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54" r:id="rId1"/>
    <sheet name="index" sheetId="4" r:id="rId2"/>
    <sheet name="Ind_Summary" sheetId="6" r:id="rId3"/>
    <sheet name="Ind_Summary_fec" sheetId="7" r:id="rId4"/>
    <sheet name="Ind_Summary_ued" sheetId="8" r:id="rId5"/>
    <sheet name="Ind_Summary_emi" sheetId="9" r:id="rId6"/>
    <sheet name="ISI" sheetId="10" r:id="rId7"/>
    <sheet name="ISI_fec" sheetId="11" r:id="rId8"/>
    <sheet name="ISI_ued" sheetId="12" r:id="rId9"/>
    <sheet name="ISI_emi" sheetId="13" r:id="rId10"/>
    <sheet name="NFM" sheetId="14" r:id="rId11"/>
    <sheet name="NFM_fec" sheetId="15" r:id="rId12"/>
    <sheet name="NFM_ued" sheetId="16" r:id="rId13"/>
    <sheet name="NFM_emi" sheetId="17" r:id="rId14"/>
    <sheet name="CHI" sheetId="18" r:id="rId15"/>
    <sheet name="CHI_fec" sheetId="19" r:id="rId16"/>
    <sheet name="CHI_ued" sheetId="20" r:id="rId17"/>
    <sheet name="CHI_emi" sheetId="21" r:id="rId18"/>
    <sheet name="NMM" sheetId="22" r:id="rId19"/>
    <sheet name="NMM_fec" sheetId="23" r:id="rId20"/>
    <sheet name="NMM_ued" sheetId="24" r:id="rId21"/>
    <sheet name="NMM_emi" sheetId="25" r:id="rId22"/>
    <sheet name="PPA" sheetId="26" r:id="rId23"/>
    <sheet name="PPA_fec" sheetId="27" r:id="rId24"/>
    <sheet name="PPA_ued" sheetId="28" r:id="rId25"/>
    <sheet name="PPA_emi" sheetId="29" r:id="rId26"/>
    <sheet name="FBT" sheetId="30" r:id="rId27"/>
    <sheet name="FBT_fec" sheetId="31" r:id="rId28"/>
    <sheet name="FBT_ued" sheetId="32" r:id="rId29"/>
    <sheet name="FBT_emi" sheetId="33" r:id="rId30"/>
    <sheet name="TRE" sheetId="34" r:id="rId31"/>
    <sheet name="TRE_fec" sheetId="35" r:id="rId32"/>
    <sheet name="TRE_ued" sheetId="36" r:id="rId33"/>
    <sheet name="TRE_emi" sheetId="37" r:id="rId34"/>
    <sheet name="MAE" sheetId="38" r:id="rId35"/>
    <sheet name="MAE_fec" sheetId="39" r:id="rId36"/>
    <sheet name="MAE_ued" sheetId="40" r:id="rId37"/>
    <sheet name="MAE_emi" sheetId="41" r:id="rId38"/>
    <sheet name="TEL" sheetId="42" r:id="rId39"/>
    <sheet name="TEL_fec" sheetId="43" r:id="rId40"/>
    <sheet name="TEL_ued" sheetId="44" r:id="rId41"/>
    <sheet name="TEL_emi" sheetId="45" r:id="rId42"/>
    <sheet name="WWP" sheetId="46" r:id="rId43"/>
    <sheet name="WWP_fec" sheetId="47" r:id="rId44"/>
    <sheet name="WWP_ued" sheetId="48" r:id="rId45"/>
    <sheet name="WWP_emi" sheetId="49" r:id="rId46"/>
    <sheet name="OIS" sheetId="50" r:id="rId47"/>
    <sheet name="OIS_fec" sheetId="51" r:id="rId48"/>
    <sheet name="OIS_ued" sheetId="52" r:id="rId49"/>
    <sheet name="OIS_emi" sheetId="53" r:id="rId50"/>
  </sheets>
  <definedNames>
    <definedName name="_xlnm.Print_Area" localSheetId="2">Ind_Summary!$A$1:$L$127</definedName>
    <definedName name="_xlnm.Print_Titles" localSheetId="14">CHI!$1:$1</definedName>
    <definedName name="_xlnm.Print_Titles" localSheetId="17">CHI_emi!$1:$1</definedName>
    <definedName name="_xlnm.Print_Titles" localSheetId="15">CHI_fec!$1:$1</definedName>
    <definedName name="_xlnm.Print_Titles" localSheetId="16">CHI_ued!$1:$1</definedName>
    <definedName name="_xlnm.Print_Titles" localSheetId="26">FBT!$1:$1</definedName>
    <definedName name="_xlnm.Print_Titles" localSheetId="29">FBT_emi!$1:$1</definedName>
    <definedName name="_xlnm.Print_Titles" localSheetId="27">FBT_fec!$1:$1</definedName>
    <definedName name="_xlnm.Print_Titles" localSheetId="28">FBT_ued!$1:$1</definedName>
    <definedName name="_xlnm.Print_Titles" localSheetId="2">Ind_Summary!$1:$1</definedName>
    <definedName name="_xlnm.Print_Titles" localSheetId="5">Ind_Summary_emi!$1:$1</definedName>
    <definedName name="_xlnm.Print_Titles" localSheetId="3">Ind_Summary_fec!$1:$1</definedName>
    <definedName name="_xlnm.Print_Titles" localSheetId="4">Ind_Summary_ued!$1:$1</definedName>
    <definedName name="_xlnm.Print_Titles" localSheetId="6">ISI!$1:$1</definedName>
    <definedName name="_xlnm.Print_Titles" localSheetId="9">ISI_emi!$1:$1</definedName>
    <definedName name="_xlnm.Print_Titles" localSheetId="7">ISI_fec!$1:$1</definedName>
    <definedName name="_xlnm.Print_Titles" localSheetId="8">ISI_ued!$1:$1</definedName>
    <definedName name="_xlnm.Print_Titles" localSheetId="34">MAE!$1:$1</definedName>
    <definedName name="_xlnm.Print_Titles" localSheetId="37">MAE_emi!$1:$1</definedName>
    <definedName name="_xlnm.Print_Titles" localSheetId="35">MAE_fec!$1:$1</definedName>
    <definedName name="_xlnm.Print_Titles" localSheetId="36">MAE_ued!$1:$1</definedName>
    <definedName name="_xlnm.Print_Titles" localSheetId="10">NFM!$1:$1</definedName>
    <definedName name="_xlnm.Print_Titles" localSheetId="13">NFM_emi!$1:$1</definedName>
    <definedName name="_xlnm.Print_Titles" localSheetId="11">NFM_fec!$1:$1</definedName>
    <definedName name="_xlnm.Print_Titles" localSheetId="12">NFM_ued!$1:$1</definedName>
    <definedName name="_xlnm.Print_Titles" localSheetId="18">NMM!$1:$1</definedName>
    <definedName name="_xlnm.Print_Titles" localSheetId="21">NMM_emi!$1:$1</definedName>
    <definedName name="_xlnm.Print_Titles" localSheetId="19">NMM_fec!$1:$1</definedName>
    <definedName name="_xlnm.Print_Titles" localSheetId="20">NMM_ued!$1:$1</definedName>
    <definedName name="_xlnm.Print_Titles" localSheetId="46">OIS!$1:$1</definedName>
    <definedName name="_xlnm.Print_Titles" localSheetId="49">OIS_emi!$1:$1</definedName>
    <definedName name="_xlnm.Print_Titles" localSheetId="47">OIS_fec!$1:$1</definedName>
    <definedName name="_xlnm.Print_Titles" localSheetId="48">OIS_ued!$1:$1</definedName>
    <definedName name="_xlnm.Print_Titles" localSheetId="22">PPA!$1:$1</definedName>
    <definedName name="_xlnm.Print_Titles" localSheetId="25">PPA_emi!$1:$1</definedName>
    <definedName name="_xlnm.Print_Titles" localSheetId="23">PPA_fec!$1:$1</definedName>
    <definedName name="_xlnm.Print_Titles" localSheetId="24">PPA_ued!$1:$1</definedName>
    <definedName name="_xlnm.Print_Titles" localSheetId="38">TEL!$1:$1</definedName>
    <definedName name="_xlnm.Print_Titles" localSheetId="41">TEL_emi!$1:$1</definedName>
    <definedName name="_xlnm.Print_Titles" localSheetId="39">TEL_fec!$1:$1</definedName>
    <definedName name="_xlnm.Print_Titles" localSheetId="40">TEL_ued!$1:$1</definedName>
    <definedName name="_xlnm.Print_Titles" localSheetId="30">TRE!$1:$1</definedName>
    <definedName name="_xlnm.Print_Titles" localSheetId="33">TRE_emi!$1:$1</definedName>
    <definedName name="_xlnm.Print_Titles" localSheetId="31">TRE_fec!$1:$1</definedName>
    <definedName name="_xlnm.Print_Titles" localSheetId="32">TRE_ued!$1:$1</definedName>
    <definedName name="_xlnm.Print_Titles" localSheetId="42">WWP!$1:$1</definedName>
    <definedName name="_xlnm.Print_Titles" localSheetId="45">WWP_emi!$1:$1</definedName>
    <definedName name="_xlnm.Print_Titles" localSheetId="43">WWP_fec!$1:$1</definedName>
    <definedName name="_xlnm.Print_Titles" localSheetId="44">WWP_ued!$1:$1</definedName>
  </definedNames>
  <calcPr calcId="145621"/>
</workbook>
</file>

<file path=xl/calcChain.xml><?xml version="1.0" encoding="utf-8"?>
<calcChain xmlns="http://schemas.openxmlformats.org/spreadsheetml/2006/main">
  <c r="Q5" i="14" l="1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P9" i="42" l="1"/>
  <c r="P9" i="30"/>
  <c r="O8" i="30"/>
  <c r="B9" i="50"/>
  <c r="B9" i="46"/>
  <c r="B9" i="42"/>
  <c r="B9" i="38"/>
  <c r="E9" i="34"/>
  <c r="D9" i="34"/>
  <c r="B9" i="34"/>
  <c r="Q9" i="46" l="1"/>
  <c r="Q8" i="46"/>
  <c r="C9" i="50"/>
  <c r="C8" i="50"/>
  <c r="P8" i="46"/>
  <c r="H8" i="42"/>
  <c r="E9" i="46"/>
  <c r="E8" i="46"/>
  <c r="I8" i="50"/>
  <c r="I9" i="50"/>
  <c r="C8" i="46"/>
  <c r="C9" i="46"/>
  <c r="M9" i="50"/>
  <c r="G9" i="46"/>
  <c r="G8" i="46"/>
  <c r="J8" i="46"/>
  <c r="J9" i="46"/>
  <c r="J8" i="38"/>
  <c r="J9" i="38"/>
  <c r="L9" i="38"/>
  <c r="L8" i="38"/>
  <c r="F9" i="34"/>
  <c r="F8" i="34"/>
  <c r="O9" i="38"/>
  <c r="O8" i="38"/>
  <c r="Q9" i="38"/>
  <c r="Q8" i="38"/>
  <c r="Q9" i="42"/>
  <c r="Q8" i="42"/>
  <c r="K9" i="38"/>
  <c r="K8" i="38"/>
  <c r="M9" i="38"/>
  <c r="M8" i="38"/>
  <c r="N9" i="50"/>
  <c r="N8" i="50"/>
  <c r="P9" i="38"/>
  <c r="P8" i="38"/>
  <c r="I9" i="34"/>
  <c r="I8" i="34"/>
  <c r="Q9" i="50"/>
  <c r="J8" i="34"/>
  <c r="J9" i="34"/>
  <c r="C9" i="30"/>
  <c r="K9" i="46"/>
  <c r="K8" i="46"/>
  <c r="D8" i="42"/>
  <c r="D9" i="42"/>
  <c r="E8" i="30"/>
  <c r="E9" i="30"/>
  <c r="M9" i="46"/>
  <c r="M8" i="46"/>
  <c r="N8" i="34"/>
  <c r="N9" i="34"/>
  <c r="G9" i="30"/>
  <c r="G8" i="30"/>
  <c r="I8" i="42"/>
  <c r="I9" i="42"/>
  <c r="J9" i="30"/>
  <c r="J8" i="30"/>
  <c r="L8" i="42"/>
  <c r="L9" i="42"/>
  <c r="I8" i="38"/>
  <c r="I9" i="38"/>
  <c r="K8" i="50"/>
  <c r="J8" i="50"/>
  <c r="J9" i="50"/>
  <c r="L8" i="50"/>
  <c r="M8" i="50"/>
  <c r="L9" i="50"/>
  <c r="F9" i="46"/>
  <c r="F8" i="46"/>
  <c r="P8" i="50"/>
  <c r="O9" i="50"/>
  <c r="O8" i="50"/>
  <c r="H9" i="46"/>
  <c r="H8" i="46"/>
  <c r="I9" i="46"/>
  <c r="I8" i="46"/>
  <c r="K9" i="34"/>
  <c r="K8" i="34"/>
  <c r="L8" i="34"/>
  <c r="L9" i="34"/>
  <c r="E8" i="42"/>
  <c r="E9" i="42"/>
  <c r="F8" i="42"/>
  <c r="F9" i="42"/>
  <c r="O8" i="34"/>
  <c r="O9" i="34"/>
  <c r="P8" i="34"/>
  <c r="P9" i="34"/>
  <c r="Q8" i="34"/>
  <c r="Q9" i="34"/>
  <c r="C9" i="38"/>
  <c r="C8" i="38"/>
  <c r="D8" i="38"/>
  <c r="D9" i="38"/>
  <c r="D8" i="50"/>
  <c r="D9" i="50"/>
  <c r="E9" i="38"/>
  <c r="E8" i="38"/>
  <c r="P8" i="42"/>
  <c r="O8" i="42"/>
  <c r="O9" i="42"/>
  <c r="Q8" i="30"/>
  <c r="Q9" i="30"/>
  <c r="C8" i="34"/>
  <c r="C9" i="34"/>
  <c r="D8" i="46"/>
  <c r="D9" i="46"/>
  <c r="N9" i="38"/>
  <c r="N8" i="38"/>
  <c r="G9" i="34"/>
  <c r="G8" i="34"/>
  <c r="H9" i="34"/>
  <c r="H8" i="34"/>
  <c r="Q8" i="50"/>
  <c r="P9" i="50"/>
  <c r="C8" i="42"/>
  <c r="C9" i="42"/>
  <c r="D8" i="30"/>
  <c r="D9" i="30"/>
  <c r="L9" i="46"/>
  <c r="L8" i="46"/>
  <c r="M8" i="34"/>
  <c r="M9" i="34"/>
  <c r="F8" i="30"/>
  <c r="F9" i="30"/>
  <c r="N8" i="46"/>
  <c r="N9" i="46"/>
  <c r="G8" i="42"/>
  <c r="G9" i="42"/>
  <c r="H9" i="30"/>
  <c r="H8" i="30"/>
  <c r="I9" i="30"/>
  <c r="I8" i="30"/>
  <c r="O8" i="46"/>
  <c r="J9" i="42"/>
  <c r="J8" i="42"/>
  <c r="K8" i="30"/>
  <c r="K9" i="30"/>
  <c r="K9" i="42"/>
  <c r="K8" i="42"/>
  <c r="L8" i="30"/>
  <c r="L9" i="30"/>
  <c r="M8" i="30"/>
  <c r="M9" i="30"/>
  <c r="M9" i="42"/>
  <c r="M8" i="42"/>
  <c r="E8" i="50"/>
  <c r="E9" i="50"/>
  <c r="N9" i="30"/>
  <c r="N8" i="30"/>
  <c r="F9" i="38"/>
  <c r="F8" i="38"/>
  <c r="N8" i="42"/>
  <c r="N9" i="42"/>
  <c r="F8" i="50"/>
  <c r="F9" i="50"/>
  <c r="G9" i="38"/>
  <c r="G8" i="38"/>
  <c r="G8" i="50"/>
  <c r="G9" i="50"/>
  <c r="H8" i="38"/>
  <c r="H9" i="38"/>
  <c r="H8" i="50"/>
  <c r="H9" i="50"/>
  <c r="O9" i="46"/>
  <c r="D8" i="34"/>
  <c r="O9" i="30"/>
  <c r="P8" i="30"/>
  <c r="E8" i="34"/>
  <c r="K9" i="50"/>
  <c r="H9" i="42"/>
  <c r="P9" i="46"/>
  <c r="G4" i="18"/>
  <c r="E4" i="18"/>
  <c r="E3" i="18" s="1"/>
  <c r="E12" i="14"/>
  <c r="J4" i="18" l="1"/>
  <c r="J3" i="18" s="1"/>
  <c r="L4" i="18"/>
  <c r="L3" i="18" s="1"/>
  <c r="M4" i="18"/>
  <c r="M3" i="18" s="1"/>
  <c r="O4" i="18"/>
  <c r="O3" i="18" s="1"/>
  <c r="N4" i="18"/>
  <c r="N3" i="18" s="1"/>
  <c r="Q4" i="18"/>
  <c r="Q3" i="18" s="1"/>
  <c r="I4" i="18"/>
  <c r="I3" i="18" s="1"/>
  <c r="K4" i="18"/>
  <c r="K3" i="18" s="1"/>
  <c r="C4" i="18"/>
  <c r="C3" i="18" s="1"/>
  <c r="P4" i="18"/>
  <c r="P3" i="18" s="1"/>
  <c r="I33" i="14"/>
  <c r="G12" i="14"/>
  <c r="F12" i="14"/>
  <c r="H12" i="14"/>
  <c r="J12" i="14"/>
  <c r="B19" i="14"/>
  <c r="L12" i="14"/>
  <c r="I12" i="14"/>
  <c r="Q12" i="14"/>
  <c r="Q30" i="14"/>
  <c r="C12" i="14"/>
  <c r="P19" i="14"/>
  <c r="Q33" i="14"/>
  <c r="O19" i="14"/>
  <c r="I19" i="14"/>
  <c r="M33" i="14"/>
  <c r="E30" i="14"/>
  <c r="E33" i="14"/>
  <c r="K19" i="14"/>
  <c r="K25" i="14"/>
  <c r="M19" i="14"/>
  <c r="I30" i="14"/>
  <c r="M30" i="14"/>
  <c r="G33" i="14"/>
  <c r="J19" i="14"/>
  <c r="D19" i="14"/>
  <c r="N12" i="14"/>
  <c r="G3" i="18"/>
  <c r="K12" i="14"/>
  <c r="M12" i="14"/>
  <c r="D4" i="18"/>
  <c r="D3" i="18" s="1"/>
  <c r="O12" i="14"/>
  <c r="F4" i="18"/>
  <c r="F3" i="18" s="1"/>
  <c r="P12" i="14"/>
  <c r="D12" i="14"/>
  <c r="H4" i="18"/>
  <c r="H3" i="18" s="1"/>
  <c r="Q29" i="26"/>
  <c r="P29" i="26"/>
  <c r="O29" i="26"/>
  <c r="N29" i="26"/>
  <c r="M29" i="26"/>
  <c r="L29" i="26"/>
  <c r="K29" i="26"/>
  <c r="J29" i="26"/>
  <c r="I29" i="26"/>
  <c r="H29" i="26"/>
  <c r="G29" i="26"/>
  <c r="L28" i="26"/>
  <c r="K28" i="26"/>
  <c r="J28" i="26"/>
  <c r="I28" i="26"/>
  <c r="H28" i="26"/>
  <c r="G28" i="26"/>
  <c r="F28" i="26"/>
  <c r="E28" i="26"/>
  <c r="D28" i="26"/>
  <c r="C28" i="26"/>
  <c r="B28" i="26"/>
  <c r="Q27" i="26"/>
  <c r="P27" i="26"/>
  <c r="O27" i="26"/>
  <c r="N27" i="26"/>
  <c r="H27" i="26"/>
  <c r="G27" i="26"/>
  <c r="F27" i="26"/>
  <c r="C27" i="26"/>
  <c r="F29" i="26"/>
  <c r="Q28" i="26"/>
  <c r="P28" i="26"/>
  <c r="O28" i="26"/>
  <c r="N28" i="26"/>
  <c r="M28" i="26"/>
  <c r="E27" i="26"/>
  <c r="D27" i="26"/>
  <c r="B29" i="26"/>
  <c r="B27" i="26"/>
  <c r="Q4" i="26"/>
  <c r="Q3" i="26" s="1"/>
  <c r="P4" i="26"/>
  <c r="P3" i="26" s="1"/>
  <c r="O4" i="26"/>
  <c r="O3" i="26" s="1"/>
  <c r="N4" i="26"/>
  <c r="N3" i="26" s="1"/>
  <c r="M4" i="26"/>
  <c r="M3" i="26" s="1"/>
  <c r="L4" i="26"/>
  <c r="L3" i="26" s="1"/>
  <c r="K4" i="26"/>
  <c r="K3" i="26" s="1"/>
  <c r="J4" i="26"/>
  <c r="J3" i="26" s="1"/>
  <c r="I4" i="26"/>
  <c r="I3" i="26" s="1"/>
  <c r="H4" i="26"/>
  <c r="H3" i="26" s="1"/>
  <c r="G4" i="26"/>
  <c r="G3" i="26" s="1"/>
  <c r="F4" i="26"/>
  <c r="F3" i="26" s="1"/>
  <c r="E4" i="26"/>
  <c r="E3" i="26" s="1"/>
  <c r="D4" i="26"/>
  <c r="D3" i="26" s="1"/>
  <c r="C4" i="26"/>
  <c r="C3" i="26" s="1"/>
  <c r="B4" i="26"/>
  <c r="B3" i="26" s="1"/>
  <c r="Q28" i="22"/>
  <c r="Q27" i="22"/>
  <c r="E27" i="22"/>
  <c r="Q26" i="22"/>
  <c r="M26" i="22"/>
  <c r="E26" i="22"/>
  <c r="I27" i="22"/>
  <c r="H27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N29" i="18"/>
  <c r="M29" i="18"/>
  <c r="L29" i="18"/>
  <c r="K29" i="18"/>
  <c r="J29" i="18"/>
  <c r="I29" i="18"/>
  <c r="E28" i="18"/>
  <c r="D28" i="18"/>
  <c r="C28" i="18"/>
  <c r="Q27" i="18"/>
  <c r="P27" i="18"/>
  <c r="O27" i="18"/>
  <c r="N27" i="18"/>
  <c r="M27" i="18"/>
  <c r="L27" i="18"/>
  <c r="K27" i="18"/>
  <c r="J27" i="18"/>
  <c r="I27" i="18"/>
  <c r="B4" i="18"/>
  <c r="B3" i="18" s="1"/>
  <c r="O25" i="18"/>
  <c r="H29" i="18"/>
  <c r="G29" i="18"/>
  <c r="F29" i="18"/>
  <c r="E29" i="18"/>
  <c r="D29" i="18"/>
  <c r="C29" i="18"/>
  <c r="Q28" i="18"/>
  <c r="F24" i="18"/>
  <c r="B29" i="18"/>
  <c r="B27" i="18"/>
  <c r="P40" i="14"/>
  <c r="N40" i="14"/>
  <c r="L40" i="14"/>
  <c r="J40" i="14"/>
  <c r="H40" i="14"/>
  <c r="F40" i="14"/>
  <c r="D40" i="14"/>
  <c r="N36" i="14"/>
  <c r="H36" i="14"/>
  <c r="D36" i="14"/>
  <c r="O33" i="14"/>
  <c r="C36" i="14"/>
  <c r="B39" i="14"/>
  <c r="B38" i="14"/>
  <c r="C30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12" i="14"/>
  <c r="D22" i="10"/>
  <c r="C22" i="10"/>
  <c r="Q21" i="10"/>
  <c r="P21" i="10"/>
  <c r="O21" i="10"/>
  <c r="N21" i="10"/>
  <c r="M21" i="10"/>
  <c r="L21" i="10"/>
  <c r="K21" i="10"/>
  <c r="Q22" i="10"/>
  <c r="P22" i="10"/>
  <c r="O22" i="10"/>
  <c r="N22" i="10"/>
  <c r="M22" i="10"/>
  <c r="L22" i="10"/>
  <c r="K22" i="10"/>
  <c r="J22" i="10"/>
  <c r="H22" i="10"/>
  <c r="J21" i="10"/>
  <c r="I21" i="10"/>
  <c r="H21" i="10"/>
  <c r="G21" i="10"/>
  <c r="F21" i="10"/>
  <c r="E21" i="10"/>
  <c r="D21" i="10"/>
  <c r="C21" i="10"/>
  <c r="B22" i="10"/>
  <c r="B21" i="10"/>
  <c r="J25" i="14" l="1"/>
  <c r="C24" i="26"/>
  <c r="E19" i="10"/>
  <c r="P25" i="14"/>
  <c r="D25" i="14"/>
  <c r="O25" i="14"/>
  <c r="B37" i="14"/>
  <c r="F19" i="10"/>
  <c r="C23" i="26"/>
  <c r="E25" i="14"/>
  <c r="E19" i="14"/>
  <c r="P25" i="18"/>
  <c r="D25" i="26"/>
  <c r="H24" i="18"/>
  <c r="J23" i="26"/>
  <c r="K23" i="22"/>
  <c r="D18" i="10"/>
  <c r="Q23" i="26"/>
  <c r="M19" i="10"/>
  <c r="E24" i="26"/>
  <c r="J19" i="10"/>
  <c r="G25" i="26"/>
  <c r="O23" i="26"/>
  <c r="I24" i="18"/>
  <c r="L23" i="26"/>
  <c r="K24" i="18"/>
  <c r="K25" i="26"/>
  <c r="L25" i="26"/>
  <c r="I18" i="10"/>
  <c r="Q25" i="18"/>
  <c r="D22" i="22"/>
  <c r="K19" i="10"/>
  <c r="N23" i="26"/>
  <c r="C23" i="18"/>
  <c r="G23" i="18"/>
  <c r="K18" i="10"/>
  <c r="H24" i="26"/>
  <c r="M23" i="22"/>
  <c r="O19" i="10"/>
  <c r="I23" i="18"/>
  <c r="J24" i="22"/>
  <c r="M25" i="14"/>
  <c r="I22" i="10"/>
  <c r="H25" i="26"/>
  <c r="J25" i="26"/>
  <c r="D24" i="22"/>
  <c r="P19" i="10"/>
  <c r="E24" i="22"/>
  <c r="F24" i="26"/>
  <c r="F28" i="18"/>
  <c r="J24" i="26"/>
  <c r="N23" i="22"/>
  <c r="F22" i="22"/>
  <c r="P23" i="22"/>
  <c r="N19" i="10"/>
  <c r="B28" i="18"/>
  <c r="Q19" i="10"/>
  <c r="O25" i="26"/>
  <c r="P25" i="26"/>
  <c r="O29" i="18"/>
  <c r="L18" i="10"/>
  <c r="M18" i="10"/>
  <c r="L24" i="22"/>
  <c r="K24" i="26"/>
  <c r="C25" i="26"/>
  <c r="B27" i="22"/>
  <c r="B9" i="30"/>
  <c r="C8" i="30"/>
  <c r="L19" i="10"/>
  <c r="O24" i="18"/>
  <c r="M25" i="26"/>
  <c r="Q24" i="18"/>
  <c r="N25" i="26"/>
  <c r="M22" i="22"/>
  <c r="J18" i="10"/>
  <c r="H24" i="22"/>
  <c r="F25" i="18"/>
  <c r="P22" i="22"/>
  <c r="N23" i="18"/>
  <c r="J28" i="18"/>
  <c r="L24" i="26"/>
  <c r="D23" i="26"/>
  <c r="H19" i="14"/>
  <c r="H25" i="14"/>
  <c r="I25" i="14"/>
  <c r="M23" i="26"/>
  <c r="P23" i="26"/>
  <c r="F23" i="18"/>
  <c r="D24" i="26"/>
  <c r="Q25" i="26"/>
  <c r="H28" i="18"/>
  <c r="Q22" i="22"/>
  <c r="C27" i="18"/>
  <c r="J24" i="18"/>
  <c r="E28" i="22"/>
  <c r="E23" i="22"/>
  <c r="N24" i="22"/>
  <c r="M24" i="26"/>
  <c r="I27" i="26"/>
  <c r="Q19" i="14"/>
  <c r="Q25" i="14"/>
  <c r="I25" i="26"/>
  <c r="E18" i="10"/>
  <c r="J22" i="22"/>
  <c r="G18" i="10"/>
  <c r="K23" i="18"/>
  <c r="P29" i="18"/>
  <c r="P27" i="22"/>
  <c r="K28" i="18"/>
  <c r="O24" i="22"/>
  <c r="E23" i="26"/>
  <c r="N24" i="26"/>
  <c r="F23" i="26"/>
  <c r="J27" i="26"/>
  <c r="L19" i="14"/>
  <c r="L25" i="14"/>
  <c r="G19" i="10"/>
  <c r="H19" i="10"/>
  <c r="K23" i="26"/>
  <c r="P24" i="18"/>
  <c r="I26" i="22"/>
  <c r="H23" i="18"/>
  <c r="G24" i="22"/>
  <c r="D25" i="18"/>
  <c r="G24" i="26"/>
  <c r="L23" i="18"/>
  <c r="G25" i="18"/>
  <c r="M27" i="22"/>
  <c r="J25" i="18"/>
  <c r="L28" i="18"/>
  <c r="Q23" i="18"/>
  <c r="M28" i="18"/>
  <c r="C19" i="10"/>
  <c r="I19" i="10"/>
  <c r="E22" i="10"/>
  <c r="C24" i="18"/>
  <c r="L25" i="18"/>
  <c r="L24" i="18"/>
  <c r="F27" i="18"/>
  <c r="N28" i="18"/>
  <c r="M28" i="22"/>
  <c r="G23" i="22"/>
  <c r="P24" i="22"/>
  <c r="O24" i="26"/>
  <c r="K27" i="26"/>
  <c r="C29" i="26"/>
  <c r="G24" i="18"/>
  <c r="L23" i="22"/>
  <c r="E22" i="22"/>
  <c r="C18" i="10"/>
  <c r="Q23" i="22"/>
  <c r="H18" i="10"/>
  <c r="C25" i="18"/>
  <c r="N22" i="22"/>
  <c r="E25" i="18"/>
  <c r="G28" i="18"/>
  <c r="I28" i="18"/>
  <c r="O18" i="10"/>
  <c r="I25" i="18"/>
  <c r="P23" i="18"/>
  <c r="Q18" i="10"/>
  <c r="D19" i="10"/>
  <c r="F22" i="10"/>
  <c r="D24" i="18"/>
  <c r="M25" i="18"/>
  <c r="M24" i="18"/>
  <c r="G27" i="18"/>
  <c r="O28" i="18"/>
  <c r="H23" i="22"/>
  <c r="G23" i="26"/>
  <c r="P24" i="26"/>
  <c r="L27" i="26"/>
  <c r="D29" i="26"/>
  <c r="F19" i="14"/>
  <c r="F25" i="14"/>
  <c r="C19" i="14"/>
  <c r="F25" i="26"/>
  <c r="E23" i="18"/>
  <c r="F18" i="10"/>
  <c r="N19" i="14"/>
  <c r="N25" i="14"/>
  <c r="J23" i="18"/>
  <c r="I24" i="26"/>
  <c r="M23" i="18"/>
  <c r="Q29" i="18"/>
  <c r="N18" i="10"/>
  <c r="H25" i="18"/>
  <c r="O23" i="18"/>
  <c r="P18" i="10"/>
  <c r="D27" i="18"/>
  <c r="K25" i="18"/>
  <c r="E27" i="18"/>
  <c r="I28" i="22"/>
  <c r="G22" i="10"/>
  <c r="E24" i="18"/>
  <c r="N25" i="18"/>
  <c r="D23" i="18"/>
  <c r="N24" i="18"/>
  <c r="H27" i="18"/>
  <c r="P28" i="18"/>
  <c r="I23" i="22"/>
  <c r="H23" i="26"/>
  <c r="Q24" i="26"/>
  <c r="I23" i="26"/>
  <c r="E25" i="26"/>
  <c r="M27" i="26"/>
  <c r="E29" i="26"/>
  <c r="G19" i="14"/>
  <c r="G25" i="14"/>
  <c r="C25" i="14"/>
  <c r="L36" i="14"/>
  <c r="P30" i="14"/>
  <c r="P36" i="14"/>
  <c r="D32" i="14"/>
  <c r="C38" i="14"/>
  <c r="G38" i="14"/>
  <c r="K38" i="14"/>
  <c r="P32" i="14"/>
  <c r="O38" i="14"/>
  <c r="D33" i="14"/>
  <c r="D39" i="14"/>
  <c r="H33" i="14"/>
  <c r="H39" i="14"/>
  <c r="L39" i="14"/>
  <c r="P33" i="14"/>
  <c r="P39" i="14"/>
  <c r="F34" i="14"/>
  <c r="E34" i="14"/>
  <c r="E40" i="14"/>
  <c r="J34" i="14"/>
  <c r="I34" i="14"/>
  <c r="I40" i="14"/>
  <c r="N34" i="14"/>
  <c r="M34" i="14"/>
  <c r="M40" i="14"/>
  <c r="Q34" i="14"/>
  <c r="Q40" i="14"/>
  <c r="K30" i="14"/>
  <c r="J36" i="14"/>
  <c r="C34" i="14"/>
  <c r="B40" i="14"/>
  <c r="E38" i="14"/>
  <c r="J32" i="14"/>
  <c r="I38" i="14"/>
  <c r="M38" i="14"/>
  <c r="Q38" i="14"/>
  <c r="F39" i="14"/>
  <c r="J39" i="14"/>
  <c r="J33" i="14"/>
  <c r="N39" i="14"/>
  <c r="C40" i="14"/>
  <c r="D34" i="14"/>
  <c r="G34" i="14"/>
  <c r="G40" i="14"/>
  <c r="H34" i="14"/>
  <c r="K34" i="14"/>
  <c r="K40" i="14"/>
  <c r="L34" i="14"/>
  <c r="O34" i="14"/>
  <c r="O40" i="14"/>
  <c r="P34" i="14"/>
  <c r="G30" i="14"/>
  <c r="O30" i="14"/>
  <c r="K33" i="14"/>
  <c r="F36" i="14"/>
  <c r="D30" i="14"/>
  <c r="H30" i="14"/>
  <c r="L30" i="14"/>
  <c r="L33" i="14"/>
  <c r="G36" i="14"/>
  <c r="K36" i="14"/>
  <c r="O36" i="14"/>
  <c r="D38" i="14"/>
  <c r="D37" i="14" s="1"/>
  <c r="H38" i="14"/>
  <c r="L38" i="14"/>
  <c r="L37" i="14" s="1"/>
  <c r="P38" i="14"/>
  <c r="E39" i="14"/>
  <c r="I39" i="14"/>
  <c r="M39" i="14"/>
  <c r="Q39" i="14"/>
  <c r="F30" i="14"/>
  <c r="J30" i="14"/>
  <c r="N30" i="14"/>
  <c r="N33" i="14"/>
  <c r="E36" i="14"/>
  <c r="I36" i="14"/>
  <c r="M36" i="14"/>
  <c r="Q36" i="14"/>
  <c r="F38" i="14"/>
  <c r="J38" i="14"/>
  <c r="N38" i="14"/>
  <c r="C39" i="14"/>
  <c r="G39" i="14"/>
  <c r="K39" i="14"/>
  <c r="O39" i="14"/>
  <c r="C33" i="14"/>
  <c r="C32" i="14"/>
  <c r="B36" i="14"/>
  <c r="F24" i="22"/>
  <c r="F28" i="22"/>
  <c r="J28" i="22"/>
  <c r="N28" i="22"/>
  <c r="D28" i="22"/>
  <c r="H28" i="22"/>
  <c r="L28" i="22"/>
  <c r="P28" i="22"/>
  <c r="K24" i="22"/>
  <c r="C28" i="22"/>
  <c r="G28" i="22"/>
  <c r="K28" i="22"/>
  <c r="O28" i="22"/>
  <c r="I24" i="22"/>
  <c r="M24" i="22"/>
  <c r="Q24" i="22"/>
  <c r="F23" i="22"/>
  <c r="F27" i="22"/>
  <c r="N27" i="22"/>
  <c r="C27" i="22"/>
  <c r="D23" i="22"/>
  <c r="O23" i="22"/>
  <c r="O27" i="22"/>
  <c r="J23" i="22"/>
  <c r="J27" i="22"/>
  <c r="G27" i="22"/>
  <c r="K27" i="22"/>
  <c r="D27" i="22"/>
  <c r="L27" i="22"/>
  <c r="F26" i="22"/>
  <c r="J26" i="22"/>
  <c r="N26" i="22"/>
  <c r="D26" i="22"/>
  <c r="H26" i="22"/>
  <c r="H22" i="22"/>
  <c r="L26" i="22"/>
  <c r="L22" i="22"/>
  <c r="P26" i="22"/>
  <c r="G22" i="22"/>
  <c r="K22" i="22"/>
  <c r="O22" i="22"/>
  <c r="C26" i="22"/>
  <c r="G26" i="22"/>
  <c r="K26" i="22"/>
  <c r="O26" i="22"/>
  <c r="I22" i="22"/>
  <c r="C22" i="22"/>
  <c r="C24" i="22"/>
  <c r="B26" i="22"/>
  <c r="B28" i="22"/>
  <c r="P37" i="14" l="1"/>
  <c r="H37" i="14"/>
  <c r="C23" i="22"/>
  <c r="Q37" i="14"/>
  <c r="N32" i="14"/>
  <c r="I37" i="14"/>
  <c r="E37" i="14"/>
  <c r="F32" i="14"/>
  <c r="M37" i="14"/>
  <c r="L32" i="14"/>
  <c r="O37" i="14"/>
  <c r="J37" i="14"/>
  <c r="F37" i="14"/>
  <c r="H32" i="14"/>
  <c r="L31" i="14"/>
  <c r="K37" i="14"/>
  <c r="G37" i="14"/>
  <c r="C37" i="14"/>
  <c r="N37" i="14"/>
  <c r="H31" i="14"/>
  <c r="P31" i="14"/>
  <c r="J31" i="14"/>
  <c r="N31" i="14"/>
  <c r="F33" i="14"/>
  <c r="F31" i="14" s="1"/>
  <c r="C31" i="14"/>
  <c r="D31" i="14"/>
  <c r="Q32" i="14"/>
  <c r="Q31" i="14" s="1"/>
  <c r="M32" i="14"/>
  <c r="M31" i="14" s="1"/>
  <c r="I32" i="14"/>
  <c r="I31" i="14" s="1"/>
  <c r="E32" i="14"/>
  <c r="E31" i="14" s="1"/>
  <c r="O32" i="14"/>
  <c r="O31" i="14" s="1"/>
  <c r="K32" i="14"/>
  <c r="K31" i="14" s="1"/>
  <c r="G32" i="14"/>
  <c r="G31" i="14" s="1"/>
  <c r="Q20" i="10" l="1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G96" i="53" l="1"/>
  <c r="G97" i="53"/>
  <c r="G98" i="53"/>
  <c r="G99" i="53"/>
  <c r="C77" i="53"/>
  <c r="M77" i="53"/>
  <c r="C78" i="53"/>
  <c r="E78" i="53"/>
  <c r="G78" i="53"/>
  <c r="C79" i="53"/>
  <c r="E79" i="53"/>
  <c r="I79" i="53"/>
  <c r="K79" i="53"/>
  <c r="M79" i="53"/>
  <c r="O79" i="53"/>
  <c r="Q79" i="53"/>
  <c r="B80" i="53"/>
  <c r="C80" i="53"/>
  <c r="D80" i="53"/>
  <c r="E80" i="53"/>
  <c r="F80" i="53"/>
  <c r="G80" i="53"/>
  <c r="B81" i="53"/>
  <c r="C81" i="53"/>
  <c r="D81" i="53"/>
  <c r="E81" i="53"/>
  <c r="F81" i="53"/>
  <c r="G81" i="53"/>
  <c r="H81" i="53"/>
  <c r="I81" i="53"/>
  <c r="J81" i="53"/>
  <c r="K81" i="53"/>
  <c r="L81" i="53"/>
  <c r="M81" i="53"/>
  <c r="N81" i="53"/>
  <c r="O81" i="53"/>
  <c r="P81" i="53"/>
  <c r="Q81" i="53"/>
  <c r="B82" i="53"/>
  <c r="C82" i="53"/>
  <c r="E82" i="53"/>
  <c r="G82" i="53"/>
  <c r="K82" i="53"/>
  <c r="B83" i="53"/>
  <c r="C83" i="53"/>
  <c r="D83" i="53"/>
  <c r="E83" i="53"/>
  <c r="F83" i="53"/>
  <c r="G83" i="53"/>
  <c r="H83" i="53"/>
  <c r="J83" i="53"/>
  <c r="K83" i="53"/>
  <c r="M83" i="53"/>
  <c r="N83" i="53"/>
  <c r="O83" i="53"/>
  <c r="P83" i="53"/>
  <c r="Q83" i="53"/>
  <c r="B84" i="53"/>
  <c r="C84" i="53"/>
  <c r="D84" i="53"/>
  <c r="E84" i="53"/>
  <c r="F84" i="53"/>
  <c r="G84" i="53"/>
  <c r="H84" i="53"/>
  <c r="J84" i="53"/>
  <c r="K84" i="53"/>
  <c r="B85" i="53"/>
  <c r="C85" i="53"/>
  <c r="D85" i="53"/>
  <c r="E85" i="53"/>
  <c r="F85" i="53"/>
  <c r="G85" i="53"/>
  <c r="H85" i="53"/>
  <c r="I85" i="53"/>
  <c r="J85" i="53"/>
  <c r="K85" i="53"/>
  <c r="L85" i="53"/>
  <c r="M85" i="53"/>
  <c r="N85" i="53"/>
  <c r="O85" i="53"/>
  <c r="P85" i="53"/>
  <c r="Q85" i="53"/>
  <c r="C86" i="53"/>
  <c r="E86" i="53"/>
  <c r="G86" i="53"/>
  <c r="K86" i="53"/>
  <c r="M86" i="53"/>
  <c r="O86" i="53"/>
  <c r="B87" i="53"/>
  <c r="C87" i="53"/>
  <c r="D87" i="53"/>
  <c r="E87" i="53"/>
  <c r="F87" i="53"/>
  <c r="G87" i="53"/>
  <c r="B88" i="53"/>
  <c r="C88" i="53"/>
  <c r="D88" i="53"/>
  <c r="E88" i="53"/>
  <c r="F88" i="53"/>
  <c r="G88" i="53"/>
  <c r="H88" i="53"/>
  <c r="J88" i="53"/>
  <c r="K88" i="53"/>
  <c r="B89" i="53"/>
  <c r="C89" i="53"/>
  <c r="D89" i="53"/>
  <c r="E89" i="53"/>
  <c r="F89" i="53"/>
  <c r="G89" i="53"/>
  <c r="H89" i="53"/>
  <c r="I89" i="53"/>
  <c r="J89" i="53"/>
  <c r="K89" i="53"/>
  <c r="L89" i="53"/>
  <c r="M89" i="53"/>
  <c r="N89" i="53"/>
  <c r="O89" i="53"/>
  <c r="P89" i="53"/>
  <c r="Q89" i="53"/>
  <c r="C90" i="53"/>
  <c r="E90" i="53"/>
  <c r="K90" i="53"/>
  <c r="M90" i="53"/>
  <c r="O90" i="53"/>
  <c r="C106" i="53"/>
  <c r="G91" i="53"/>
  <c r="C91" i="53"/>
  <c r="P78" i="52"/>
  <c r="J73" i="52"/>
  <c r="L73" i="52"/>
  <c r="L74" i="52"/>
  <c r="E75" i="52"/>
  <c r="K75" i="52"/>
  <c r="L75" i="52"/>
  <c r="P75" i="52"/>
  <c r="Q75" i="52"/>
  <c r="B99" i="52"/>
  <c r="L76" i="52"/>
  <c r="H77" i="52"/>
  <c r="L77" i="52"/>
  <c r="M77" i="52"/>
  <c r="K78" i="52"/>
  <c r="L78" i="52"/>
  <c r="D79" i="52"/>
  <c r="E79" i="52"/>
  <c r="H79" i="52"/>
  <c r="I79" i="52"/>
  <c r="L79" i="52"/>
  <c r="P79" i="52"/>
  <c r="F80" i="52"/>
  <c r="H80" i="52"/>
  <c r="J80" i="52"/>
  <c r="K80" i="52"/>
  <c r="L80" i="52"/>
  <c r="M80" i="52"/>
  <c r="F81" i="52"/>
  <c r="G81" i="52"/>
  <c r="H81" i="52"/>
  <c r="I81" i="52"/>
  <c r="J81" i="52"/>
  <c r="K81" i="52"/>
  <c r="L81" i="52"/>
  <c r="M81" i="52"/>
  <c r="H82" i="52"/>
  <c r="L82" i="52"/>
  <c r="P82" i="52"/>
  <c r="B83" i="52"/>
  <c r="C83" i="52"/>
  <c r="D83" i="52"/>
  <c r="E83" i="52"/>
  <c r="K83" i="52"/>
  <c r="L83" i="52"/>
  <c r="M83" i="52"/>
  <c r="N83" i="52"/>
  <c r="O83" i="52"/>
  <c r="P83" i="52"/>
  <c r="Q83" i="52"/>
  <c r="B84" i="52"/>
  <c r="C84" i="52"/>
  <c r="E84" i="52"/>
  <c r="F84" i="52"/>
  <c r="I84" i="52"/>
  <c r="J84" i="52"/>
  <c r="K84" i="52"/>
  <c r="L84" i="52"/>
  <c r="M84" i="52"/>
  <c r="N84" i="52"/>
  <c r="O84" i="52"/>
  <c r="P84" i="52"/>
  <c r="Q84" i="52"/>
  <c r="G85" i="52"/>
  <c r="H85" i="52"/>
  <c r="I85" i="52"/>
  <c r="J85" i="52"/>
  <c r="K85" i="52"/>
  <c r="L85" i="52"/>
  <c r="M85" i="52"/>
  <c r="N85" i="52"/>
  <c r="O85" i="52"/>
  <c r="P85" i="52"/>
  <c r="Q85" i="52"/>
  <c r="B86" i="52"/>
  <c r="E86" i="52"/>
  <c r="L86" i="52"/>
  <c r="F87" i="52"/>
  <c r="G87" i="52"/>
  <c r="H87" i="52"/>
  <c r="I87" i="52"/>
  <c r="J87" i="52"/>
  <c r="K87" i="52"/>
  <c r="L87" i="52"/>
  <c r="M87" i="52"/>
  <c r="F88" i="52"/>
  <c r="G88" i="52"/>
  <c r="H88" i="52"/>
  <c r="I88" i="52"/>
  <c r="J88" i="52"/>
  <c r="K88" i="52"/>
  <c r="L88" i="52"/>
  <c r="M88" i="52"/>
  <c r="N88" i="52"/>
  <c r="O88" i="52"/>
  <c r="Q88" i="52"/>
  <c r="G89" i="52"/>
  <c r="H89" i="52"/>
  <c r="I89" i="52"/>
  <c r="J89" i="52"/>
  <c r="K89" i="52"/>
  <c r="L89" i="52"/>
  <c r="M89" i="52"/>
  <c r="L90" i="52"/>
  <c r="P90" i="52"/>
  <c r="D91" i="52"/>
  <c r="E91" i="52"/>
  <c r="G91" i="52"/>
  <c r="H91" i="52"/>
  <c r="L91" i="52"/>
  <c r="P91" i="52"/>
  <c r="H74" i="52"/>
  <c r="P74" i="52"/>
  <c r="J75" i="52"/>
  <c r="H76" i="52"/>
  <c r="P76" i="52"/>
  <c r="H78" i="52"/>
  <c r="J79" i="52"/>
  <c r="J83" i="52"/>
  <c r="H84" i="52"/>
  <c r="H86" i="52"/>
  <c r="P86" i="52"/>
  <c r="P88" i="52"/>
  <c r="N89" i="52"/>
  <c r="F91" i="52"/>
  <c r="J91" i="52"/>
  <c r="N91" i="52"/>
  <c r="A3" i="51"/>
  <c r="E73" i="51"/>
  <c r="F73" i="51"/>
  <c r="I73" i="51"/>
  <c r="J88" i="51"/>
  <c r="M78" i="51"/>
  <c r="B74" i="51"/>
  <c r="C74" i="51"/>
  <c r="F74" i="51"/>
  <c r="B75" i="51"/>
  <c r="E75" i="51"/>
  <c r="G75" i="51"/>
  <c r="N75" i="51"/>
  <c r="O98" i="51"/>
  <c r="Q75" i="51"/>
  <c r="F77" i="51"/>
  <c r="I77" i="51"/>
  <c r="O100" i="51"/>
  <c r="J78" i="51"/>
  <c r="B79" i="51"/>
  <c r="E79" i="51"/>
  <c r="F79" i="51"/>
  <c r="H102" i="51"/>
  <c r="I79" i="51"/>
  <c r="J79" i="51"/>
  <c r="L102" i="51"/>
  <c r="M79" i="51"/>
  <c r="N79" i="51"/>
  <c r="O79" i="51"/>
  <c r="Q79" i="51"/>
  <c r="L81" i="51"/>
  <c r="B103" i="53"/>
  <c r="E82" i="51"/>
  <c r="F82" i="51"/>
  <c r="G103" i="51"/>
  <c r="I82" i="51"/>
  <c r="C83" i="51"/>
  <c r="D83" i="51"/>
  <c r="E83" i="51"/>
  <c r="F83" i="51"/>
  <c r="G83" i="51"/>
  <c r="I83" i="51"/>
  <c r="J83" i="51"/>
  <c r="L83" i="51"/>
  <c r="M83" i="51"/>
  <c r="N83" i="51"/>
  <c r="O83" i="51"/>
  <c r="P83" i="51"/>
  <c r="Q83" i="51"/>
  <c r="B84" i="51"/>
  <c r="C84" i="51"/>
  <c r="D84" i="51"/>
  <c r="E84" i="51"/>
  <c r="F84" i="51"/>
  <c r="G84" i="51"/>
  <c r="I84" i="51"/>
  <c r="J84" i="51"/>
  <c r="M84" i="51"/>
  <c r="N84" i="51"/>
  <c r="O84" i="51"/>
  <c r="C85" i="51"/>
  <c r="D85" i="51"/>
  <c r="F85" i="51"/>
  <c r="G85" i="51"/>
  <c r="I85" i="51"/>
  <c r="B86" i="51"/>
  <c r="C104" i="51"/>
  <c r="E86" i="51"/>
  <c r="F86" i="51"/>
  <c r="G86" i="51"/>
  <c r="H104" i="51"/>
  <c r="I86" i="51"/>
  <c r="J86" i="51"/>
  <c r="M86" i="51"/>
  <c r="N86" i="51"/>
  <c r="C87" i="51"/>
  <c r="L87" i="51"/>
  <c r="C88" i="51"/>
  <c r="D88" i="51"/>
  <c r="E88" i="51"/>
  <c r="F88" i="51"/>
  <c r="G88" i="51"/>
  <c r="I88" i="51"/>
  <c r="J89" i="51"/>
  <c r="L89" i="51"/>
  <c r="M89" i="51"/>
  <c r="P89" i="51"/>
  <c r="B105" i="52"/>
  <c r="E90" i="51"/>
  <c r="F90" i="51"/>
  <c r="G90" i="51"/>
  <c r="I105" i="52"/>
  <c r="B91" i="51"/>
  <c r="C91" i="51"/>
  <c r="N91" i="51"/>
  <c r="Q91" i="51"/>
  <c r="A70" i="51"/>
  <c r="B73" i="51"/>
  <c r="F75" i="51"/>
  <c r="I75" i="51"/>
  <c r="J75" i="51"/>
  <c r="K75" i="51"/>
  <c r="B76" i="51"/>
  <c r="F76" i="51"/>
  <c r="J76" i="51"/>
  <c r="M76" i="51"/>
  <c r="B77" i="51"/>
  <c r="E77" i="51"/>
  <c r="B80" i="51"/>
  <c r="C80" i="51"/>
  <c r="F80" i="51"/>
  <c r="J80" i="51"/>
  <c r="B81" i="51"/>
  <c r="C81" i="51"/>
  <c r="F81" i="51"/>
  <c r="J81" i="51"/>
  <c r="M81" i="51"/>
  <c r="B83" i="51"/>
  <c r="B85" i="51"/>
  <c r="E85" i="51"/>
  <c r="J85" i="51"/>
  <c r="B87" i="51"/>
  <c r="F87" i="51"/>
  <c r="J87" i="51"/>
  <c r="M87" i="51"/>
  <c r="B88" i="51"/>
  <c r="B89" i="51"/>
  <c r="C89" i="51"/>
  <c r="B90" i="51"/>
  <c r="E91" i="51"/>
  <c r="F91" i="51"/>
  <c r="I91" i="51"/>
  <c r="J91" i="51"/>
  <c r="M91" i="51"/>
  <c r="A93" i="51"/>
  <c r="K96" i="51"/>
  <c r="O97" i="51"/>
  <c r="K99" i="51"/>
  <c r="C102" i="51"/>
  <c r="F101" i="51"/>
  <c r="G101" i="51"/>
  <c r="K100" i="51"/>
  <c r="L105" i="51"/>
  <c r="N101" i="51"/>
  <c r="B37" i="50"/>
  <c r="B179" i="6" s="1"/>
  <c r="E37" i="50"/>
  <c r="F34" i="50"/>
  <c r="H34" i="50"/>
  <c r="J37" i="50"/>
  <c r="J179" i="6" s="1"/>
  <c r="K35" i="50"/>
  <c r="O35" i="50"/>
  <c r="K34" i="50"/>
  <c r="C35" i="50"/>
  <c r="H35" i="50"/>
  <c r="I35" i="50"/>
  <c r="K36" i="50"/>
  <c r="H57" i="49"/>
  <c r="K57" i="49"/>
  <c r="M56" i="49"/>
  <c r="B52" i="49"/>
  <c r="D52" i="49"/>
  <c r="G52" i="49"/>
  <c r="I52" i="49"/>
  <c r="J52" i="49"/>
  <c r="M52" i="49"/>
  <c r="N52" i="49"/>
  <c r="O52" i="49"/>
  <c r="P52" i="49"/>
  <c r="Q52" i="49"/>
  <c r="B53" i="49"/>
  <c r="D53" i="49"/>
  <c r="E53" i="49"/>
  <c r="G53" i="49"/>
  <c r="H53" i="49"/>
  <c r="I53" i="49"/>
  <c r="J53" i="49"/>
  <c r="K53" i="49"/>
  <c r="M53" i="49"/>
  <c r="N53" i="49"/>
  <c r="O53" i="49"/>
  <c r="P53" i="49"/>
  <c r="Q53" i="49"/>
  <c r="D54" i="49"/>
  <c r="E54" i="49"/>
  <c r="F54" i="49"/>
  <c r="G54" i="49"/>
  <c r="H71" i="49"/>
  <c r="I54" i="49"/>
  <c r="J54" i="49"/>
  <c r="K71" i="49"/>
  <c r="L71" i="49"/>
  <c r="M71" i="49"/>
  <c r="N54" i="49"/>
  <c r="C72" i="49"/>
  <c r="E72" i="49"/>
  <c r="F55" i="49"/>
  <c r="G55" i="49"/>
  <c r="I55" i="49"/>
  <c r="J55" i="49"/>
  <c r="O55" i="49"/>
  <c r="Q55" i="49"/>
  <c r="F56" i="49"/>
  <c r="H56" i="49"/>
  <c r="I56" i="49"/>
  <c r="K56" i="49"/>
  <c r="C57" i="49"/>
  <c r="D57" i="49"/>
  <c r="O57" i="49"/>
  <c r="P57" i="49"/>
  <c r="B58" i="49"/>
  <c r="C75" i="49"/>
  <c r="E75" i="49"/>
  <c r="F58" i="49"/>
  <c r="H75" i="49"/>
  <c r="K75" i="49"/>
  <c r="L75" i="49"/>
  <c r="M75" i="49"/>
  <c r="N58" i="49"/>
  <c r="P75" i="49"/>
  <c r="B59" i="49"/>
  <c r="C59" i="49"/>
  <c r="D59" i="49"/>
  <c r="B60" i="49"/>
  <c r="C60" i="49"/>
  <c r="F60" i="49"/>
  <c r="H60" i="49"/>
  <c r="I60" i="49"/>
  <c r="K60" i="49"/>
  <c r="L60" i="49"/>
  <c r="B61" i="49"/>
  <c r="D61" i="49"/>
  <c r="E61" i="49"/>
  <c r="F61" i="49"/>
  <c r="I61" i="49"/>
  <c r="L61" i="49"/>
  <c r="B62" i="49"/>
  <c r="C62" i="49"/>
  <c r="D62" i="49"/>
  <c r="F62" i="49"/>
  <c r="G62" i="49"/>
  <c r="I62" i="49"/>
  <c r="J62" i="49"/>
  <c r="K62" i="49"/>
  <c r="N62" i="49"/>
  <c r="O62" i="49"/>
  <c r="P62" i="49"/>
  <c r="Q62" i="49"/>
  <c r="B63" i="49"/>
  <c r="F63" i="49"/>
  <c r="G63" i="49"/>
  <c r="H63" i="49"/>
  <c r="I63" i="49"/>
  <c r="J63" i="49"/>
  <c r="K63" i="49"/>
  <c r="L63" i="49"/>
  <c r="M63" i="49"/>
  <c r="N63" i="49"/>
  <c r="O63" i="49"/>
  <c r="Q63" i="49"/>
  <c r="C77" i="49"/>
  <c r="E77" i="49"/>
  <c r="H77" i="49"/>
  <c r="K77" i="49"/>
  <c r="L64" i="49"/>
  <c r="M77" i="49"/>
  <c r="P77" i="49"/>
  <c r="C52" i="49"/>
  <c r="E52" i="49"/>
  <c r="H52" i="49"/>
  <c r="K52" i="49"/>
  <c r="L52" i="49"/>
  <c r="C54" i="49"/>
  <c r="L54" i="49"/>
  <c r="M54" i="49"/>
  <c r="P54" i="49"/>
  <c r="C55" i="49"/>
  <c r="E55" i="49"/>
  <c r="H55" i="49"/>
  <c r="K55" i="49"/>
  <c r="L55" i="49"/>
  <c r="M55" i="49"/>
  <c r="P55" i="49"/>
  <c r="C56" i="49"/>
  <c r="D56" i="49"/>
  <c r="E56" i="49"/>
  <c r="C58" i="49"/>
  <c r="D58" i="49"/>
  <c r="E58" i="49"/>
  <c r="M58" i="49"/>
  <c r="P58" i="49"/>
  <c r="E59" i="49"/>
  <c r="H59" i="49"/>
  <c r="K59" i="49"/>
  <c r="L59" i="49"/>
  <c r="M59" i="49"/>
  <c r="D60" i="49"/>
  <c r="E60" i="49"/>
  <c r="C61" i="49"/>
  <c r="H61" i="49"/>
  <c r="K61" i="49"/>
  <c r="E62" i="49"/>
  <c r="H62" i="49"/>
  <c r="L62" i="49"/>
  <c r="M62" i="49"/>
  <c r="C63" i="49"/>
  <c r="D63" i="49"/>
  <c r="E63" i="49"/>
  <c r="P63" i="49"/>
  <c r="C64" i="49"/>
  <c r="D64" i="49"/>
  <c r="E64" i="49"/>
  <c r="H64" i="49"/>
  <c r="K64" i="49"/>
  <c r="P64" i="49"/>
  <c r="K68" i="49"/>
  <c r="B69" i="49"/>
  <c r="C69" i="49"/>
  <c r="D69" i="49"/>
  <c r="E69" i="49"/>
  <c r="G69" i="49"/>
  <c r="H69" i="49"/>
  <c r="I69" i="49"/>
  <c r="J69" i="49"/>
  <c r="K69" i="49"/>
  <c r="L69" i="49"/>
  <c r="N69" i="49"/>
  <c r="P69" i="49"/>
  <c r="Q69" i="49"/>
  <c r="B70" i="49"/>
  <c r="D70" i="49"/>
  <c r="E70" i="49"/>
  <c r="H70" i="49"/>
  <c r="K70" i="49"/>
  <c r="M70" i="49"/>
  <c r="N70" i="49"/>
  <c r="O70" i="49"/>
  <c r="P70" i="49"/>
  <c r="Q70" i="49"/>
  <c r="C71" i="49"/>
  <c r="D71" i="49"/>
  <c r="E71" i="49"/>
  <c r="N71" i="49"/>
  <c r="P71" i="49"/>
  <c r="G72" i="49"/>
  <c r="H72" i="49"/>
  <c r="I72" i="49"/>
  <c r="J72" i="49"/>
  <c r="K72" i="49"/>
  <c r="L72" i="49"/>
  <c r="M72" i="49"/>
  <c r="O72" i="49"/>
  <c r="P72" i="49"/>
  <c r="Q72" i="49"/>
  <c r="B75" i="49"/>
  <c r="D75" i="49"/>
  <c r="D77" i="49"/>
  <c r="D52" i="48"/>
  <c r="G52" i="48"/>
  <c r="H52" i="48"/>
  <c r="K68" i="48"/>
  <c r="M68" i="48"/>
  <c r="N36" i="46"/>
  <c r="O68" i="48"/>
  <c r="K69" i="48"/>
  <c r="Q52" i="48"/>
  <c r="C53" i="48"/>
  <c r="D53" i="48"/>
  <c r="G53" i="48"/>
  <c r="H53" i="48"/>
  <c r="Q53" i="48"/>
  <c r="D54" i="48"/>
  <c r="E71" i="48"/>
  <c r="F54" i="48"/>
  <c r="G71" i="48"/>
  <c r="H54" i="48"/>
  <c r="I54" i="48"/>
  <c r="K54" i="48"/>
  <c r="L54" i="48"/>
  <c r="M71" i="48"/>
  <c r="O54" i="48"/>
  <c r="B56" i="48"/>
  <c r="G56" i="48"/>
  <c r="H56" i="48"/>
  <c r="K57" i="48"/>
  <c r="B58" i="48"/>
  <c r="C58" i="48"/>
  <c r="E58" i="48"/>
  <c r="G58" i="48"/>
  <c r="H58" i="48"/>
  <c r="J58" i="48"/>
  <c r="K58" i="48"/>
  <c r="L58" i="48"/>
  <c r="O58" i="48"/>
  <c r="P58" i="48"/>
  <c r="O59" i="48"/>
  <c r="Q59" i="48"/>
  <c r="B60" i="48"/>
  <c r="C60" i="48"/>
  <c r="D60" i="48"/>
  <c r="E60" i="48"/>
  <c r="F60" i="48"/>
  <c r="G60" i="48"/>
  <c r="H60" i="48"/>
  <c r="O60" i="48"/>
  <c r="D61" i="48"/>
  <c r="H61" i="48"/>
  <c r="B62" i="48"/>
  <c r="K62" i="48"/>
  <c r="O62" i="48"/>
  <c r="Q62" i="48"/>
  <c r="B63" i="48"/>
  <c r="C63" i="48"/>
  <c r="D63" i="48"/>
  <c r="E63" i="48"/>
  <c r="F63" i="48"/>
  <c r="G63" i="48"/>
  <c r="H63" i="48"/>
  <c r="J63" i="48"/>
  <c r="K63" i="48"/>
  <c r="M63" i="48"/>
  <c r="N63" i="48"/>
  <c r="O63" i="48"/>
  <c r="Q63" i="48"/>
  <c r="B64" i="48"/>
  <c r="C64" i="48"/>
  <c r="D64" i="48"/>
  <c r="E64" i="48"/>
  <c r="G64" i="48"/>
  <c r="H64" i="48"/>
  <c r="J64" i="48"/>
  <c r="K64" i="48"/>
  <c r="L64" i="48"/>
  <c r="O64" i="48"/>
  <c r="P64" i="48"/>
  <c r="Q54" i="48"/>
  <c r="D55" i="48"/>
  <c r="G55" i="48"/>
  <c r="Q55" i="48"/>
  <c r="L56" i="48"/>
  <c r="Q56" i="48"/>
  <c r="D57" i="48"/>
  <c r="G57" i="48"/>
  <c r="H57" i="48"/>
  <c r="I57" i="48"/>
  <c r="L57" i="48"/>
  <c r="O57" i="48"/>
  <c r="Q57" i="48"/>
  <c r="D58" i="48"/>
  <c r="Q58" i="48"/>
  <c r="Q60" i="48"/>
  <c r="I61" i="48"/>
  <c r="L61" i="48"/>
  <c r="Q61" i="48"/>
  <c r="D62" i="48"/>
  <c r="H62" i="48"/>
  <c r="I62" i="48"/>
  <c r="L62" i="48"/>
  <c r="I63" i="48"/>
  <c r="L63" i="48"/>
  <c r="P63" i="48"/>
  <c r="I64" i="48"/>
  <c r="Q64" i="48"/>
  <c r="A3" i="47"/>
  <c r="F60" i="47"/>
  <c r="I60" i="47"/>
  <c r="E52" i="47"/>
  <c r="F69" i="48"/>
  <c r="H69" i="47"/>
  <c r="M52" i="47"/>
  <c r="N52" i="47"/>
  <c r="O52" i="47"/>
  <c r="B70" i="47"/>
  <c r="N70" i="47"/>
  <c r="B71" i="47"/>
  <c r="E54" i="47"/>
  <c r="F54" i="47"/>
  <c r="G54" i="47"/>
  <c r="H71" i="47"/>
  <c r="I54" i="47"/>
  <c r="K54" i="47"/>
  <c r="M54" i="47"/>
  <c r="N54" i="47"/>
  <c r="O54" i="47"/>
  <c r="Q71" i="48"/>
  <c r="G72" i="48"/>
  <c r="M55" i="47"/>
  <c r="N55" i="47"/>
  <c r="O55" i="47"/>
  <c r="P72" i="47"/>
  <c r="Q72" i="48"/>
  <c r="D73" i="47"/>
  <c r="M56" i="47"/>
  <c r="O56" i="47"/>
  <c r="B74" i="47"/>
  <c r="F57" i="47"/>
  <c r="H74" i="48"/>
  <c r="K57" i="47"/>
  <c r="M57" i="47"/>
  <c r="N74" i="47"/>
  <c r="O57" i="47"/>
  <c r="B75" i="47"/>
  <c r="C58" i="47"/>
  <c r="E58" i="47"/>
  <c r="F58" i="47"/>
  <c r="G58" i="47"/>
  <c r="I58" i="47"/>
  <c r="J75" i="47"/>
  <c r="N58" i="47"/>
  <c r="C59" i="47"/>
  <c r="E59" i="47"/>
  <c r="F59" i="47"/>
  <c r="I59" i="47"/>
  <c r="J76" i="47"/>
  <c r="K59" i="47"/>
  <c r="L76" i="49"/>
  <c r="M59" i="47"/>
  <c r="O59" i="47"/>
  <c r="Q76" i="48"/>
  <c r="L60" i="47"/>
  <c r="M60" i="47"/>
  <c r="N60" i="47"/>
  <c r="P60" i="47"/>
  <c r="K61" i="47"/>
  <c r="L61" i="47"/>
  <c r="M61" i="47"/>
  <c r="N61" i="47"/>
  <c r="O61" i="47"/>
  <c r="P61" i="47"/>
  <c r="E62" i="47"/>
  <c r="F62" i="47"/>
  <c r="L62" i="47"/>
  <c r="N62" i="47"/>
  <c r="O62" i="47"/>
  <c r="P62" i="47"/>
  <c r="B63" i="47"/>
  <c r="D63" i="47"/>
  <c r="E63" i="47"/>
  <c r="H63" i="47"/>
  <c r="I63" i="47"/>
  <c r="J63" i="47"/>
  <c r="K63" i="47"/>
  <c r="L63" i="47"/>
  <c r="M63" i="47"/>
  <c r="N63" i="47"/>
  <c r="O63" i="47"/>
  <c r="P63" i="47"/>
  <c r="Q63" i="47"/>
  <c r="B77" i="47"/>
  <c r="C64" i="47"/>
  <c r="D77" i="47"/>
  <c r="E64" i="47"/>
  <c r="G64" i="47"/>
  <c r="I64" i="47"/>
  <c r="J77" i="47"/>
  <c r="Q64" i="47"/>
  <c r="A49" i="47"/>
  <c r="I52" i="47"/>
  <c r="K52" i="47"/>
  <c r="E53" i="47"/>
  <c r="F53" i="47"/>
  <c r="I53" i="47"/>
  <c r="K53" i="47"/>
  <c r="O53" i="47"/>
  <c r="F55" i="47"/>
  <c r="K55" i="47"/>
  <c r="F56" i="47"/>
  <c r="I56" i="47"/>
  <c r="K56" i="47"/>
  <c r="K58" i="47"/>
  <c r="M58" i="47"/>
  <c r="O58" i="47"/>
  <c r="K60" i="47"/>
  <c r="O60" i="47"/>
  <c r="I61" i="47"/>
  <c r="I62" i="47"/>
  <c r="K62" i="47"/>
  <c r="M62" i="47"/>
  <c r="C63" i="47"/>
  <c r="F63" i="47"/>
  <c r="G63" i="47"/>
  <c r="F64" i="47"/>
  <c r="K64" i="47"/>
  <c r="M64" i="47"/>
  <c r="N64" i="47"/>
  <c r="O64" i="47"/>
  <c r="A66" i="47"/>
  <c r="B72" i="47"/>
  <c r="J73" i="47"/>
  <c r="N77" i="47"/>
  <c r="H34" i="46"/>
  <c r="I34" i="46"/>
  <c r="J34" i="46"/>
  <c r="L34" i="46"/>
  <c r="E72" i="47"/>
  <c r="H70" i="47"/>
  <c r="O36" i="46"/>
  <c r="B37" i="46"/>
  <c r="B178" i="6" s="1"/>
  <c r="H35" i="46"/>
  <c r="P34" i="46"/>
  <c r="J37" i="46"/>
  <c r="L37" i="46"/>
  <c r="L178" i="6" s="1"/>
  <c r="K34" i="46"/>
  <c r="J35" i="46"/>
  <c r="L35" i="46"/>
  <c r="B36" i="46"/>
  <c r="D36" i="46"/>
  <c r="F36" i="46"/>
  <c r="H36" i="46"/>
  <c r="J36" i="46"/>
  <c r="L36" i="46"/>
  <c r="H37" i="46"/>
  <c r="P37" i="46"/>
  <c r="C67" i="45"/>
  <c r="D67" i="45"/>
  <c r="O72" i="45"/>
  <c r="P68" i="45"/>
  <c r="Q72" i="45"/>
  <c r="I81" i="45"/>
  <c r="K81" i="45"/>
  <c r="L81" i="45"/>
  <c r="E64" i="45"/>
  <c r="G64" i="45"/>
  <c r="L64" i="45"/>
  <c r="M64" i="45"/>
  <c r="E83" i="45"/>
  <c r="P65" i="45"/>
  <c r="Q65" i="45"/>
  <c r="B84" i="45"/>
  <c r="C84" i="45"/>
  <c r="D84" i="45"/>
  <c r="E66" i="45"/>
  <c r="F84" i="45"/>
  <c r="G84" i="45"/>
  <c r="H66" i="45"/>
  <c r="Q84" i="45"/>
  <c r="K67" i="45"/>
  <c r="P67" i="45"/>
  <c r="Q67" i="45"/>
  <c r="E68" i="45"/>
  <c r="I68" i="45"/>
  <c r="B69" i="45"/>
  <c r="D69" i="45"/>
  <c r="H69" i="45"/>
  <c r="L69" i="45"/>
  <c r="O69" i="45"/>
  <c r="P69" i="45"/>
  <c r="Q69" i="45"/>
  <c r="D70" i="45"/>
  <c r="E70" i="45"/>
  <c r="F70" i="45"/>
  <c r="G70" i="45"/>
  <c r="H70" i="45"/>
  <c r="I70" i="45"/>
  <c r="J70" i="45"/>
  <c r="K70" i="45"/>
  <c r="L70" i="45"/>
  <c r="M70" i="45"/>
  <c r="N70" i="45"/>
  <c r="O70" i="45"/>
  <c r="P70" i="45"/>
  <c r="B71" i="45"/>
  <c r="D71" i="45"/>
  <c r="H71" i="45"/>
  <c r="K71" i="45"/>
  <c r="N71" i="45"/>
  <c r="P71" i="45"/>
  <c r="Q71" i="45"/>
  <c r="C72" i="45"/>
  <c r="E72" i="45"/>
  <c r="G72" i="45"/>
  <c r="H72" i="45"/>
  <c r="I72" i="45"/>
  <c r="J72" i="45"/>
  <c r="H73" i="45"/>
  <c r="J73" i="45"/>
  <c r="K73" i="45"/>
  <c r="B74" i="45"/>
  <c r="C74" i="45"/>
  <c r="D74" i="45"/>
  <c r="F74" i="45"/>
  <c r="G74" i="45"/>
  <c r="H74" i="45"/>
  <c r="I74" i="45"/>
  <c r="J74" i="45"/>
  <c r="K74" i="45"/>
  <c r="L74" i="45"/>
  <c r="M74" i="45"/>
  <c r="N74" i="45"/>
  <c r="O74" i="45"/>
  <c r="P74" i="45"/>
  <c r="Q74" i="45"/>
  <c r="B75" i="45"/>
  <c r="C75" i="45"/>
  <c r="D75" i="45"/>
  <c r="E75" i="45"/>
  <c r="F75" i="45"/>
  <c r="G75" i="45"/>
  <c r="H75" i="45"/>
  <c r="I75" i="45"/>
  <c r="J75" i="45"/>
  <c r="L75" i="45"/>
  <c r="O75" i="45"/>
  <c r="P75" i="45"/>
  <c r="B90" i="45"/>
  <c r="C90" i="45"/>
  <c r="D76" i="45"/>
  <c r="E90" i="45"/>
  <c r="F90" i="45"/>
  <c r="G90" i="45"/>
  <c r="H76" i="45"/>
  <c r="I90" i="45"/>
  <c r="J90" i="45"/>
  <c r="K90" i="45"/>
  <c r="L76" i="45"/>
  <c r="M90" i="45"/>
  <c r="N90" i="45"/>
  <c r="O90" i="45"/>
  <c r="P76" i="45"/>
  <c r="J63" i="45"/>
  <c r="K63" i="45"/>
  <c r="L63" i="45"/>
  <c r="M63" i="45"/>
  <c r="N63" i="45"/>
  <c r="O63" i="45"/>
  <c r="P63" i="45"/>
  <c r="Q63" i="45"/>
  <c r="B64" i="45"/>
  <c r="D64" i="45"/>
  <c r="F64" i="45"/>
  <c r="H64" i="45"/>
  <c r="I64" i="45"/>
  <c r="J64" i="45"/>
  <c r="K64" i="45"/>
  <c r="E65" i="45"/>
  <c r="F65" i="45"/>
  <c r="G65" i="45"/>
  <c r="H65" i="45"/>
  <c r="I65" i="45"/>
  <c r="J65" i="45"/>
  <c r="K65" i="45"/>
  <c r="L65" i="45"/>
  <c r="M65" i="45"/>
  <c r="N65" i="45"/>
  <c r="Q66" i="45"/>
  <c r="E67" i="45"/>
  <c r="F67" i="45"/>
  <c r="H67" i="45"/>
  <c r="I67" i="45"/>
  <c r="J67" i="45"/>
  <c r="L67" i="45"/>
  <c r="M67" i="45"/>
  <c r="N67" i="45"/>
  <c r="O67" i="45"/>
  <c r="C68" i="45"/>
  <c r="F68" i="45"/>
  <c r="H68" i="45"/>
  <c r="Q68" i="45"/>
  <c r="C69" i="45"/>
  <c r="E69" i="45"/>
  <c r="F69" i="45"/>
  <c r="I69" i="45"/>
  <c r="J69" i="45"/>
  <c r="K69" i="45"/>
  <c r="M69" i="45"/>
  <c r="N69" i="45"/>
  <c r="B70" i="45"/>
  <c r="C70" i="45"/>
  <c r="C71" i="45"/>
  <c r="E71" i="45"/>
  <c r="F71" i="45"/>
  <c r="I71" i="45"/>
  <c r="F72" i="45"/>
  <c r="C73" i="45"/>
  <c r="E73" i="45"/>
  <c r="F73" i="45"/>
  <c r="I73" i="45"/>
  <c r="M73" i="45"/>
  <c r="N73" i="45"/>
  <c r="E74" i="45"/>
  <c r="K75" i="45"/>
  <c r="M75" i="45"/>
  <c r="N75" i="45"/>
  <c r="Q75" i="45"/>
  <c r="B76" i="45"/>
  <c r="C76" i="45"/>
  <c r="E76" i="45"/>
  <c r="F76" i="45"/>
  <c r="I76" i="45"/>
  <c r="M76" i="45"/>
  <c r="O76" i="45"/>
  <c r="J81" i="45"/>
  <c r="M81" i="45"/>
  <c r="N81" i="45"/>
  <c r="O81" i="45"/>
  <c r="P81" i="45"/>
  <c r="Q81" i="45"/>
  <c r="B82" i="45"/>
  <c r="D82" i="45"/>
  <c r="E82" i="45"/>
  <c r="F82" i="45"/>
  <c r="G82" i="45"/>
  <c r="H82" i="45"/>
  <c r="I82" i="45"/>
  <c r="J82" i="45"/>
  <c r="K82" i="45"/>
  <c r="L82" i="45"/>
  <c r="M82" i="45"/>
  <c r="F83" i="45"/>
  <c r="G83" i="45"/>
  <c r="H83" i="45"/>
  <c r="I83" i="45"/>
  <c r="J83" i="45"/>
  <c r="K83" i="45"/>
  <c r="L83" i="45"/>
  <c r="M83" i="45"/>
  <c r="N83" i="45"/>
  <c r="B88" i="45"/>
  <c r="C88" i="45"/>
  <c r="E88" i="45"/>
  <c r="F88" i="45"/>
  <c r="G88" i="45"/>
  <c r="I88" i="45"/>
  <c r="J88" i="45"/>
  <c r="K88" i="45"/>
  <c r="M88" i="45"/>
  <c r="N88" i="45"/>
  <c r="O88" i="45"/>
  <c r="G89" i="45"/>
  <c r="I36" i="42"/>
  <c r="M36" i="42"/>
  <c r="N72" i="44"/>
  <c r="O36" i="42"/>
  <c r="P63" i="44"/>
  <c r="D63" i="44"/>
  <c r="G63" i="44"/>
  <c r="J63" i="44"/>
  <c r="F64" i="44"/>
  <c r="G64" i="44"/>
  <c r="H64" i="44"/>
  <c r="J64" i="44"/>
  <c r="K64" i="44"/>
  <c r="L64" i="44"/>
  <c r="Q65" i="44"/>
  <c r="C66" i="44"/>
  <c r="D66" i="44"/>
  <c r="E66" i="44"/>
  <c r="F66" i="44"/>
  <c r="G66" i="44"/>
  <c r="H66" i="44"/>
  <c r="J67" i="44"/>
  <c r="N67" i="44"/>
  <c r="P67" i="44"/>
  <c r="Q67" i="44"/>
  <c r="C68" i="44"/>
  <c r="D68" i="44"/>
  <c r="E86" i="44"/>
  <c r="K68" i="44"/>
  <c r="B69" i="44"/>
  <c r="C69" i="44"/>
  <c r="D69" i="44"/>
  <c r="E69" i="44"/>
  <c r="F69" i="44"/>
  <c r="G69" i="44"/>
  <c r="H69" i="44"/>
  <c r="I69" i="44"/>
  <c r="J69" i="44"/>
  <c r="K69" i="44"/>
  <c r="L69" i="44"/>
  <c r="M69" i="44"/>
  <c r="N69" i="44"/>
  <c r="O69" i="44"/>
  <c r="P69" i="44"/>
  <c r="Q69" i="44"/>
  <c r="D70" i="44"/>
  <c r="E70" i="44"/>
  <c r="F70" i="44"/>
  <c r="G70" i="44"/>
  <c r="H70" i="44"/>
  <c r="Q70" i="44"/>
  <c r="B71" i="44"/>
  <c r="J71" i="44"/>
  <c r="M71" i="44"/>
  <c r="Q71" i="44"/>
  <c r="B72" i="44"/>
  <c r="C72" i="44"/>
  <c r="D72" i="44"/>
  <c r="C73" i="44"/>
  <c r="D73" i="44"/>
  <c r="F73" i="44"/>
  <c r="G73" i="44"/>
  <c r="H73" i="44"/>
  <c r="J73" i="44"/>
  <c r="M73" i="44"/>
  <c r="B74" i="44"/>
  <c r="C74" i="44"/>
  <c r="D74" i="44"/>
  <c r="E74" i="44"/>
  <c r="G74" i="44"/>
  <c r="H74" i="44"/>
  <c r="J74" i="44"/>
  <c r="K74" i="44"/>
  <c r="L74" i="44"/>
  <c r="Q74" i="44"/>
  <c r="B75" i="44"/>
  <c r="C75" i="44"/>
  <c r="D75" i="44"/>
  <c r="E75" i="44"/>
  <c r="F75" i="44"/>
  <c r="G75" i="44"/>
  <c r="H75" i="44"/>
  <c r="I75" i="44"/>
  <c r="J75" i="44"/>
  <c r="M75" i="44"/>
  <c r="N75" i="44"/>
  <c r="Q75" i="44"/>
  <c r="D76" i="44"/>
  <c r="E76" i="44"/>
  <c r="F76" i="44"/>
  <c r="G76" i="44"/>
  <c r="N76" i="44"/>
  <c r="Q76" i="44"/>
  <c r="C63" i="44"/>
  <c r="L63" i="44"/>
  <c r="D64" i="44"/>
  <c r="D65" i="44"/>
  <c r="H65" i="44"/>
  <c r="J65" i="44"/>
  <c r="K65" i="44"/>
  <c r="L65" i="44"/>
  <c r="N65" i="44"/>
  <c r="O65" i="44"/>
  <c r="P65" i="44"/>
  <c r="B66" i="44"/>
  <c r="O67" i="44"/>
  <c r="B68" i="44"/>
  <c r="G68" i="44"/>
  <c r="H68" i="44"/>
  <c r="J68" i="44"/>
  <c r="L68" i="44"/>
  <c r="C71" i="44"/>
  <c r="D71" i="44"/>
  <c r="G71" i="44"/>
  <c r="H72" i="44"/>
  <c r="J72" i="44"/>
  <c r="K72" i="44"/>
  <c r="L72" i="44"/>
  <c r="O72" i="44"/>
  <c r="P72" i="44"/>
  <c r="B73" i="44"/>
  <c r="K75" i="44"/>
  <c r="L75" i="44"/>
  <c r="O75" i="44"/>
  <c r="P75" i="44"/>
  <c r="B76" i="44"/>
  <c r="O76" i="44"/>
  <c r="E81" i="44"/>
  <c r="M81" i="44"/>
  <c r="M82" i="44"/>
  <c r="E83" i="44"/>
  <c r="A3" i="43"/>
  <c r="E80" i="45"/>
  <c r="I80" i="45"/>
  <c r="M80" i="45"/>
  <c r="O68" i="43"/>
  <c r="Q80" i="45"/>
  <c r="B63" i="43"/>
  <c r="E63" i="43"/>
  <c r="F63" i="43"/>
  <c r="G81" i="44"/>
  <c r="B64" i="43"/>
  <c r="E64" i="43"/>
  <c r="F64" i="43"/>
  <c r="G82" i="44"/>
  <c r="I64" i="43"/>
  <c r="B65" i="43"/>
  <c r="E65" i="43"/>
  <c r="F65" i="43"/>
  <c r="G83" i="44"/>
  <c r="M83" i="44"/>
  <c r="O83" i="44"/>
  <c r="B66" i="43"/>
  <c r="E66" i="43"/>
  <c r="F66" i="43"/>
  <c r="G84" i="44"/>
  <c r="H66" i="43"/>
  <c r="O84" i="44"/>
  <c r="D85" i="44"/>
  <c r="E85" i="44"/>
  <c r="G67" i="43"/>
  <c r="O85" i="44"/>
  <c r="G86" i="44"/>
  <c r="O86" i="44"/>
  <c r="P86" i="44"/>
  <c r="B70" i="43"/>
  <c r="D88" i="43"/>
  <c r="F70" i="43"/>
  <c r="H70" i="43"/>
  <c r="J70" i="43"/>
  <c r="L88" i="43"/>
  <c r="O88" i="44"/>
  <c r="D89" i="44"/>
  <c r="B72" i="43"/>
  <c r="E72" i="43"/>
  <c r="F72" i="43"/>
  <c r="G72" i="43"/>
  <c r="B73" i="43"/>
  <c r="E73" i="43"/>
  <c r="F73" i="43"/>
  <c r="H73" i="43"/>
  <c r="B74" i="43"/>
  <c r="C74" i="43"/>
  <c r="E74" i="43"/>
  <c r="F74" i="43"/>
  <c r="G74" i="43"/>
  <c r="H74" i="43"/>
  <c r="I74" i="43"/>
  <c r="K74" i="43"/>
  <c r="L74" i="43"/>
  <c r="M74" i="43"/>
  <c r="N74" i="43"/>
  <c r="O74" i="43"/>
  <c r="B75" i="43"/>
  <c r="D75" i="43"/>
  <c r="E75" i="43"/>
  <c r="F75" i="43"/>
  <c r="H75" i="43"/>
  <c r="I75" i="43"/>
  <c r="J75" i="43"/>
  <c r="L75" i="43"/>
  <c r="M75" i="43"/>
  <c r="N75" i="43"/>
  <c r="O75" i="43"/>
  <c r="P75" i="43"/>
  <c r="Q75" i="43"/>
  <c r="B76" i="43"/>
  <c r="F76" i="43"/>
  <c r="H76" i="43"/>
  <c r="J76" i="43"/>
  <c r="O90" i="44"/>
  <c r="A60" i="43"/>
  <c r="C65" i="43"/>
  <c r="G65" i="43"/>
  <c r="G68" i="43"/>
  <c r="K68" i="43"/>
  <c r="C69" i="43"/>
  <c r="C71" i="43"/>
  <c r="G71" i="43"/>
  <c r="C72" i="43"/>
  <c r="C73" i="43"/>
  <c r="C75" i="43"/>
  <c r="G75" i="43"/>
  <c r="K75" i="43"/>
  <c r="A78" i="43"/>
  <c r="L84" i="43"/>
  <c r="L85" i="43"/>
  <c r="D89" i="43"/>
  <c r="G36" i="42"/>
  <c r="H81" i="43"/>
  <c r="C37" i="42"/>
  <c r="F37" i="42"/>
  <c r="G37" i="42"/>
  <c r="G177" i="6" s="1"/>
  <c r="H37" i="42"/>
  <c r="L37" i="42"/>
  <c r="B34" i="42"/>
  <c r="C34" i="42"/>
  <c r="E34" i="42"/>
  <c r="Q35" i="42"/>
  <c r="K36" i="42"/>
  <c r="F65" i="41"/>
  <c r="J65" i="41"/>
  <c r="L65" i="41"/>
  <c r="N65" i="41"/>
  <c r="B51" i="41"/>
  <c r="D72" i="41"/>
  <c r="E51" i="41"/>
  <c r="I51" i="41"/>
  <c r="J72" i="41"/>
  <c r="K72" i="41"/>
  <c r="N72" i="41"/>
  <c r="P72" i="41"/>
  <c r="B73" i="41"/>
  <c r="C73" i="41"/>
  <c r="F73" i="41"/>
  <c r="H52" i="41"/>
  <c r="I52" i="41"/>
  <c r="J52" i="41"/>
  <c r="K52" i="41"/>
  <c r="L52" i="41"/>
  <c r="M52" i="41"/>
  <c r="N52" i="41"/>
  <c r="P52" i="41"/>
  <c r="Q52" i="41"/>
  <c r="B53" i="41"/>
  <c r="C53" i="41"/>
  <c r="J74" i="41"/>
  <c r="N74" i="41"/>
  <c r="P74" i="41"/>
  <c r="B75" i="41"/>
  <c r="E54" i="41"/>
  <c r="H54" i="41"/>
  <c r="I54" i="41"/>
  <c r="L54" i="41"/>
  <c r="N75" i="41"/>
  <c r="Q54" i="41"/>
  <c r="J56" i="41"/>
  <c r="K56" i="41"/>
  <c r="L56" i="41"/>
  <c r="M56" i="41"/>
  <c r="N56" i="41"/>
  <c r="O56" i="41"/>
  <c r="P56" i="41"/>
  <c r="Q56" i="41"/>
  <c r="B58" i="41"/>
  <c r="C58" i="41"/>
  <c r="E58" i="41"/>
  <c r="I58" i="41"/>
  <c r="J58" i="41"/>
  <c r="M58" i="41"/>
  <c r="N58" i="41"/>
  <c r="O58" i="41"/>
  <c r="P58" i="41"/>
  <c r="Q58" i="41"/>
  <c r="B59" i="41"/>
  <c r="C59" i="41"/>
  <c r="D59" i="41"/>
  <c r="G59" i="41"/>
  <c r="H59" i="41"/>
  <c r="J59" i="41"/>
  <c r="K59" i="41"/>
  <c r="L59" i="41"/>
  <c r="J60" i="41"/>
  <c r="K60" i="41"/>
  <c r="L60" i="41"/>
  <c r="M60" i="41"/>
  <c r="N60" i="41"/>
  <c r="O60" i="41"/>
  <c r="P60" i="41"/>
  <c r="Q60" i="41"/>
  <c r="B61" i="41"/>
  <c r="C61" i="41"/>
  <c r="D61" i="41"/>
  <c r="E61" i="41"/>
  <c r="F61" i="41"/>
  <c r="G61" i="41"/>
  <c r="H61" i="41"/>
  <c r="I61" i="41"/>
  <c r="J61" i="41"/>
  <c r="M61" i="41"/>
  <c r="Q61" i="41"/>
  <c r="B62" i="41"/>
  <c r="E62" i="41"/>
  <c r="F62" i="41"/>
  <c r="G62" i="41"/>
  <c r="H62" i="41"/>
  <c r="I62" i="41"/>
  <c r="K62" i="41"/>
  <c r="L62" i="41"/>
  <c r="M62" i="41"/>
  <c r="P62" i="41"/>
  <c r="Q62" i="41"/>
  <c r="J63" i="41"/>
  <c r="K63" i="41"/>
  <c r="L63" i="41"/>
  <c r="N63" i="41"/>
  <c r="O63" i="41"/>
  <c r="P63" i="41"/>
  <c r="Q63" i="41"/>
  <c r="B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K65" i="41"/>
  <c r="Q65" i="41"/>
  <c r="E66" i="41"/>
  <c r="F81" i="41"/>
  <c r="I66" i="41"/>
  <c r="M66" i="41"/>
  <c r="Q66" i="41"/>
  <c r="B67" i="41"/>
  <c r="C67" i="41"/>
  <c r="D82" i="41"/>
  <c r="E67" i="41"/>
  <c r="F67" i="41"/>
  <c r="H67" i="41"/>
  <c r="I67" i="41"/>
  <c r="L82" i="41"/>
  <c r="M67" i="41"/>
  <c r="Q67" i="41"/>
  <c r="D51" i="41"/>
  <c r="F51" i="41"/>
  <c r="G51" i="41"/>
  <c r="H51" i="41"/>
  <c r="J51" i="41"/>
  <c r="K51" i="41"/>
  <c r="P51" i="41"/>
  <c r="C52" i="41"/>
  <c r="D52" i="41"/>
  <c r="F52" i="41"/>
  <c r="G52" i="41"/>
  <c r="P53" i="41"/>
  <c r="B54" i="41"/>
  <c r="C54" i="41"/>
  <c r="D54" i="41"/>
  <c r="F54" i="41"/>
  <c r="G54" i="41"/>
  <c r="J54" i="41"/>
  <c r="P54" i="41"/>
  <c r="C55" i="41"/>
  <c r="N55" i="41"/>
  <c r="O55" i="41"/>
  <c r="C56" i="41"/>
  <c r="D56" i="41"/>
  <c r="D58" i="41"/>
  <c r="F58" i="41"/>
  <c r="G58" i="41"/>
  <c r="H58" i="41"/>
  <c r="K58" i="41"/>
  <c r="L58" i="41"/>
  <c r="C60" i="41"/>
  <c r="H60" i="41"/>
  <c r="K61" i="41"/>
  <c r="L61" i="41"/>
  <c r="N61" i="41"/>
  <c r="O61" i="41"/>
  <c r="P61" i="41"/>
  <c r="C62" i="41"/>
  <c r="D62" i="41"/>
  <c r="J62" i="41"/>
  <c r="N62" i="41"/>
  <c r="O62" i="41"/>
  <c r="H63" i="41"/>
  <c r="C64" i="41"/>
  <c r="D64" i="41"/>
  <c r="O65" i="41"/>
  <c r="B66" i="41"/>
  <c r="C66" i="41"/>
  <c r="D66" i="41"/>
  <c r="G66" i="41"/>
  <c r="H66" i="41"/>
  <c r="J67" i="41"/>
  <c r="K67" i="41"/>
  <c r="L67" i="41"/>
  <c r="N67" i="41"/>
  <c r="O67" i="41"/>
  <c r="P67" i="41"/>
  <c r="B72" i="41"/>
  <c r="E72" i="41"/>
  <c r="F72" i="41"/>
  <c r="G72" i="41"/>
  <c r="H72" i="41"/>
  <c r="I72" i="41"/>
  <c r="D73" i="41"/>
  <c r="G73" i="41"/>
  <c r="H73" i="41"/>
  <c r="I73" i="41"/>
  <c r="J73" i="41"/>
  <c r="K73" i="41"/>
  <c r="L73" i="41"/>
  <c r="M73" i="41"/>
  <c r="N73" i="41"/>
  <c r="P73" i="41"/>
  <c r="Q73" i="41"/>
  <c r="B74" i="41"/>
  <c r="C74" i="41"/>
  <c r="C75" i="41"/>
  <c r="D75" i="41"/>
  <c r="E75" i="41"/>
  <c r="F75" i="41"/>
  <c r="G75" i="41"/>
  <c r="I75" i="41"/>
  <c r="J75" i="41"/>
  <c r="L75" i="41"/>
  <c r="P75" i="41"/>
  <c r="Q75" i="41"/>
  <c r="B81" i="41"/>
  <c r="C81" i="41"/>
  <c r="D81" i="41"/>
  <c r="G81" i="41"/>
  <c r="H81" i="41"/>
  <c r="H82" i="41"/>
  <c r="J82" i="41"/>
  <c r="K82" i="41"/>
  <c r="N82" i="41"/>
  <c r="O82" i="41"/>
  <c r="P82" i="41"/>
  <c r="B36" i="38"/>
  <c r="F36" i="38"/>
  <c r="J36" i="38"/>
  <c r="L57" i="40"/>
  <c r="H51" i="40"/>
  <c r="I51" i="40"/>
  <c r="J51" i="40"/>
  <c r="K51" i="40"/>
  <c r="L51" i="40"/>
  <c r="M51" i="40"/>
  <c r="N51" i="40"/>
  <c r="O51" i="40"/>
  <c r="P51" i="40"/>
  <c r="P52" i="40"/>
  <c r="Q52" i="40"/>
  <c r="B53" i="40"/>
  <c r="E53" i="40"/>
  <c r="F53" i="40"/>
  <c r="G53" i="40"/>
  <c r="H53" i="40"/>
  <c r="I53" i="40"/>
  <c r="J53" i="40"/>
  <c r="K53" i="40"/>
  <c r="L53" i="40"/>
  <c r="H54" i="40"/>
  <c r="I54" i="40"/>
  <c r="J54" i="40"/>
  <c r="K54" i="40"/>
  <c r="L54" i="40"/>
  <c r="M54" i="40"/>
  <c r="N54" i="40"/>
  <c r="O54" i="40"/>
  <c r="Q54" i="40"/>
  <c r="H56" i="40"/>
  <c r="I56" i="40"/>
  <c r="J56" i="40"/>
  <c r="K56" i="40"/>
  <c r="L56" i="40"/>
  <c r="M56" i="40"/>
  <c r="Q56" i="40"/>
  <c r="N57" i="40"/>
  <c r="O57" i="40"/>
  <c r="P57" i="40"/>
  <c r="Q57" i="40"/>
  <c r="P58" i="40"/>
  <c r="D59" i="40"/>
  <c r="E59" i="40"/>
  <c r="F59" i="40"/>
  <c r="G59" i="40"/>
  <c r="I59" i="40"/>
  <c r="J59" i="40"/>
  <c r="K59" i="40"/>
  <c r="L59" i="40"/>
  <c r="M59" i="40"/>
  <c r="N59" i="40"/>
  <c r="Q59" i="40"/>
  <c r="H60" i="40"/>
  <c r="I60" i="40"/>
  <c r="J60" i="40"/>
  <c r="K60" i="40"/>
  <c r="L60" i="40"/>
  <c r="M60" i="40"/>
  <c r="O60" i="40"/>
  <c r="P60" i="40"/>
  <c r="N61" i="40"/>
  <c r="P61" i="40"/>
  <c r="Q61" i="40"/>
  <c r="B62" i="40"/>
  <c r="C62" i="40"/>
  <c r="D62" i="40"/>
  <c r="E62" i="40"/>
  <c r="F62" i="40"/>
  <c r="G62" i="40"/>
  <c r="J62" i="40"/>
  <c r="N62" i="40"/>
  <c r="Q62" i="40"/>
  <c r="H63" i="40"/>
  <c r="I63" i="40"/>
  <c r="J63" i="40"/>
  <c r="K63" i="40"/>
  <c r="L63" i="40"/>
  <c r="M63" i="40"/>
  <c r="N63" i="40"/>
  <c r="O63" i="40"/>
  <c r="P63" i="40"/>
  <c r="Q63" i="40"/>
  <c r="H64" i="40"/>
  <c r="I64" i="40"/>
  <c r="J64" i="40"/>
  <c r="K64" i="40"/>
  <c r="L64" i="40"/>
  <c r="M64" i="40"/>
  <c r="N64" i="40"/>
  <c r="O64" i="40"/>
  <c r="Q64" i="40"/>
  <c r="E65" i="40"/>
  <c r="N65" i="40"/>
  <c r="O65" i="40"/>
  <c r="P65" i="40"/>
  <c r="H66" i="40"/>
  <c r="I66" i="40"/>
  <c r="J66" i="40"/>
  <c r="K66" i="40"/>
  <c r="L66" i="40"/>
  <c r="M66" i="40"/>
  <c r="O66" i="40"/>
  <c r="N67" i="40"/>
  <c r="O67" i="40"/>
  <c r="P67" i="40"/>
  <c r="Q67" i="40"/>
  <c r="C51" i="40"/>
  <c r="E52" i="40"/>
  <c r="H52" i="40"/>
  <c r="I52" i="40"/>
  <c r="K52" i="40"/>
  <c r="L52" i="40"/>
  <c r="M52" i="40"/>
  <c r="O52" i="40"/>
  <c r="M53" i="40"/>
  <c r="O53" i="40"/>
  <c r="P53" i="40"/>
  <c r="P54" i="40"/>
  <c r="H55" i="40"/>
  <c r="I55" i="40"/>
  <c r="K55" i="40"/>
  <c r="L55" i="40"/>
  <c r="M55" i="40"/>
  <c r="O55" i="40"/>
  <c r="P55" i="40"/>
  <c r="O56" i="40"/>
  <c r="P56" i="40"/>
  <c r="M58" i="40"/>
  <c r="O58" i="40"/>
  <c r="H59" i="40"/>
  <c r="O59" i="40"/>
  <c r="P59" i="40"/>
  <c r="L61" i="40"/>
  <c r="O61" i="40"/>
  <c r="H62" i="40"/>
  <c r="I62" i="40"/>
  <c r="K62" i="40"/>
  <c r="L62" i="40"/>
  <c r="M62" i="40"/>
  <c r="O62" i="40"/>
  <c r="P62" i="40"/>
  <c r="P64" i="40"/>
  <c r="P66" i="40"/>
  <c r="Q66" i="40"/>
  <c r="A3" i="39"/>
  <c r="F71" i="40"/>
  <c r="J71" i="40"/>
  <c r="N71" i="40"/>
  <c r="I73" i="39"/>
  <c r="L73" i="40"/>
  <c r="E74" i="39"/>
  <c r="O74" i="40"/>
  <c r="E75" i="39"/>
  <c r="I75" i="39"/>
  <c r="L75" i="40"/>
  <c r="M75" i="39"/>
  <c r="I77" i="39"/>
  <c r="M77" i="39"/>
  <c r="N57" i="39"/>
  <c r="P57" i="39"/>
  <c r="Q57" i="39"/>
  <c r="E78" i="39"/>
  <c r="I78" i="39"/>
  <c r="O78" i="40"/>
  <c r="P59" i="39"/>
  <c r="Q78" i="39"/>
  <c r="K60" i="39"/>
  <c r="L60" i="39"/>
  <c r="N60" i="39"/>
  <c r="Q60" i="39"/>
  <c r="N61" i="39"/>
  <c r="O61" i="39"/>
  <c r="P61" i="39"/>
  <c r="E79" i="39"/>
  <c r="H79" i="41"/>
  <c r="I79" i="39"/>
  <c r="L62" i="39"/>
  <c r="Q79" i="39"/>
  <c r="H63" i="39"/>
  <c r="I63" i="39"/>
  <c r="J63" i="39"/>
  <c r="K63" i="39"/>
  <c r="L63" i="39"/>
  <c r="H64" i="39"/>
  <c r="I64" i="39"/>
  <c r="J64" i="39"/>
  <c r="K64" i="39"/>
  <c r="L64" i="39"/>
  <c r="M64" i="39"/>
  <c r="N64" i="39"/>
  <c r="O64" i="39"/>
  <c r="P64" i="39"/>
  <c r="Q64" i="39"/>
  <c r="E80" i="39"/>
  <c r="I66" i="39"/>
  <c r="Q66" i="39"/>
  <c r="B82" i="40"/>
  <c r="A48" i="39"/>
  <c r="A69" i="39"/>
  <c r="E72" i="39"/>
  <c r="E73" i="39"/>
  <c r="M73" i="39"/>
  <c r="I74" i="39"/>
  <c r="E76" i="39"/>
  <c r="I76" i="39"/>
  <c r="M76" i="39"/>
  <c r="E77" i="39"/>
  <c r="E81" i="39"/>
  <c r="I82" i="39"/>
  <c r="H34" i="38"/>
  <c r="K34" i="38"/>
  <c r="L34" i="38"/>
  <c r="O34" i="38"/>
  <c r="P34" i="38"/>
  <c r="Q72" i="39"/>
  <c r="F37" i="38"/>
  <c r="G34" i="38"/>
  <c r="M34" i="38"/>
  <c r="H37" i="38"/>
  <c r="J37" i="38"/>
  <c r="K37" i="38"/>
  <c r="N36" i="38"/>
  <c r="O37" i="38"/>
  <c r="C65" i="37"/>
  <c r="D55" i="37"/>
  <c r="E57" i="37"/>
  <c r="C51" i="37"/>
  <c r="F72" i="37"/>
  <c r="G51" i="37"/>
  <c r="K51" i="37"/>
  <c r="L72" i="37"/>
  <c r="M51" i="37"/>
  <c r="N72" i="37"/>
  <c r="O51" i="37"/>
  <c r="C52" i="37"/>
  <c r="G52" i="37"/>
  <c r="K52" i="37"/>
  <c r="O52" i="37"/>
  <c r="D74" i="37"/>
  <c r="E53" i="37"/>
  <c r="F74" i="37"/>
  <c r="G53" i="37"/>
  <c r="I53" i="37"/>
  <c r="K53" i="37"/>
  <c r="O53" i="37"/>
  <c r="C54" i="37"/>
  <c r="E54" i="37"/>
  <c r="G54" i="37"/>
  <c r="H54" i="37"/>
  <c r="I54" i="37"/>
  <c r="K75" i="37"/>
  <c r="O75" i="37"/>
  <c r="P54" i="37"/>
  <c r="J55" i="37"/>
  <c r="N55" i="37"/>
  <c r="N56" i="37"/>
  <c r="H57" i="37"/>
  <c r="J57" i="37"/>
  <c r="L57" i="37"/>
  <c r="M57" i="37"/>
  <c r="N57" i="37"/>
  <c r="O57" i="37"/>
  <c r="P57" i="37"/>
  <c r="Q57" i="37"/>
  <c r="B58" i="37"/>
  <c r="C58" i="37"/>
  <c r="D58" i="37"/>
  <c r="F58" i="37"/>
  <c r="I58" i="37"/>
  <c r="J58" i="37"/>
  <c r="K58" i="37"/>
  <c r="N58" i="37"/>
  <c r="Q58" i="37"/>
  <c r="B59" i="37"/>
  <c r="C59" i="37"/>
  <c r="D59" i="37"/>
  <c r="E59" i="37"/>
  <c r="G59" i="37"/>
  <c r="H59" i="37"/>
  <c r="J59" i="37"/>
  <c r="L59" i="37"/>
  <c r="M59" i="37"/>
  <c r="N59" i="37"/>
  <c r="O59" i="37"/>
  <c r="P59" i="37"/>
  <c r="J60" i="37"/>
  <c r="M60" i="37"/>
  <c r="N60" i="37"/>
  <c r="O60" i="37"/>
  <c r="P60" i="37"/>
  <c r="B61" i="37"/>
  <c r="C61" i="37"/>
  <c r="D61" i="37"/>
  <c r="E61" i="37"/>
  <c r="F61" i="37"/>
  <c r="G61" i="37"/>
  <c r="H61" i="37"/>
  <c r="I61" i="37"/>
  <c r="J61" i="37"/>
  <c r="L61" i="37"/>
  <c r="N61" i="37"/>
  <c r="O61" i="37"/>
  <c r="P61" i="37"/>
  <c r="Q61" i="37"/>
  <c r="B62" i="37"/>
  <c r="C62" i="37"/>
  <c r="D62" i="37"/>
  <c r="E62" i="37"/>
  <c r="F62" i="37"/>
  <c r="G62" i="37"/>
  <c r="J62" i="37"/>
  <c r="N62" i="37"/>
  <c r="H63" i="37"/>
  <c r="B64" i="37"/>
  <c r="F64" i="37"/>
  <c r="I64" i="37"/>
  <c r="J64" i="37"/>
  <c r="K64" i="37"/>
  <c r="M64" i="37"/>
  <c r="N64" i="37"/>
  <c r="O64" i="37"/>
  <c r="H65" i="37"/>
  <c r="B66" i="37"/>
  <c r="C81" i="37"/>
  <c r="E81" i="37"/>
  <c r="F66" i="37"/>
  <c r="G66" i="37"/>
  <c r="H66" i="37"/>
  <c r="I66" i="37"/>
  <c r="K66" i="37"/>
  <c r="N66" i="37"/>
  <c r="O66" i="37"/>
  <c r="C67" i="37"/>
  <c r="E82" i="37"/>
  <c r="F67" i="37"/>
  <c r="H67" i="37"/>
  <c r="I82" i="37"/>
  <c r="K82" i="37"/>
  <c r="L82" i="37"/>
  <c r="N67" i="37"/>
  <c r="O67" i="37"/>
  <c r="P82" i="37"/>
  <c r="Q82" i="37"/>
  <c r="I51" i="37"/>
  <c r="L51" i="37"/>
  <c r="N51" i="37"/>
  <c r="P51" i="37"/>
  <c r="Q51" i="37"/>
  <c r="D52" i="37"/>
  <c r="H52" i="37"/>
  <c r="I52" i="37"/>
  <c r="L52" i="37"/>
  <c r="M52" i="37"/>
  <c r="H53" i="37"/>
  <c r="L53" i="37"/>
  <c r="M53" i="37"/>
  <c r="P53" i="37"/>
  <c r="Q54" i="37"/>
  <c r="E55" i="37"/>
  <c r="G55" i="37"/>
  <c r="H55" i="37"/>
  <c r="K55" i="37"/>
  <c r="L55" i="37"/>
  <c r="M55" i="37"/>
  <c r="O55" i="37"/>
  <c r="P55" i="37"/>
  <c r="Q55" i="37"/>
  <c r="G56" i="37"/>
  <c r="H56" i="37"/>
  <c r="P56" i="37"/>
  <c r="D57" i="37"/>
  <c r="K57" i="37"/>
  <c r="E58" i="37"/>
  <c r="G58" i="37"/>
  <c r="H58" i="37"/>
  <c r="L58" i="37"/>
  <c r="M58" i="37"/>
  <c r="O58" i="37"/>
  <c r="P58" i="37"/>
  <c r="I59" i="37"/>
  <c r="K59" i="37"/>
  <c r="Q59" i="37"/>
  <c r="C60" i="37"/>
  <c r="D60" i="37"/>
  <c r="E60" i="37"/>
  <c r="G60" i="37"/>
  <c r="H60" i="37"/>
  <c r="I60" i="37"/>
  <c r="K60" i="37"/>
  <c r="L60" i="37"/>
  <c r="K61" i="37"/>
  <c r="M61" i="37"/>
  <c r="H62" i="37"/>
  <c r="K62" i="37"/>
  <c r="L62" i="37"/>
  <c r="M62" i="37"/>
  <c r="O62" i="37"/>
  <c r="P62" i="37"/>
  <c r="Q62" i="37"/>
  <c r="C63" i="37"/>
  <c r="P63" i="37"/>
  <c r="C64" i="37"/>
  <c r="D64" i="37"/>
  <c r="E64" i="37"/>
  <c r="G64" i="37"/>
  <c r="H64" i="37"/>
  <c r="L64" i="37"/>
  <c r="P64" i="37"/>
  <c r="Q64" i="37"/>
  <c r="D66" i="37"/>
  <c r="E66" i="37"/>
  <c r="L66" i="37"/>
  <c r="P66" i="37"/>
  <c r="D67" i="37"/>
  <c r="E67" i="37"/>
  <c r="G67" i="37"/>
  <c r="M67" i="37"/>
  <c r="P67" i="37"/>
  <c r="Q67" i="37"/>
  <c r="I72" i="37"/>
  <c r="K72" i="37"/>
  <c r="M72" i="37"/>
  <c r="O72" i="37"/>
  <c r="P72" i="37"/>
  <c r="Q72" i="37"/>
  <c r="C73" i="37"/>
  <c r="D73" i="37"/>
  <c r="G73" i="37"/>
  <c r="H73" i="37"/>
  <c r="I73" i="37"/>
  <c r="K73" i="37"/>
  <c r="L73" i="37"/>
  <c r="M73" i="37"/>
  <c r="O73" i="37"/>
  <c r="E74" i="37"/>
  <c r="G74" i="37"/>
  <c r="H74" i="37"/>
  <c r="I74" i="37"/>
  <c r="K74" i="37"/>
  <c r="L74" i="37"/>
  <c r="M74" i="37"/>
  <c r="O74" i="37"/>
  <c r="P74" i="37"/>
  <c r="C75" i="37"/>
  <c r="E75" i="37"/>
  <c r="G75" i="37"/>
  <c r="H75" i="37"/>
  <c r="Q75" i="37"/>
  <c r="B81" i="37"/>
  <c r="D81" i="37"/>
  <c r="F81" i="37"/>
  <c r="H81" i="37"/>
  <c r="I81" i="37"/>
  <c r="K81" i="37"/>
  <c r="L81" i="37"/>
  <c r="N81" i="37"/>
  <c r="P81" i="37"/>
  <c r="D82" i="37"/>
  <c r="F82" i="37"/>
  <c r="G82" i="37"/>
  <c r="M82" i="37"/>
  <c r="N82" i="37"/>
  <c r="I36" i="34"/>
  <c r="C51" i="36"/>
  <c r="C52" i="36"/>
  <c r="E52" i="36"/>
  <c r="G52" i="36"/>
  <c r="K52" i="36"/>
  <c r="M52" i="36"/>
  <c r="B53" i="36"/>
  <c r="C53" i="36"/>
  <c r="I53" i="36"/>
  <c r="M53" i="36"/>
  <c r="N53" i="36"/>
  <c r="C54" i="36"/>
  <c r="E54" i="36"/>
  <c r="B55" i="36"/>
  <c r="C55" i="36"/>
  <c r="E55" i="36"/>
  <c r="I55" i="36"/>
  <c r="K55" i="36"/>
  <c r="M55" i="36"/>
  <c r="N55" i="36"/>
  <c r="C56" i="36"/>
  <c r="E56" i="36"/>
  <c r="B57" i="36"/>
  <c r="C57" i="36"/>
  <c r="E57" i="36"/>
  <c r="F57" i="36"/>
  <c r="G57" i="36"/>
  <c r="H57" i="36"/>
  <c r="I57" i="36"/>
  <c r="K57" i="36"/>
  <c r="B58" i="36"/>
  <c r="C58" i="36"/>
  <c r="I58" i="36"/>
  <c r="L58" i="36"/>
  <c r="M58" i="36"/>
  <c r="N58" i="36"/>
  <c r="B59" i="36"/>
  <c r="C59" i="36"/>
  <c r="E59" i="36"/>
  <c r="G59" i="36"/>
  <c r="I59" i="36"/>
  <c r="K59" i="36"/>
  <c r="C60" i="36"/>
  <c r="E60" i="36"/>
  <c r="H60" i="36"/>
  <c r="Q60" i="36"/>
  <c r="B61" i="36"/>
  <c r="C61" i="36"/>
  <c r="E61" i="36"/>
  <c r="F61" i="36"/>
  <c r="G61" i="36"/>
  <c r="I61" i="36"/>
  <c r="C62" i="36"/>
  <c r="E62" i="36"/>
  <c r="G62" i="36"/>
  <c r="I62" i="36"/>
  <c r="J62" i="36"/>
  <c r="K62" i="36"/>
  <c r="M62" i="36"/>
  <c r="O62" i="36"/>
  <c r="Q62" i="36"/>
  <c r="C63" i="36"/>
  <c r="Q63" i="36"/>
  <c r="C64" i="36"/>
  <c r="D64" i="36"/>
  <c r="E64" i="36"/>
  <c r="F64" i="36"/>
  <c r="G64" i="36"/>
  <c r="H64" i="36"/>
  <c r="Q64" i="36"/>
  <c r="B65" i="36"/>
  <c r="C65" i="36"/>
  <c r="I65" i="36"/>
  <c r="M65" i="36"/>
  <c r="C66" i="36"/>
  <c r="E66" i="36"/>
  <c r="Q66" i="36"/>
  <c r="B67" i="36"/>
  <c r="C67" i="36"/>
  <c r="E67" i="36"/>
  <c r="G67" i="36"/>
  <c r="J73" i="36"/>
  <c r="N78" i="36"/>
  <c r="A3" i="35"/>
  <c r="C54" i="35"/>
  <c r="D71" i="37"/>
  <c r="E71" i="37"/>
  <c r="H71" i="37"/>
  <c r="I56" i="35"/>
  <c r="P71" i="37"/>
  <c r="B72" i="36"/>
  <c r="E51" i="35"/>
  <c r="K51" i="35"/>
  <c r="O51" i="35"/>
  <c r="M52" i="35"/>
  <c r="N52" i="35"/>
  <c r="O52" i="35"/>
  <c r="Q52" i="35"/>
  <c r="C53" i="35"/>
  <c r="E53" i="35"/>
  <c r="G53" i="35"/>
  <c r="E54" i="35"/>
  <c r="I54" i="35"/>
  <c r="K54" i="35"/>
  <c r="M54" i="35"/>
  <c r="O54" i="35"/>
  <c r="Q54" i="35"/>
  <c r="B76" i="36"/>
  <c r="M55" i="35"/>
  <c r="O55" i="35"/>
  <c r="Q55" i="35"/>
  <c r="B77" i="35"/>
  <c r="E77" i="37"/>
  <c r="J77" i="36"/>
  <c r="K56" i="35"/>
  <c r="O56" i="35"/>
  <c r="F57" i="35"/>
  <c r="K57" i="35"/>
  <c r="M57" i="35"/>
  <c r="N57" i="35"/>
  <c r="O57" i="35"/>
  <c r="P57" i="35"/>
  <c r="B58" i="35"/>
  <c r="F58" i="35"/>
  <c r="K58" i="35"/>
  <c r="N58" i="35"/>
  <c r="E59" i="35"/>
  <c r="G59" i="35"/>
  <c r="I59" i="35"/>
  <c r="J78" i="35"/>
  <c r="M59" i="35"/>
  <c r="Q78" i="37"/>
  <c r="F60" i="35"/>
  <c r="L60" i="35"/>
  <c r="M60" i="35"/>
  <c r="O60" i="35"/>
  <c r="Q60" i="35"/>
  <c r="F61" i="35"/>
  <c r="K61" i="35"/>
  <c r="M61" i="35"/>
  <c r="N61" i="35"/>
  <c r="O61" i="35"/>
  <c r="C62" i="35"/>
  <c r="E62" i="35"/>
  <c r="G62" i="35"/>
  <c r="I62" i="35"/>
  <c r="M62" i="35"/>
  <c r="O62" i="35"/>
  <c r="Q62" i="35"/>
  <c r="E63" i="35"/>
  <c r="F63" i="35"/>
  <c r="I63" i="35"/>
  <c r="K63" i="35"/>
  <c r="L63" i="35"/>
  <c r="O63" i="35"/>
  <c r="Q63" i="35"/>
  <c r="E64" i="35"/>
  <c r="F64" i="35"/>
  <c r="K64" i="35"/>
  <c r="L64" i="35"/>
  <c r="M64" i="35"/>
  <c r="O64" i="35"/>
  <c r="P64" i="35"/>
  <c r="Q64" i="35"/>
  <c r="K65" i="35"/>
  <c r="O65" i="35"/>
  <c r="E66" i="35"/>
  <c r="K66" i="35"/>
  <c r="N66" i="35"/>
  <c r="O66" i="35"/>
  <c r="Q66" i="35"/>
  <c r="K67" i="35"/>
  <c r="M67" i="35"/>
  <c r="O67" i="35"/>
  <c r="Q67" i="35"/>
  <c r="A48" i="35"/>
  <c r="E52" i="35"/>
  <c r="K52" i="35"/>
  <c r="I53" i="35"/>
  <c r="K53" i="35"/>
  <c r="M53" i="35"/>
  <c r="O53" i="35"/>
  <c r="Q53" i="35"/>
  <c r="K55" i="35"/>
  <c r="C57" i="35"/>
  <c r="Q57" i="35"/>
  <c r="O58" i="35"/>
  <c r="K59" i="35"/>
  <c r="O59" i="35"/>
  <c r="E60" i="35"/>
  <c r="G60" i="35"/>
  <c r="I60" i="35"/>
  <c r="K60" i="35"/>
  <c r="K62" i="35"/>
  <c r="C64" i="35"/>
  <c r="M66" i="35"/>
  <c r="C67" i="35"/>
  <c r="A69" i="35"/>
  <c r="N75" i="35"/>
  <c r="Q34" i="34"/>
  <c r="B75" i="35"/>
  <c r="N77" i="35"/>
  <c r="C34" i="34"/>
  <c r="G34" i="34"/>
  <c r="H34" i="34"/>
  <c r="I34" i="34"/>
  <c r="K35" i="34"/>
  <c r="M34" i="34"/>
  <c r="O34" i="34"/>
  <c r="H35" i="34"/>
  <c r="J35" i="34"/>
  <c r="N35" i="34"/>
  <c r="O35" i="34"/>
  <c r="P35" i="34"/>
  <c r="L37" i="34"/>
  <c r="L175" i="6" s="1"/>
  <c r="K105" i="33"/>
  <c r="M105" i="33"/>
  <c r="O99" i="33"/>
  <c r="Q88" i="33"/>
  <c r="C84" i="33"/>
  <c r="I113" i="33"/>
  <c r="K113" i="33"/>
  <c r="M113" i="33"/>
  <c r="O113" i="33"/>
  <c r="Q113" i="33"/>
  <c r="C85" i="33"/>
  <c r="E86" i="33"/>
  <c r="G86" i="33"/>
  <c r="I86" i="33"/>
  <c r="K86" i="33"/>
  <c r="M86" i="33"/>
  <c r="O115" i="33"/>
  <c r="Q115" i="33"/>
  <c r="C116" i="33"/>
  <c r="C88" i="33"/>
  <c r="F88" i="33"/>
  <c r="G88" i="33"/>
  <c r="H88" i="33"/>
  <c r="I88" i="33"/>
  <c r="J88" i="33"/>
  <c r="K88" i="33"/>
  <c r="M88" i="33"/>
  <c r="N88" i="33"/>
  <c r="O88" i="33"/>
  <c r="F89" i="33"/>
  <c r="G89" i="33"/>
  <c r="H89" i="33"/>
  <c r="J89" i="33"/>
  <c r="E90" i="33"/>
  <c r="H90" i="33"/>
  <c r="J90" i="33"/>
  <c r="M90" i="33"/>
  <c r="N90" i="33"/>
  <c r="O90" i="33"/>
  <c r="P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O91" i="33"/>
  <c r="P91" i="33"/>
  <c r="B92" i="33"/>
  <c r="D92" i="33"/>
  <c r="F92" i="33"/>
  <c r="H92" i="33"/>
  <c r="J92" i="33"/>
  <c r="K92" i="33"/>
  <c r="L92" i="33"/>
  <c r="M92" i="33"/>
  <c r="N92" i="33"/>
  <c r="O92" i="33"/>
  <c r="P92" i="33"/>
  <c r="Q92" i="33"/>
  <c r="B93" i="33"/>
  <c r="C93" i="33"/>
  <c r="F93" i="33"/>
  <c r="G93" i="33"/>
  <c r="H93" i="33"/>
  <c r="J93" i="33"/>
  <c r="C94" i="33"/>
  <c r="E94" i="33"/>
  <c r="G94" i="33"/>
  <c r="H94" i="33"/>
  <c r="I94" i="33"/>
  <c r="J94" i="33"/>
  <c r="K94" i="33"/>
  <c r="L94" i="33"/>
  <c r="M94" i="33"/>
  <c r="N94" i="33"/>
  <c r="O94" i="33"/>
  <c r="P94" i="33"/>
  <c r="B95" i="33"/>
  <c r="C95" i="33"/>
  <c r="D95" i="33"/>
  <c r="E95" i="33"/>
  <c r="F95" i="33"/>
  <c r="G95" i="33"/>
  <c r="H95" i="33"/>
  <c r="I95" i="33"/>
  <c r="J95" i="33"/>
  <c r="K95" i="33"/>
  <c r="L95" i="33"/>
  <c r="M95" i="33"/>
  <c r="N95" i="33"/>
  <c r="O95" i="33"/>
  <c r="P95" i="33"/>
  <c r="B96" i="33"/>
  <c r="D96" i="33"/>
  <c r="F96" i="33"/>
  <c r="G96" i="33"/>
  <c r="H96" i="33"/>
  <c r="I96" i="33"/>
  <c r="J96" i="33"/>
  <c r="K96" i="33"/>
  <c r="L96" i="33"/>
  <c r="M96" i="33"/>
  <c r="N96" i="33"/>
  <c r="P96" i="33"/>
  <c r="Q96" i="33"/>
  <c r="B97" i="33"/>
  <c r="C97" i="33"/>
  <c r="D97" i="33"/>
  <c r="E97" i="33"/>
  <c r="F97" i="33"/>
  <c r="G97" i="33"/>
  <c r="H97" i="33"/>
  <c r="J97" i="33"/>
  <c r="H98" i="33"/>
  <c r="J98" i="33"/>
  <c r="L98" i="33"/>
  <c r="M98" i="33"/>
  <c r="N98" i="33"/>
  <c r="O98" i="33"/>
  <c r="P98" i="33"/>
  <c r="Q98" i="33"/>
  <c r="B99" i="33"/>
  <c r="C99" i="33"/>
  <c r="E99" i="33"/>
  <c r="F99" i="33"/>
  <c r="G99" i="33"/>
  <c r="H99" i="33"/>
  <c r="I99" i="33"/>
  <c r="J99" i="33"/>
  <c r="G100" i="33"/>
  <c r="H100" i="33"/>
  <c r="J100" i="33"/>
  <c r="B101" i="33"/>
  <c r="C101" i="33"/>
  <c r="D101" i="33"/>
  <c r="E101" i="33"/>
  <c r="F101" i="33"/>
  <c r="H101" i="33"/>
  <c r="J101" i="33"/>
  <c r="K101" i="33"/>
  <c r="L101" i="33"/>
  <c r="M101" i="33"/>
  <c r="N101" i="33"/>
  <c r="P101" i="33"/>
  <c r="Q101" i="33"/>
  <c r="B102" i="33"/>
  <c r="D102" i="33"/>
  <c r="E102" i="33"/>
  <c r="F102" i="33"/>
  <c r="G102" i="33"/>
  <c r="H102" i="33"/>
  <c r="J102" i="33"/>
  <c r="L102" i="33"/>
  <c r="N102" i="33"/>
  <c r="O102" i="33"/>
  <c r="P102" i="33"/>
  <c r="Q102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O103" i="33"/>
  <c r="P103" i="33"/>
  <c r="H104" i="33"/>
  <c r="J104" i="33"/>
  <c r="K104" i="33"/>
  <c r="L104" i="33"/>
  <c r="M104" i="33"/>
  <c r="N104" i="33"/>
  <c r="O104" i="33"/>
  <c r="P104" i="33"/>
  <c r="Q104" i="33"/>
  <c r="B105" i="33"/>
  <c r="C105" i="33"/>
  <c r="D105" i="33"/>
  <c r="E105" i="33"/>
  <c r="F105" i="33"/>
  <c r="G105" i="33"/>
  <c r="H105" i="33"/>
  <c r="I105" i="33"/>
  <c r="J105" i="33"/>
  <c r="O105" i="33"/>
  <c r="Q105" i="33"/>
  <c r="C106" i="33"/>
  <c r="G106" i="33"/>
  <c r="H106" i="33"/>
  <c r="I106" i="33"/>
  <c r="J106" i="33"/>
  <c r="K106" i="33"/>
  <c r="L106" i="33"/>
  <c r="M106" i="33"/>
  <c r="N106" i="33"/>
  <c r="O106" i="33"/>
  <c r="P106" i="33"/>
  <c r="B107" i="33"/>
  <c r="C107" i="33"/>
  <c r="D107" i="33"/>
  <c r="E107" i="33"/>
  <c r="F107" i="33"/>
  <c r="G107" i="33"/>
  <c r="H107" i="33"/>
  <c r="I107" i="33"/>
  <c r="J107" i="33"/>
  <c r="K107" i="33"/>
  <c r="L107" i="33"/>
  <c r="M107" i="33"/>
  <c r="N107" i="33"/>
  <c r="O107" i="33"/>
  <c r="P107" i="33"/>
  <c r="I108" i="33"/>
  <c r="K123" i="33"/>
  <c r="Q123" i="33"/>
  <c r="I84" i="33"/>
  <c r="K84" i="33"/>
  <c r="M84" i="33"/>
  <c r="O84" i="33"/>
  <c r="Q84" i="33"/>
  <c r="E85" i="33"/>
  <c r="G85" i="33"/>
  <c r="I85" i="33"/>
  <c r="K85" i="33"/>
  <c r="O86" i="33"/>
  <c r="Q86" i="33"/>
  <c r="C87" i="33"/>
  <c r="I87" i="33"/>
  <c r="K87" i="33"/>
  <c r="M87" i="33"/>
  <c r="O87" i="33"/>
  <c r="Q87" i="33"/>
  <c r="G90" i="33"/>
  <c r="I90" i="33"/>
  <c r="K90" i="33"/>
  <c r="Q91" i="33"/>
  <c r="C92" i="33"/>
  <c r="E92" i="33"/>
  <c r="G92" i="33"/>
  <c r="I92" i="33"/>
  <c r="K93" i="33"/>
  <c r="M93" i="33"/>
  <c r="O93" i="33"/>
  <c r="Q93" i="33"/>
  <c r="Q95" i="33"/>
  <c r="C96" i="33"/>
  <c r="E96" i="33"/>
  <c r="O96" i="33"/>
  <c r="I97" i="33"/>
  <c r="K97" i="33"/>
  <c r="M97" i="33"/>
  <c r="O97" i="33"/>
  <c r="Q97" i="33"/>
  <c r="C98" i="33"/>
  <c r="E98" i="33"/>
  <c r="G98" i="33"/>
  <c r="I98" i="33"/>
  <c r="K98" i="33"/>
  <c r="I100" i="33"/>
  <c r="G101" i="33"/>
  <c r="I101" i="33"/>
  <c r="O101" i="33"/>
  <c r="C102" i="33"/>
  <c r="I102" i="33"/>
  <c r="K102" i="33"/>
  <c r="M102" i="33"/>
  <c r="Q103" i="33"/>
  <c r="E104" i="33"/>
  <c r="G104" i="33"/>
  <c r="I104" i="33"/>
  <c r="Q107" i="33"/>
  <c r="E108" i="33"/>
  <c r="G108" i="33"/>
  <c r="K108" i="33"/>
  <c r="Q108" i="33"/>
  <c r="C113" i="33"/>
  <c r="C114" i="33"/>
  <c r="E114" i="33"/>
  <c r="G114" i="33"/>
  <c r="I114" i="33"/>
  <c r="K114" i="33"/>
  <c r="I115" i="33"/>
  <c r="I116" i="33"/>
  <c r="K116" i="33"/>
  <c r="M116" i="33"/>
  <c r="O116" i="33"/>
  <c r="Q116" i="33"/>
  <c r="N120" i="33"/>
  <c r="E123" i="33"/>
  <c r="G123" i="33"/>
  <c r="C36" i="30"/>
  <c r="D85" i="32"/>
  <c r="F85" i="32"/>
  <c r="O36" i="30"/>
  <c r="P105" i="32"/>
  <c r="N84" i="32"/>
  <c r="G85" i="32"/>
  <c r="H85" i="32"/>
  <c r="I85" i="32"/>
  <c r="J85" i="32"/>
  <c r="L85" i="32"/>
  <c r="M85" i="32"/>
  <c r="N85" i="32"/>
  <c r="P85" i="32"/>
  <c r="B86" i="32"/>
  <c r="C86" i="32"/>
  <c r="D86" i="32"/>
  <c r="F86" i="32"/>
  <c r="E87" i="32"/>
  <c r="F87" i="32"/>
  <c r="G87" i="32"/>
  <c r="H87" i="32"/>
  <c r="I87" i="32"/>
  <c r="J87" i="32"/>
  <c r="L87" i="32"/>
  <c r="J88" i="32"/>
  <c r="L88" i="32"/>
  <c r="M88" i="32"/>
  <c r="N88" i="32"/>
  <c r="P88" i="32"/>
  <c r="Q88" i="32"/>
  <c r="C89" i="32"/>
  <c r="D89" i="32"/>
  <c r="J89" i="32"/>
  <c r="E90" i="32"/>
  <c r="G90" i="32"/>
  <c r="H90" i="32"/>
  <c r="I90" i="32"/>
  <c r="J90" i="32"/>
  <c r="C92" i="32"/>
  <c r="D92" i="32"/>
  <c r="E92" i="32"/>
  <c r="F92" i="32"/>
  <c r="G92" i="32"/>
  <c r="H92" i="32"/>
  <c r="I92" i="32"/>
  <c r="J92" i="32"/>
  <c r="L92" i="32"/>
  <c r="C93" i="32"/>
  <c r="D93" i="32"/>
  <c r="E93" i="32"/>
  <c r="F93" i="32"/>
  <c r="G93" i="32"/>
  <c r="H93" i="32"/>
  <c r="I93" i="32"/>
  <c r="J93" i="32"/>
  <c r="L93" i="32"/>
  <c r="N93" i="32"/>
  <c r="E94" i="32"/>
  <c r="G94" i="32"/>
  <c r="H94" i="32"/>
  <c r="G95" i="32"/>
  <c r="H95" i="32"/>
  <c r="I95" i="32"/>
  <c r="J95" i="32"/>
  <c r="P95" i="32"/>
  <c r="Q95" i="32"/>
  <c r="B96" i="32"/>
  <c r="C96" i="32"/>
  <c r="D96" i="32"/>
  <c r="E96" i="32"/>
  <c r="F96" i="32"/>
  <c r="G96" i="32"/>
  <c r="H96" i="32"/>
  <c r="J96" i="32"/>
  <c r="O96" i="32"/>
  <c r="P96" i="32"/>
  <c r="Q96" i="32"/>
  <c r="B97" i="32"/>
  <c r="C97" i="32"/>
  <c r="D97" i="32"/>
  <c r="K97" i="32"/>
  <c r="L97" i="32"/>
  <c r="N97" i="32"/>
  <c r="C98" i="32"/>
  <c r="D98" i="32"/>
  <c r="E98" i="32"/>
  <c r="F98" i="32"/>
  <c r="G98" i="32"/>
  <c r="H98" i="32"/>
  <c r="I98" i="32"/>
  <c r="J98" i="32"/>
  <c r="L98" i="32"/>
  <c r="Q98" i="32"/>
  <c r="B99" i="32"/>
  <c r="C99" i="32"/>
  <c r="D99" i="32"/>
  <c r="H99" i="32"/>
  <c r="I99" i="32"/>
  <c r="J99" i="32"/>
  <c r="B100" i="32"/>
  <c r="C100" i="32"/>
  <c r="D100" i="32"/>
  <c r="E100" i="32"/>
  <c r="F100" i="32"/>
  <c r="G100" i="32"/>
  <c r="H100" i="32"/>
  <c r="I100" i="32"/>
  <c r="J100" i="32"/>
  <c r="L100" i="32"/>
  <c r="B101" i="32"/>
  <c r="C101" i="32"/>
  <c r="D101" i="32"/>
  <c r="N101" i="32"/>
  <c r="Q101" i="32"/>
  <c r="B102" i="32"/>
  <c r="C102" i="32"/>
  <c r="D102" i="32"/>
  <c r="E102" i="32"/>
  <c r="F102" i="32"/>
  <c r="G102" i="32"/>
  <c r="H102" i="32"/>
  <c r="M102" i="32"/>
  <c r="N102" i="32"/>
  <c r="J103" i="32"/>
  <c r="P103" i="32"/>
  <c r="B104" i="32"/>
  <c r="C104" i="32"/>
  <c r="D104" i="32"/>
  <c r="E104" i="32"/>
  <c r="F104" i="32"/>
  <c r="G104" i="32"/>
  <c r="C105" i="32"/>
  <c r="D105" i="32"/>
  <c r="F105" i="32"/>
  <c r="L105" i="32"/>
  <c r="N105" i="32"/>
  <c r="E106" i="32"/>
  <c r="G106" i="32"/>
  <c r="H106" i="32"/>
  <c r="B107" i="32"/>
  <c r="C107" i="32"/>
  <c r="D107" i="32"/>
  <c r="E107" i="32"/>
  <c r="F107" i="32"/>
  <c r="G107" i="32"/>
  <c r="E108" i="32"/>
  <c r="G108" i="32"/>
  <c r="H108" i="32"/>
  <c r="I108" i="32"/>
  <c r="J108" i="32"/>
  <c r="L108" i="32"/>
  <c r="F84" i="32"/>
  <c r="I84" i="32"/>
  <c r="J84" i="32"/>
  <c r="E85" i="32"/>
  <c r="E86" i="32"/>
  <c r="G86" i="32"/>
  <c r="H86" i="32"/>
  <c r="I86" i="32"/>
  <c r="J86" i="32"/>
  <c r="L86" i="32"/>
  <c r="M86" i="32"/>
  <c r="B88" i="32"/>
  <c r="C88" i="32"/>
  <c r="D88" i="32"/>
  <c r="E88" i="32"/>
  <c r="F88" i="32"/>
  <c r="G88" i="32"/>
  <c r="H88" i="32"/>
  <c r="I88" i="32"/>
  <c r="M89" i="32"/>
  <c r="L90" i="32"/>
  <c r="C91" i="32"/>
  <c r="D91" i="32"/>
  <c r="F91" i="32"/>
  <c r="I91" i="32"/>
  <c r="J91" i="32"/>
  <c r="L91" i="32"/>
  <c r="M91" i="32"/>
  <c r="N91" i="32"/>
  <c r="P91" i="32"/>
  <c r="Q91" i="32"/>
  <c r="B92" i="32"/>
  <c r="M93" i="32"/>
  <c r="Q93" i="32"/>
  <c r="B94" i="32"/>
  <c r="C94" i="32"/>
  <c r="D94" i="32"/>
  <c r="N94" i="32"/>
  <c r="Q94" i="32"/>
  <c r="B95" i="32"/>
  <c r="C95" i="32"/>
  <c r="D95" i="32"/>
  <c r="E95" i="32"/>
  <c r="F95" i="32"/>
  <c r="M96" i="32"/>
  <c r="N96" i="32"/>
  <c r="E97" i="32"/>
  <c r="F97" i="32"/>
  <c r="G97" i="32"/>
  <c r="H97" i="32"/>
  <c r="I97" i="32"/>
  <c r="J97" i="32"/>
  <c r="E99" i="32"/>
  <c r="F99" i="32"/>
  <c r="G99" i="32"/>
  <c r="I102" i="32"/>
  <c r="J102" i="32"/>
  <c r="L102" i="32"/>
  <c r="C103" i="32"/>
  <c r="D103" i="32"/>
  <c r="H104" i="32"/>
  <c r="I104" i="32"/>
  <c r="J104" i="32"/>
  <c r="L104" i="32"/>
  <c r="I105" i="32"/>
  <c r="J105" i="32"/>
  <c r="M105" i="32"/>
  <c r="H107" i="32"/>
  <c r="I107" i="32"/>
  <c r="J107" i="32"/>
  <c r="L107" i="32"/>
  <c r="M107" i="32"/>
  <c r="N107" i="32"/>
  <c r="P107" i="32"/>
  <c r="Q107" i="32"/>
  <c r="B108" i="32"/>
  <c r="N108" i="32"/>
  <c r="D91" i="31"/>
  <c r="B113" i="31"/>
  <c r="C84" i="31"/>
  <c r="D84" i="31"/>
  <c r="E84" i="31"/>
  <c r="F84" i="31"/>
  <c r="I113" i="32"/>
  <c r="L84" i="31"/>
  <c r="M113" i="32"/>
  <c r="Q113" i="32"/>
  <c r="C85" i="31"/>
  <c r="E85" i="31"/>
  <c r="F85" i="31"/>
  <c r="H85" i="31"/>
  <c r="K85" i="31"/>
  <c r="L85" i="31"/>
  <c r="M85" i="31"/>
  <c r="N85" i="31"/>
  <c r="O85" i="31"/>
  <c r="Q114" i="32"/>
  <c r="F86" i="31"/>
  <c r="I115" i="32"/>
  <c r="K86" i="31"/>
  <c r="L86" i="31"/>
  <c r="N86" i="31"/>
  <c r="O86" i="31"/>
  <c r="P86" i="31"/>
  <c r="B87" i="31"/>
  <c r="D87" i="31"/>
  <c r="H87" i="31"/>
  <c r="I87" i="31"/>
  <c r="J87" i="31"/>
  <c r="M116" i="32"/>
  <c r="Q116" i="32"/>
  <c r="E88" i="31"/>
  <c r="F88" i="31"/>
  <c r="L88" i="31"/>
  <c r="N88" i="31"/>
  <c r="C89" i="31"/>
  <c r="D89" i="31"/>
  <c r="E89" i="31"/>
  <c r="F89" i="31"/>
  <c r="H89" i="31"/>
  <c r="I89" i="31"/>
  <c r="J89" i="31"/>
  <c r="L89" i="31"/>
  <c r="Q118" i="33"/>
  <c r="L90" i="31"/>
  <c r="M90" i="31"/>
  <c r="N90" i="31"/>
  <c r="O90" i="31"/>
  <c r="E91" i="31"/>
  <c r="F91" i="31"/>
  <c r="H91" i="31"/>
  <c r="I91" i="31"/>
  <c r="J91" i="31"/>
  <c r="K91" i="31"/>
  <c r="L91" i="31"/>
  <c r="M91" i="31"/>
  <c r="N91" i="31"/>
  <c r="O91" i="31"/>
  <c r="B92" i="31"/>
  <c r="L92" i="31"/>
  <c r="M92" i="31"/>
  <c r="N92" i="31"/>
  <c r="O92" i="31"/>
  <c r="P92" i="31"/>
  <c r="Q92" i="31"/>
  <c r="B93" i="31"/>
  <c r="C93" i="31"/>
  <c r="D93" i="31"/>
  <c r="E93" i="31"/>
  <c r="F93" i="31"/>
  <c r="H93" i="31"/>
  <c r="I93" i="31"/>
  <c r="J93" i="31"/>
  <c r="L93" i="31"/>
  <c r="O119" i="33"/>
  <c r="H94" i="31"/>
  <c r="L94" i="31"/>
  <c r="M94" i="31"/>
  <c r="N94" i="31"/>
  <c r="O94" i="31"/>
  <c r="H95" i="31"/>
  <c r="I95" i="31"/>
  <c r="J95" i="31"/>
  <c r="K95" i="31"/>
  <c r="L95" i="31"/>
  <c r="M95" i="31"/>
  <c r="N95" i="31"/>
  <c r="O95" i="31"/>
  <c r="D96" i="31"/>
  <c r="E96" i="31"/>
  <c r="H96" i="31"/>
  <c r="M96" i="31"/>
  <c r="N96" i="31"/>
  <c r="O96" i="31"/>
  <c r="B97" i="31"/>
  <c r="D97" i="31"/>
  <c r="E97" i="31"/>
  <c r="F97" i="31"/>
  <c r="H97" i="31"/>
  <c r="I120" i="33"/>
  <c r="K120" i="33"/>
  <c r="O120" i="33"/>
  <c r="B98" i="31"/>
  <c r="C121" i="33"/>
  <c r="D98" i="31"/>
  <c r="E121" i="33"/>
  <c r="G121" i="33"/>
  <c r="L98" i="31"/>
  <c r="M98" i="31"/>
  <c r="N98" i="31"/>
  <c r="P98" i="31"/>
  <c r="Q98" i="31"/>
  <c r="B99" i="31"/>
  <c r="C99" i="31"/>
  <c r="D99" i="31"/>
  <c r="E99" i="31"/>
  <c r="F99" i="31"/>
  <c r="K99" i="31"/>
  <c r="B100" i="31"/>
  <c r="C100" i="31"/>
  <c r="D100" i="31"/>
  <c r="E100" i="31"/>
  <c r="F100" i="31"/>
  <c r="L100" i="31"/>
  <c r="P101" i="31"/>
  <c r="Q101" i="31"/>
  <c r="B102" i="31"/>
  <c r="C102" i="31"/>
  <c r="D102" i="31"/>
  <c r="E102" i="31"/>
  <c r="F102" i="31"/>
  <c r="L102" i="31"/>
  <c r="E103" i="31"/>
  <c r="F103" i="31"/>
  <c r="H103" i="31"/>
  <c r="I103" i="31"/>
  <c r="J103" i="31"/>
  <c r="K103" i="31"/>
  <c r="L103" i="31"/>
  <c r="M103" i="31"/>
  <c r="N103" i="31"/>
  <c r="O103" i="31"/>
  <c r="B104" i="31"/>
  <c r="C122" i="33"/>
  <c r="E122" i="33"/>
  <c r="G122" i="33"/>
  <c r="L104" i="31"/>
  <c r="P104" i="31"/>
  <c r="B105" i="31"/>
  <c r="C105" i="31"/>
  <c r="D105" i="31"/>
  <c r="E105" i="31"/>
  <c r="F105" i="31"/>
  <c r="H105" i="31"/>
  <c r="I105" i="31"/>
  <c r="J105" i="31"/>
  <c r="K105" i="31"/>
  <c r="L105" i="31"/>
  <c r="E106" i="31"/>
  <c r="F106" i="31"/>
  <c r="H106" i="31"/>
  <c r="K106" i="31"/>
  <c r="L106" i="31"/>
  <c r="M106" i="31"/>
  <c r="N106" i="31"/>
  <c r="O106" i="31"/>
  <c r="Q106" i="31"/>
  <c r="B107" i="31"/>
  <c r="C107" i="31"/>
  <c r="D107" i="31"/>
  <c r="E107" i="31"/>
  <c r="F107" i="31"/>
  <c r="H107" i="31"/>
  <c r="I107" i="31"/>
  <c r="J107" i="31"/>
  <c r="K107" i="31"/>
  <c r="L107" i="31"/>
  <c r="E108" i="31"/>
  <c r="F108" i="31"/>
  <c r="H108" i="31"/>
  <c r="I108" i="31"/>
  <c r="J108" i="31"/>
  <c r="K108" i="31"/>
  <c r="L108" i="31"/>
  <c r="N108" i="31"/>
  <c r="O108" i="31"/>
  <c r="Q123" i="32"/>
  <c r="K84" i="31"/>
  <c r="P85" i="31"/>
  <c r="Q85" i="31"/>
  <c r="B86" i="31"/>
  <c r="C86" i="31"/>
  <c r="D86" i="31"/>
  <c r="E86" i="31"/>
  <c r="K87" i="31"/>
  <c r="L87" i="31"/>
  <c r="M87" i="31"/>
  <c r="N87" i="31"/>
  <c r="O87" i="31"/>
  <c r="P87" i="31"/>
  <c r="B88" i="31"/>
  <c r="C88" i="31"/>
  <c r="D88" i="31"/>
  <c r="P89" i="31"/>
  <c r="B90" i="31"/>
  <c r="D90" i="31"/>
  <c r="E90" i="31"/>
  <c r="F90" i="31"/>
  <c r="K90" i="31"/>
  <c r="P90" i="31"/>
  <c r="Q90" i="31"/>
  <c r="B91" i="31"/>
  <c r="C91" i="31"/>
  <c r="Q91" i="31"/>
  <c r="D92" i="31"/>
  <c r="E92" i="31"/>
  <c r="F92" i="31"/>
  <c r="K92" i="31"/>
  <c r="K94" i="31"/>
  <c r="P94" i="31"/>
  <c r="Q94" i="31"/>
  <c r="B95" i="31"/>
  <c r="C95" i="31"/>
  <c r="D95" i="31"/>
  <c r="E95" i="31"/>
  <c r="F95" i="31"/>
  <c r="C96" i="31"/>
  <c r="F96" i="31"/>
  <c r="K96" i="31"/>
  <c r="L96" i="31"/>
  <c r="P96" i="31"/>
  <c r="Q96" i="31"/>
  <c r="I97" i="31"/>
  <c r="J97" i="31"/>
  <c r="K97" i="31"/>
  <c r="L97" i="31"/>
  <c r="C98" i="31"/>
  <c r="E98" i="31"/>
  <c r="F98" i="31"/>
  <c r="K98" i="31"/>
  <c r="H99" i="31"/>
  <c r="L99" i="31"/>
  <c r="M99" i="31"/>
  <c r="O99" i="31"/>
  <c r="P99" i="31"/>
  <c r="K100" i="31"/>
  <c r="B101" i="31"/>
  <c r="D101" i="31"/>
  <c r="H101" i="31"/>
  <c r="I101" i="31"/>
  <c r="J101" i="31"/>
  <c r="K101" i="31"/>
  <c r="L101" i="31"/>
  <c r="M101" i="31"/>
  <c r="N101" i="31"/>
  <c r="O101" i="31"/>
  <c r="K102" i="31"/>
  <c r="C103" i="31"/>
  <c r="Q103" i="31"/>
  <c r="D104" i="31"/>
  <c r="E104" i="31"/>
  <c r="F104" i="31"/>
  <c r="K104" i="31"/>
  <c r="M104" i="31"/>
  <c r="N104" i="31"/>
  <c r="O104" i="31"/>
  <c r="O105" i="31"/>
  <c r="P105" i="31"/>
  <c r="Q105" i="31"/>
  <c r="B106" i="31"/>
  <c r="D106" i="31"/>
  <c r="D108" i="31"/>
  <c r="P108" i="31"/>
  <c r="Q108" i="31"/>
  <c r="B114" i="31"/>
  <c r="B115" i="31"/>
  <c r="B118" i="31"/>
  <c r="B119" i="31"/>
  <c r="B122" i="31"/>
  <c r="B123" i="31"/>
  <c r="G36" i="30"/>
  <c r="H36" i="30"/>
  <c r="B37" i="30"/>
  <c r="F35" i="30"/>
  <c r="G37" i="30"/>
  <c r="G174" i="6" s="1"/>
  <c r="J34" i="30"/>
  <c r="M37" i="30"/>
  <c r="M174" i="6" s="1"/>
  <c r="P37" i="30"/>
  <c r="P174" i="6" s="1"/>
  <c r="B34" i="30"/>
  <c r="F34" i="30"/>
  <c r="N34" i="30"/>
  <c r="P34" i="30"/>
  <c r="B35" i="30"/>
  <c r="P35" i="30"/>
  <c r="B57" i="26"/>
  <c r="I102" i="29"/>
  <c r="K102" i="29"/>
  <c r="M100" i="29"/>
  <c r="O100" i="29"/>
  <c r="Q100" i="29"/>
  <c r="C96" i="29"/>
  <c r="D96" i="29"/>
  <c r="H96" i="29"/>
  <c r="I96" i="29"/>
  <c r="K96" i="29"/>
  <c r="N134" i="29"/>
  <c r="O96" i="29"/>
  <c r="P96" i="29"/>
  <c r="Q96" i="29"/>
  <c r="C97" i="29"/>
  <c r="D97" i="29"/>
  <c r="E97" i="29"/>
  <c r="G97" i="29"/>
  <c r="H97" i="29"/>
  <c r="I97" i="29"/>
  <c r="K97" i="29"/>
  <c r="L97" i="29"/>
  <c r="P97" i="29"/>
  <c r="F136" i="29"/>
  <c r="H98" i="29"/>
  <c r="L98" i="29"/>
  <c r="P98" i="29"/>
  <c r="Q98" i="29"/>
  <c r="C99" i="29"/>
  <c r="D99" i="29"/>
  <c r="H99" i="29"/>
  <c r="N137" i="29"/>
  <c r="P99" i="29"/>
  <c r="Q99" i="29"/>
  <c r="B100" i="29"/>
  <c r="C100" i="29"/>
  <c r="C101" i="29"/>
  <c r="D101" i="29"/>
  <c r="G101" i="29"/>
  <c r="H101" i="29"/>
  <c r="L101" i="29"/>
  <c r="P101" i="29"/>
  <c r="Q101" i="29"/>
  <c r="B102" i="29"/>
  <c r="B103" i="29"/>
  <c r="C103" i="29"/>
  <c r="D103" i="29"/>
  <c r="E103" i="29"/>
  <c r="G103" i="29"/>
  <c r="H103" i="29"/>
  <c r="I103" i="29"/>
  <c r="J103" i="29"/>
  <c r="K103" i="29"/>
  <c r="M103" i="29"/>
  <c r="N103" i="29"/>
  <c r="O103" i="29"/>
  <c r="P103" i="29"/>
  <c r="B104" i="29"/>
  <c r="D104" i="29"/>
  <c r="F104" i="29"/>
  <c r="H104" i="29"/>
  <c r="J104" i="29"/>
  <c r="L104" i="29"/>
  <c r="N104" i="29"/>
  <c r="P104" i="29"/>
  <c r="K105" i="29"/>
  <c r="Q105" i="29"/>
  <c r="C114" i="29"/>
  <c r="P113" i="29"/>
  <c r="B108" i="29"/>
  <c r="C108" i="29"/>
  <c r="E108" i="29"/>
  <c r="F108" i="29"/>
  <c r="G108" i="29"/>
  <c r="H144" i="29"/>
  <c r="I144" i="29"/>
  <c r="J108" i="29"/>
  <c r="K144" i="29"/>
  <c r="M144" i="29"/>
  <c r="N108" i="29"/>
  <c r="O144" i="29"/>
  <c r="B109" i="29"/>
  <c r="F109" i="29"/>
  <c r="H145" i="29"/>
  <c r="I145" i="29"/>
  <c r="J109" i="29"/>
  <c r="K145" i="29"/>
  <c r="M109" i="29"/>
  <c r="N109" i="29"/>
  <c r="P145" i="29"/>
  <c r="B110" i="29"/>
  <c r="F110" i="29"/>
  <c r="H146" i="29"/>
  <c r="J110" i="29"/>
  <c r="N110" i="29"/>
  <c r="Q110" i="29"/>
  <c r="B111" i="29"/>
  <c r="C111" i="29"/>
  <c r="E111" i="29"/>
  <c r="F111" i="29"/>
  <c r="G111" i="29"/>
  <c r="J111" i="29"/>
  <c r="K147" i="29"/>
  <c r="M147" i="29"/>
  <c r="N111" i="29"/>
  <c r="O147" i="29"/>
  <c r="P147" i="29"/>
  <c r="Q147" i="29"/>
  <c r="B112" i="29"/>
  <c r="H112" i="29"/>
  <c r="E113" i="29"/>
  <c r="K113" i="29"/>
  <c r="E114" i="29"/>
  <c r="F114" i="29"/>
  <c r="G114" i="29"/>
  <c r="H114" i="29"/>
  <c r="I114" i="29"/>
  <c r="J114" i="29"/>
  <c r="K114" i="29"/>
  <c r="P114" i="29"/>
  <c r="B115" i="29"/>
  <c r="C115" i="29"/>
  <c r="D115" i="29"/>
  <c r="E115" i="29"/>
  <c r="F115" i="29"/>
  <c r="J115" i="29"/>
  <c r="L115" i="29"/>
  <c r="N115" i="29"/>
  <c r="P115" i="29"/>
  <c r="E116" i="29"/>
  <c r="G116" i="29"/>
  <c r="H116" i="29"/>
  <c r="P116" i="29"/>
  <c r="B117" i="29"/>
  <c r="C117" i="29"/>
  <c r="E117" i="29"/>
  <c r="F117" i="29"/>
  <c r="G117" i="29"/>
  <c r="H117" i="29"/>
  <c r="I117" i="29"/>
  <c r="J117" i="29"/>
  <c r="L117" i="29"/>
  <c r="M117" i="29"/>
  <c r="N117" i="29"/>
  <c r="O117" i="29"/>
  <c r="B118" i="29"/>
  <c r="D118" i="29"/>
  <c r="E118" i="29"/>
  <c r="F118" i="29"/>
  <c r="G118" i="29"/>
  <c r="H118" i="29"/>
  <c r="I118" i="29"/>
  <c r="J118" i="29"/>
  <c r="K118" i="29"/>
  <c r="L118" i="29"/>
  <c r="M118" i="29"/>
  <c r="N118" i="29"/>
  <c r="O118" i="29"/>
  <c r="P118" i="29"/>
  <c r="Q118" i="29"/>
  <c r="B119" i="29"/>
  <c r="C119" i="29"/>
  <c r="G119" i="29"/>
  <c r="H119" i="29"/>
  <c r="I119" i="29"/>
  <c r="K119" i="29"/>
  <c r="M119" i="29"/>
  <c r="O119" i="29"/>
  <c r="P119" i="29"/>
  <c r="E120" i="29"/>
  <c r="F120" i="29"/>
  <c r="H120" i="29"/>
  <c r="I120" i="29"/>
  <c r="K120" i="29"/>
  <c r="B121" i="29"/>
  <c r="C121" i="29"/>
  <c r="D121" i="29"/>
  <c r="E121" i="29"/>
  <c r="F121" i="29"/>
  <c r="I121" i="29"/>
  <c r="J121" i="29"/>
  <c r="L121" i="29"/>
  <c r="M121" i="29"/>
  <c r="N121" i="29"/>
  <c r="O121" i="29"/>
  <c r="Q121" i="29"/>
  <c r="B59" i="26"/>
  <c r="K128" i="29"/>
  <c r="E124" i="29"/>
  <c r="I154" i="29"/>
  <c r="K124" i="29"/>
  <c r="M124" i="29"/>
  <c r="Q124" i="29"/>
  <c r="B125" i="29"/>
  <c r="E125" i="29"/>
  <c r="F125" i="29"/>
  <c r="G125" i="29"/>
  <c r="J125" i="29"/>
  <c r="Q125" i="29"/>
  <c r="B126" i="29"/>
  <c r="C126" i="29"/>
  <c r="F126" i="29"/>
  <c r="G156" i="29"/>
  <c r="I156" i="29"/>
  <c r="J126" i="29"/>
  <c r="M126" i="29"/>
  <c r="N126" i="29"/>
  <c r="O126" i="29"/>
  <c r="B127" i="29"/>
  <c r="F127" i="29"/>
  <c r="G157" i="29"/>
  <c r="I127" i="29"/>
  <c r="J127" i="29"/>
  <c r="M127" i="29"/>
  <c r="N127" i="29"/>
  <c r="O157" i="29"/>
  <c r="C128" i="29"/>
  <c r="O128" i="29"/>
  <c r="B159" i="29"/>
  <c r="C159" i="29"/>
  <c r="D129" i="29"/>
  <c r="E129" i="29"/>
  <c r="F159" i="29"/>
  <c r="H129" i="29"/>
  <c r="J159" i="29"/>
  <c r="L129" i="29"/>
  <c r="M129" i="29"/>
  <c r="N159" i="29"/>
  <c r="O159" i="29"/>
  <c r="P129" i="29"/>
  <c r="Q159" i="29"/>
  <c r="E96" i="29"/>
  <c r="G96" i="29"/>
  <c r="M97" i="29"/>
  <c r="O97" i="29"/>
  <c r="Q97" i="29"/>
  <c r="C98" i="29"/>
  <c r="I98" i="29"/>
  <c r="K98" i="29"/>
  <c r="M98" i="29"/>
  <c r="O98" i="29"/>
  <c r="E99" i="29"/>
  <c r="G99" i="29"/>
  <c r="I99" i="29"/>
  <c r="K99" i="29"/>
  <c r="K100" i="29"/>
  <c r="E101" i="29"/>
  <c r="I101" i="29"/>
  <c r="K101" i="29"/>
  <c r="C102" i="29"/>
  <c r="M102" i="29"/>
  <c r="O102" i="29"/>
  <c r="Q103" i="29"/>
  <c r="C104" i="29"/>
  <c r="E104" i="29"/>
  <c r="G104" i="29"/>
  <c r="I104" i="29"/>
  <c r="K104" i="29"/>
  <c r="M104" i="29"/>
  <c r="O104" i="29"/>
  <c r="Q104" i="29"/>
  <c r="C105" i="29"/>
  <c r="Q108" i="29"/>
  <c r="C109" i="29"/>
  <c r="H109" i="29"/>
  <c r="I109" i="29"/>
  <c r="K109" i="29"/>
  <c r="O109" i="29"/>
  <c r="Q109" i="29"/>
  <c r="C110" i="29"/>
  <c r="E110" i="29"/>
  <c r="G110" i="29"/>
  <c r="H110" i="29"/>
  <c r="I110" i="29"/>
  <c r="K110" i="29"/>
  <c r="Q111" i="29"/>
  <c r="C112" i="29"/>
  <c r="E112" i="29"/>
  <c r="G112" i="29"/>
  <c r="I112" i="29"/>
  <c r="K112" i="29"/>
  <c r="P112" i="29"/>
  <c r="C113" i="29"/>
  <c r="G113" i="29"/>
  <c r="H113" i="29"/>
  <c r="I113" i="29"/>
  <c r="G115" i="29"/>
  <c r="H115" i="29"/>
  <c r="I115" i="29"/>
  <c r="K115" i="29"/>
  <c r="M115" i="29"/>
  <c r="O115" i="29"/>
  <c r="Q115" i="29"/>
  <c r="C116" i="29"/>
  <c r="I116" i="29"/>
  <c r="K116" i="29"/>
  <c r="K117" i="29"/>
  <c r="P117" i="29"/>
  <c r="C118" i="29"/>
  <c r="E119" i="29"/>
  <c r="G120" i="29"/>
  <c r="P120" i="29"/>
  <c r="G121" i="29"/>
  <c r="H121" i="29"/>
  <c r="K121" i="29"/>
  <c r="P121" i="29"/>
  <c r="I124" i="29"/>
  <c r="I125" i="29"/>
  <c r="K125" i="29"/>
  <c r="Q126" i="29"/>
  <c r="C127" i="29"/>
  <c r="G127" i="29"/>
  <c r="K127" i="29"/>
  <c r="O127" i="29"/>
  <c r="Q127" i="29"/>
  <c r="G128" i="29"/>
  <c r="I128" i="29"/>
  <c r="C129" i="29"/>
  <c r="O129" i="29"/>
  <c r="Q129" i="29"/>
  <c r="B134" i="29"/>
  <c r="C134" i="29"/>
  <c r="D134" i="29"/>
  <c r="E134" i="29"/>
  <c r="F134" i="29"/>
  <c r="G134" i="29"/>
  <c r="H134" i="29"/>
  <c r="I134" i="29"/>
  <c r="J134" i="29"/>
  <c r="K134" i="29"/>
  <c r="O134" i="29"/>
  <c r="P134" i="29"/>
  <c r="Q134" i="29"/>
  <c r="B135" i="29"/>
  <c r="C135" i="29"/>
  <c r="D135" i="29"/>
  <c r="E135" i="29"/>
  <c r="F135" i="29"/>
  <c r="G135" i="29"/>
  <c r="H135" i="29"/>
  <c r="I135" i="29"/>
  <c r="J135" i="29"/>
  <c r="K135" i="29"/>
  <c r="L135" i="29"/>
  <c r="M135" i="29"/>
  <c r="N135" i="29"/>
  <c r="O135" i="29"/>
  <c r="P135" i="29"/>
  <c r="Q135" i="29"/>
  <c r="B136" i="29"/>
  <c r="C136" i="29"/>
  <c r="H136" i="29"/>
  <c r="I136" i="29"/>
  <c r="J136" i="29"/>
  <c r="K136" i="29"/>
  <c r="L136" i="29"/>
  <c r="M136" i="29"/>
  <c r="N136" i="29"/>
  <c r="O136" i="29"/>
  <c r="P136" i="29"/>
  <c r="Q136" i="29"/>
  <c r="B137" i="29"/>
  <c r="C137" i="29"/>
  <c r="D137" i="29"/>
  <c r="E137" i="29"/>
  <c r="F137" i="29"/>
  <c r="G137" i="29"/>
  <c r="H137" i="29"/>
  <c r="I137" i="29"/>
  <c r="J137" i="29"/>
  <c r="K137" i="29"/>
  <c r="P137" i="29"/>
  <c r="Q137" i="29"/>
  <c r="C139" i="29"/>
  <c r="E139" i="29"/>
  <c r="G139" i="29"/>
  <c r="I139" i="29"/>
  <c r="K139" i="29"/>
  <c r="Q139" i="29"/>
  <c r="C141" i="29"/>
  <c r="K141" i="29"/>
  <c r="Q144" i="29"/>
  <c r="C145" i="29"/>
  <c r="M145" i="29"/>
  <c r="O145" i="29"/>
  <c r="Q145" i="29"/>
  <c r="C146" i="29"/>
  <c r="E146" i="29"/>
  <c r="G146" i="29"/>
  <c r="I146" i="29"/>
  <c r="K146" i="29"/>
  <c r="Q146" i="29"/>
  <c r="C147" i="29"/>
  <c r="E147" i="29"/>
  <c r="G147" i="29"/>
  <c r="Q154" i="29"/>
  <c r="E155" i="29"/>
  <c r="F155" i="29"/>
  <c r="G155" i="29"/>
  <c r="I155" i="29"/>
  <c r="K155" i="29"/>
  <c r="C156" i="29"/>
  <c r="M156" i="29"/>
  <c r="N156" i="29"/>
  <c r="O156" i="29"/>
  <c r="Q156" i="29"/>
  <c r="C157" i="29"/>
  <c r="K157" i="29"/>
  <c r="M157" i="29"/>
  <c r="N157" i="29"/>
  <c r="Q157" i="29"/>
  <c r="D96" i="28"/>
  <c r="F96" i="28"/>
  <c r="G96" i="28"/>
  <c r="H96" i="28"/>
  <c r="I100" i="28"/>
  <c r="K104" i="28"/>
  <c r="L104" i="28"/>
  <c r="M100" i="28"/>
  <c r="N97" i="28"/>
  <c r="P99" i="28"/>
  <c r="I96" i="28"/>
  <c r="K96" i="28"/>
  <c r="L96" i="28"/>
  <c r="J97" i="28"/>
  <c r="C136" i="28"/>
  <c r="D98" i="28"/>
  <c r="E98" i="28"/>
  <c r="H98" i="28"/>
  <c r="I136" i="28"/>
  <c r="J98" i="28"/>
  <c r="K137" i="28"/>
  <c r="M137" i="28"/>
  <c r="Q99" i="28"/>
  <c r="E138" i="28"/>
  <c r="F100" i="28"/>
  <c r="H100" i="28"/>
  <c r="J100" i="28"/>
  <c r="B101" i="28"/>
  <c r="K101" i="28"/>
  <c r="L101" i="28"/>
  <c r="M101" i="28"/>
  <c r="B102" i="28"/>
  <c r="F102" i="28"/>
  <c r="H102" i="28"/>
  <c r="J102" i="28"/>
  <c r="B103" i="28"/>
  <c r="D103" i="28"/>
  <c r="E103" i="28"/>
  <c r="G103" i="28"/>
  <c r="K103" i="28"/>
  <c r="H104" i="28"/>
  <c r="J104" i="28"/>
  <c r="O104" i="28"/>
  <c r="C141" i="28"/>
  <c r="E105" i="28"/>
  <c r="B120" i="28"/>
  <c r="I113" i="28"/>
  <c r="Q118" i="28"/>
  <c r="D108" i="28"/>
  <c r="F108" i="28"/>
  <c r="Q108" i="28"/>
  <c r="C109" i="28"/>
  <c r="D109" i="28"/>
  <c r="H109" i="28"/>
  <c r="N109" i="28"/>
  <c r="P109" i="28"/>
  <c r="B110" i="28"/>
  <c r="K110" i="28"/>
  <c r="L110" i="28"/>
  <c r="M110" i="28"/>
  <c r="N110" i="28"/>
  <c r="O110" i="28"/>
  <c r="P110" i="28"/>
  <c r="D111" i="28"/>
  <c r="F111" i="28"/>
  <c r="H111" i="28"/>
  <c r="B112" i="28"/>
  <c r="C112" i="28"/>
  <c r="D112" i="28"/>
  <c r="E112" i="28"/>
  <c r="P112" i="28"/>
  <c r="G113" i="28"/>
  <c r="B114" i="28"/>
  <c r="C114" i="28"/>
  <c r="D114" i="28"/>
  <c r="E114" i="28"/>
  <c r="H114" i="28"/>
  <c r="N114" i="28"/>
  <c r="C115" i="28"/>
  <c r="D115" i="28"/>
  <c r="E115" i="28"/>
  <c r="F115" i="28"/>
  <c r="G115" i="28"/>
  <c r="Q115" i="28"/>
  <c r="C116" i="28"/>
  <c r="D116" i="28"/>
  <c r="H116" i="28"/>
  <c r="N116" i="28"/>
  <c r="P116" i="28"/>
  <c r="B117" i="28"/>
  <c r="C117" i="28"/>
  <c r="D117" i="28"/>
  <c r="K117" i="28"/>
  <c r="L117" i="28"/>
  <c r="M117" i="28"/>
  <c r="N117" i="28"/>
  <c r="C118" i="28"/>
  <c r="D118" i="28"/>
  <c r="E118" i="28"/>
  <c r="G118" i="28"/>
  <c r="H118" i="28"/>
  <c r="I118" i="28"/>
  <c r="J118" i="28"/>
  <c r="N118" i="28"/>
  <c r="P118" i="28"/>
  <c r="D119" i="28"/>
  <c r="F119" i="28"/>
  <c r="G119" i="28"/>
  <c r="C120" i="28"/>
  <c r="D120" i="28"/>
  <c r="E120" i="28"/>
  <c r="F120" i="28"/>
  <c r="G120" i="28"/>
  <c r="H120" i="28"/>
  <c r="J120" i="28"/>
  <c r="Q120" i="28"/>
  <c r="B121" i="28"/>
  <c r="G121" i="28"/>
  <c r="H121" i="28"/>
  <c r="I121" i="28"/>
  <c r="J121" i="28"/>
  <c r="K121" i="28"/>
  <c r="D153" i="28"/>
  <c r="H129" i="28"/>
  <c r="N72" i="26"/>
  <c r="Q127" i="28"/>
  <c r="D124" i="28"/>
  <c r="I124" i="28"/>
  <c r="K124" i="28"/>
  <c r="O124" i="28"/>
  <c r="P124" i="28"/>
  <c r="N125" i="28"/>
  <c r="P125" i="28"/>
  <c r="B126" i="28"/>
  <c r="H126" i="28"/>
  <c r="J126" i="28"/>
  <c r="N126" i="28"/>
  <c r="O126" i="28"/>
  <c r="N127" i="28"/>
  <c r="P127" i="28"/>
  <c r="K128" i="28"/>
  <c r="L158" i="28"/>
  <c r="M158" i="28"/>
  <c r="P128" i="28"/>
  <c r="B129" i="28"/>
  <c r="D129" i="28"/>
  <c r="E129" i="28"/>
  <c r="G129" i="28"/>
  <c r="L129" i="28"/>
  <c r="M129" i="28"/>
  <c r="N129" i="28"/>
  <c r="O129" i="28"/>
  <c r="P129" i="28"/>
  <c r="B96" i="28"/>
  <c r="J96" i="28"/>
  <c r="N96" i="28"/>
  <c r="O96" i="28"/>
  <c r="E97" i="28"/>
  <c r="F97" i="28"/>
  <c r="G97" i="28"/>
  <c r="H97" i="28"/>
  <c r="I97" i="28"/>
  <c r="K97" i="28"/>
  <c r="L97" i="28"/>
  <c r="M97" i="28"/>
  <c r="Q97" i="28"/>
  <c r="B98" i="28"/>
  <c r="F98" i="28"/>
  <c r="L98" i="28"/>
  <c r="M98" i="28"/>
  <c r="N98" i="28"/>
  <c r="O98" i="28"/>
  <c r="F99" i="28"/>
  <c r="G99" i="28"/>
  <c r="H99" i="28"/>
  <c r="I99" i="28"/>
  <c r="J99" i="28"/>
  <c r="K99" i="28"/>
  <c r="L99" i="28"/>
  <c r="M99" i="28"/>
  <c r="N99" i="28"/>
  <c r="B100" i="28"/>
  <c r="K100" i="28"/>
  <c r="L100" i="28"/>
  <c r="N100" i="28"/>
  <c r="O100" i="28"/>
  <c r="F101" i="28"/>
  <c r="G101" i="28"/>
  <c r="H101" i="28"/>
  <c r="I101" i="28"/>
  <c r="J101" i="28"/>
  <c r="N101" i="28"/>
  <c r="O101" i="28"/>
  <c r="P101" i="28"/>
  <c r="Q101" i="28"/>
  <c r="D102" i="28"/>
  <c r="P102" i="28"/>
  <c r="Q102" i="28"/>
  <c r="F103" i="28"/>
  <c r="H103" i="28"/>
  <c r="I103" i="28"/>
  <c r="J103" i="28"/>
  <c r="L103" i="28"/>
  <c r="M103" i="28"/>
  <c r="N103" i="28"/>
  <c r="O103" i="28"/>
  <c r="F104" i="28"/>
  <c r="G104" i="28"/>
  <c r="I104" i="28"/>
  <c r="M104" i="28"/>
  <c r="N104" i="28"/>
  <c r="P104" i="28"/>
  <c r="Q104" i="28"/>
  <c r="B105" i="28"/>
  <c r="D105" i="28"/>
  <c r="F105" i="28"/>
  <c r="G105" i="28"/>
  <c r="H105" i="28"/>
  <c r="I105" i="28"/>
  <c r="J105" i="28"/>
  <c r="K105" i="28"/>
  <c r="L105" i="28"/>
  <c r="M105" i="28"/>
  <c r="N105" i="28"/>
  <c r="O105" i="28"/>
  <c r="H108" i="28"/>
  <c r="I108" i="28"/>
  <c r="J108" i="28"/>
  <c r="O108" i="28"/>
  <c r="P108" i="28"/>
  <c r="B109" i="28"/>
  <c r="F109" i="28"/>
  <c r="G109" i="28"/>
  <c r="D110" i="28"/>
  <c r="E110" i="28"/>
  <c r="F110" i="28"/>
  <c r="G110" i="28"/>
  <c r="H110" i="28"/>
  <c r="I110" i="28"/>
  <c r="J110" i="28"/>
  <c r="P111" i="28"/>
  <c r="Q111" i="28"/>
  <c r="F112" i="28"/>
  <c r="G112" i="28"/>
  <c r="H112" i="28"/>
  <c r="I112" i="28"/>
  <c r="J112" i="28"/>
  <c r="M112" i="28"/>
  <c r="N112" i="28"/>
  <c r="O112" i="28"/>
  <c r="D113" i="28"/>
  <c r="E113" i="28"/>
  <c r="F113" i="28"/>
  <c r="P113" i="28"/>
  <c r="Q113" i="28"/>
  <c r="F114" i="28"/>
  <c r="G114" i="28"/>
  <c r="I114" i="28"/>
  <c r="J114" i="28"/>
  <c r="H115" i="28"/>
  <c r="I115" i="28"/>
  <c r="J115" i="28"/>
  <c r="N115" i="28"/>
  <c r="O115" i="28"/>
  <c r="P115" i="28"/>
  <c r="B116" i="28"/>
  <c r="F116" i="28"/>
  <c r="G116" i="28"/>
  <c r="E117" i="28"/>
  <c r="F117" i="28"/>
  <c r="G117" i="28"/>
  <c r="H117" i="28"/>
  <c r="I117" i="28"/>
  <c r="J117" i="28"/>
  <c r="O117" i="28"/>
  <c r="P117" i="28"/>
  <c r="Q117" i="28"/>
  <c r="B118" i="28"/>
  <c r="F118" i="28"/>
  <c r="B119" i="28"/>
  <c r="C119" i="28"/>
  <c r="H119" i="28"/>
  <c r="I119" i="28"/>
  <c r="J119" i="28"/>
  <c r="L119" i="28"/>
  <c r="M119" i="28"/>
  <c r="N119" i="28"/>
  <c r="O119" i="28"/>
  <c r="N120" i="28"/>
  <c r="C121" i="28"/>
  <c r="D121" i="28"/>
  <c r="E121" i="28"/>
  <c r="F121" i="28"/>
  <c r="L124" i="28"/>
  <c r="N124" i="28"/>
  <c r="Q124" i="28"/>
  <c r="B125" i="28"/>
  <c r="C125" i="28"/>
  <c r="D125" i="28"/>
  <c r="E125" i="28"/>
  <c r="F125" i="28"/>
  <c r="G125" i="28"/>
  <c r="D126" i="28"/>
  <c r="E126" i="28"/>
  <c r="F126" i="28"/>
  <c r="G126" i="28"/>
  <c r="I126" i="28"/>
  <c r="K126" i="28"/>
  <c r="L126" i="28"/>
  <c r="M126" i="28"/>
  <c r="P126" i="28"/>
  <c r="Q126" i="28"/>
  <c r="B127" i="28"/>
  <c r="B128" i="28"/>
  <c r="C128" i="28"/>
  <c r="D128" i="28"/>
  <c r="E128" i="28"/>
  <c r="F128" i="28"/>
  <c r="G128" i="28"/>
  <c r="I128" i="28"/>
  <c r="J128" i="28"/>
  <c r="M128" i="28"/>
  <c r="N128" i="28"/>
  <c r="O128" i="28"/>
  <c r="L150" i="28"/>
  <c r="H153" i="28"/>
  <c r="L159" i="28"/>
  <c r="B133" i="28"/>
  <c r="C101" i="27"/>
  <c r="F133" i="28"/>
  <c r="H133" i="28"/>
  <c r="J133" i="28"/>
  <c r="N133" i="28"/>
  <c r="O133" i="29"/>
  <c r="Q133" i="29"/>
  <c r="M96" i="27"/>
  <c r="O96" i="27"/>
  <c r="E135" i="27"/>
  <c r="M97" i="27"/>
  <c r="O97" i="27"/>
  <c r="O98" i="27"/>
  <c r="E137" i="27"/>
  <c r="O99" i="27"/>
  <c r="I138" i="29"/>
  <c r="M138" i="29"/>
  <c r="Q138" i="29"/>
  <c r="E139" i="27"/>
  <c r="K101" i="27"/>
  <c r="M101" i="27"/>
  <c r="O101" i="27"/>
  <c r="I140" i="29"/>
  <c r="M140" i="29"/>
  <c r="O102" i="27"/>
  <c r="G103" i="27"/>
  <c r="H103" i="27"/>
  <c r="I103" i="27"/>
  <c r="J103" i="27"/>
  <c r="K103" i="27"/>
  <c r="L103" i="27"/>
  <c r="M103" i="27"/>
  <c r="N103" i="27"/>
  <c r="O103" i="27"/>
  <c r="P103" i="27"/>
  <c r="L104" i="27"/>
  <c r="M104" i="27"/>
  <c r="N104" i="27"/>
  <c r="O104" i="27"/>
  <c r="P104" i="27"/>
  <c r="Q104" i="27"/>
  <c r="C105" i="27"/>
  <c r="E141" i="27"/>
  <c r="G105" i="27"/>
  <c r="I105" i="27"/>
  <c r="K105" i="27"/>
  <c r="M141" i="27"/>
  <c r="O105" i="27"/>
  <c r="D143" i="28"/>
  <c r="E143" i="29"/>
  <c r="F143" i="28"/>
  <c r="G143" i="29"/>
  <c r="H120" i="27"/>
  <c r="I143" i="29"/>
  <c r="J120" i="27"/>
  <c r="K143" i="29"/>
  <c r="L113" i="27"/>
  <c r="P114" i="27"/>
  <c r="Q143" i="29"/>
  <c r="M108" i="27"/>
  <c r="P144" i="28"/>
  <c r="B145" i="28"/>
  <c r="D109" i="27"/>
  <c r="E109" i="27"/>
  <c r="G109" i="27"/>
  <c r="H109" i="27"/>
  <c r="L145" i="28"/>
  <c r="N145" i="28"/>
  <c r="C110" i="27"/>
  <c r="D146" i="28"/>
  <c r="E110" i="27"/>
  <c r="F146" i="28"/>
  <c r="G110" i="27"/>
  <c r="I110" i="27"/>
  <c r="K110" i="27"/>
  <c r="L111" i="27"/>
  <c r="M111" i="27"/>
  <c r="P147" i="28"/>
  <c r="B148" i="28"/>
  <c r="C112" i="27"/>
  <c r="F148" i="28"/>
  <c r="G112" i="27"/>
  <c r="H148" i="28"/>
  <c r="I148" i="29"/>
  <c r="J148" i="28"/>
  <c r="K112" i="27"/>
  <c r="M148" i="29"/>
  <c r="Q148" i="29"/>
  <c r="C113" i="27"/>
  <c r="E149" i="29"/>
  <c r="F149" i="28"/>
  <c r="L149" i="28"/>
  <c r="M149" i="29"/>
  <c r="N149" i="28"/>
  <c r="Q149" i="29"/>
  <c r="D114" i="27"/>
  <c r="E114" i="27"/>
  <c r="F114" i="27"/>
  <c r="G114" i="27"/>
  <c r="H114" i="27"/>
  <c r="I114" i="27"/>
  <c r="C115" i="27"/>
  <c r="M115" i="27"/>
  <c r="B150" i="28"/>
  <c r="D116" i="27"/>
  <c r="G116" i="27"/>
  <c r="H116" i="27"/>
  <c r="I150" i="29"/>
  <c r="K116" i="27"/>
  <c r="M150" i="29"/>
  <c r="N150" i="28"/>
  <c r="B117" i="27"/>
  <c r="C117" i="27"/>
  <c r="D117" i="27"/>
  <c r="E117" i="27"/>
  <c r="F117" i="27"/>
  <c r="G117" i="27"/>
  <c r="H117" i="27"/>
  <c r="I117" i="27"/>
  <c r="J117" i="27"/>
  <c r="K117" i="27"/>
  <c r="L117" i="27"/>
  <c r="M117" i="27"/>
  <c r="N117" i="27"/>
  <c r="O117" i="27"/>
  <c r="P117" i="27"/>
  <c r="B118" i="27"/>
  <c r="C118" i="27"/>
  <c r="D118" i="27"/>
  <c r="E118" i="27"/>
  <c r="F118" i="27"/>
  <c r="G118" i="27"/>
  <c r="H118" i="27"/>
  <c r="I118" i="27"/>
  <c r="E151" i="29"/>
  <c r="G119" i="27"/>
  <c r="H151" i="28"/>
  <c r="J151" i="28"/>
  <c r="K119" i="27"/>
  <c r="N151" i="28"/>
  <c r="O119" i="27"/>
  <c r="P151" i="28"/>
  <c r="Q151" i="29"/>
  <c r="M120" i="27"/>
  <c r="D121" i="27"/>
  <c r="E121" i="27"/>
  <c r="F121" i="27"/>
  <c r="G121" i="27"/>
  <c r="H121" i="27"/>
  <c r="I121" i="27"/>
  <c r="J121" i="27"/>
  <c r="K121" i="27"/>
  <c r="L121" i="27"/>
  <c r="M121" i="27"/>
  <c r="N121" i="27"/>
  <c r="O121" i="27"/>
  <c r="P121" i="27"/>
  <c r="Q121" i="27"/>
  <c r="B153" i="28"/>
  <c r="C153" i="29"/>
  <c r="E153" i="29"/>
  <c r="F153" i="28"/>
  <c r="G153" i="29"/>
  <c r="I153" i="29"/>
  <c r="L153" i="28"/>
  <c r="M153" i="29"/>
  <c r="O153" i="29"/>
  <c r="P153" i="28"/>
  <c r="C124" i="27"/>
  <c r="D124" i="27"/>
  <c r="E124" i="27"/>
  <c r="G124" i="27"/>
  <c r="I124" i="27"/>
  <c r="K124" i="27"/>
  <c r="M154" i="27"/>
  <c r="Q124" i="27"/>
  <c r="D125" i="27"/>
  <c r="L125" i="27"/>
  <c r="O125" i="27"/>
  <c r="Q125" i="27"/>
  <c r="C126" i="27"/>
  <c r="E126" i="27"/>
  <c r="G126" i="27"/>
  <c r="K126" i="27"/>
  <c r="L126" i="27"/>
  <c r="M126" i="27"/>
  <c r="G127" i="27"/>
  <c r="H127" i="27"/>
  <c r="I127" i="27"/>
  <c r="K127" i="27"/>
  <c r="E158" i="29"/>
  <c r="H128" i="27"/>
  <c r="I158" i="29"/>
  <c r="L128" i="27"/>
  <c r="O128" i="27"/>
  <c r="Q158" i="29"/>
  <c r="C129" i="27"/>
  <c r="D129" i="27"/>
  <c r="E129" i="27"/>
  <c r="G129" i="27"/>
  <c r="H129" i="27"/>
  <c r="K129" i="27"/>
  <c r="Q97" i="27"/>
  <c r="I98" i="27"/>
  <c r="K98" i="27"/>
  <c r="M98" i="27"/>
  <c r="M99" i="27"/>
  <c r="I100" i="27"/>
  <c r="K100" i="27"/>
  <c r="M100" i="27"/>
  <c r="O100" i="27"/>
  <c r="Q100" i="27"/>
  <c r="I101" i="27"/>
  <c r="Q103" i="27"/>
  <c r="I104" i="27"/>
  <c r="K104" i="27"/>
  <c r="B109" i="27"/>
  <c r="J109" i="27"/>
  <c r="K109" i="27"/>
  <c r="P109" i="27"/>
  <c r="L110" i="27"/>
  <c r="O110" i="27"/>
  <c r="L112" i="27"/>
  <c r="J114" i="27"/>
  <c r="K114" i="27"/>
  <c r="L114" i="27"/>
  <c r="O114" i="27"/>
  <c r="B115" i="27"/>
  <c r="J118" i="27"/>
  <c r="K118" i="27"/>
  <c r="C119" i="27"/>
  <c r="D119" i="27"/>
  <c r="D120" i="27"/>
  <c r="G120" i="27"/>
  <c r="E125" i="27"/>
  <c r="K125" i="27"/>
  <c r="O126" i="27"/>
  <c r="E127" i="27"/>
  <c r="M127" i="27"/>
  <c r="E128" i="27"/>
  <c r="G128" i="27"/>
  <c r="I128" i="27"/>
  <c r="K128" i="27"/>
  <c r="M128" i="27"/>
  <c r="E136" i="27"/>
  <c r="E138" i="27"/>
  <c r="E140" i="27"/>
  <c r="I147" i="27"/>
  <c r="H63" i="26"/>
  <c r="J63" i="26"/>
  <c r="B70" i="26"/>
  <c r="E134" i="27"/>
  <c r="F70" i="26"/>
  <c r="H62" i="26"/>
  <c r="J70" i="26"/>
  <c r="K62" i="26"/>
  <c r="M135" i="27"/>
  <c r="N70" i="26"/>
  <c r="O62" i="26"/>
  <c r="F72" i="26"/>
  <c r="G64" i="26"/>
  <c r="H64" i="26"/>
  <c r="J64" i="26"/>
  <c r="K64" i="26"/>
  <c r="B66" i="26"/>
  <c r="H66" i="26"/>
  <c r="D67" i="26"/>
  <c r="F67" i="26"/>
  <c r="J51" i="26"/>
  <c r="J68" i="6" s="1"/>
  <c r="L67" i="26"/>
  <c r="N67" i="26"/>
  <c r="P67" i="26"/>
  <c r="B68" i="26"/>
  <c r="D68" i="26"/>
  <c r="N68" i="26"/>
  <c r="P68" i="26"/>
  <c r="C57" i="26"/>
  <c r="C116" i="6" s="1"/>
  <c r="I57" i="26"/>
  <c r="K57" i="26"/>
  <c r="M57" i="26"/>
  <c r="M74" i="26" s="1"/>
  <c r="M171" i="6" s="1"/>
  <c r="O57" i="26"/>
  <c r="O116" i="6" s="1"/>
  <c r="Q57" i="26"/>
  <c r="Q74" i="26" s="1"/>
  <c r="E58" i="26"/>
  <c r="E75" i="26" s="1"/>
  <c r="E172" i="6" s="1"/>
  <c r="G58" i="26"/>
  <c r="G75" i="26" s="1"/>
  <c r="G172" i="6" s="1"/>
  <c r="I58" i="26"/>
  <c r="I75" i="26" s="1"/>
  <c r="I172" i="6" s="1"/>
  <c r="K58" i="26"/>
  <c r="Q58" i="26"/>
  <c r="Q75" i="26" s="1"/>
  <c r="Q172" i="6" s="1"/>
  <c r="C59" i="26"/>
  <c r="E59" i="26"/>
  <c r="E76" i="26" s="1"/>
  <c r="E173" i="6" s="1"/>
  <c r="G59" i="26"/>
  <c r="I59" i="26"/>
  <c r="I76" i="26" s="1"/>
  <c r="K59" i="26"/>
  <c r="K76" i="26" s="1"/>
  <c r="M59" i="26"/>
  <c r="M76" i="26" s="1"/>
  <c r="M173" i="6" s="1"/>
  <c r="O59" i="26"/>
  <c r="Q59" i="26"/>
  <c r="Q76" i="26" s="1"/>
  <c r="B62" i="26"/>
  <c r="J62" i="26"/>
  <c r="P62" i="26"/>
  <c r="B63" i="26"/>
  <c r="P64" i="26"/>
  <c r="B67" i="26"/>
  <c r="H67" i="26"/>
  <c r="J67" i="26"/>
  <c r="B71" i="26"/>
  <c r="F71" i="26"/>
  <c r="J71" i="26"/>
  <c r="N71" i="26"/>
  <c r="B72" i="26"/>
  <c r="B130" i="25"/>
  <c r="F130" i="25"/>
  <c r="G130" i="25"/>
  <c r="I130" i="25"/>
  <c r="M181" i="25"/>
  <c r="I182" i="25"/>
  <c r="J182" i="25"/>
  <c r="K182" i="25"/>
  <c r="M131" i="25"/>
  <c r="N182" i="25"/>
  <c r="O182" i="25"/>
  <c r="Q182" i="25"/>
  <c r="G183" i="25"/>
  <c r="E184" i="25"/>
  <c r="F133" i="25"/>
  <c r="G133" i="25"/>
  <c r="I184" i="25"/>
  <c r="J184" i="25"/>
  <c r="K184" i="25"/>
  <c r="M184" i="25"/>
  <c r="N184" i="25"/>
  <c r="O184" i="25"/>
  <c r="Q184" i="25"/>
  <c r="B186" i="25"/>
  <c r="C186" i="25"/>
  <c r="E135" i="25"/>
  <c r="F186" i="25"/>
  <c r="G135" i="25"/>
  <c r="I135" i="25"/>
  <c r="F189" i="25"/>
  <c r="G140" i="25"/>
  <c r="I140" i="25"/>
  <c r="J140" i="25"/>
  <c r="K140" i="25"/>
  <c r="M140" i="25"/>
  <c r="N189" i="25"/>
  <c r="O140" i="25"/>
  <c r="Q189" i="25"/>
  <c r="E139" i="25"/>
  <c r="F59" i="22"/>
  <c r="F76" i="22" s="1"/>
  <c r="F167" i="6" s="1"/>
  <c r="L59" i="22"/>
  <c r="L76" i="22" s="1"/>
  <c r="L167" i="6" s="1"/>
  <c r="N59" i="22"/>
  <c r="B192" i="25"/>
  <c r="C192" i="25"/>
  <c r="D192" i="25"/>
  <c r="E144" i="25"/>
  <c r="F192" i="25"/>
  <c r="G192" i="25"/>
  <c r="H144" i="25"/>
  <c r="I144" i="25"/>
  <c r="J144" i="25"/>
  <c r="K144" i="25"/>
  <c r="L144" i="25"/>
  <c r="N192" i="25"/>
  <c r="O192" i="25"/>
  <c r="P192" i="25"/>
  <c r="Q144" i="25"/>
  <c r="H145" i="25"/>
  <c r="I145" i="25"/>
  <c r="M145" i="25"/>
  <c r="N145" i="25"/>
  <c r="O145" i="25"/>
  <c r="P193" i="25"/>
  <c r="Q145" i="25"/>
  <c r="B146" i="25"/>
  <c r="C194" i="25"/>
  <c r="D194" i="25"/>
  <c r="E146" i="25"/>
  <c r="F194" i="25"/>
  <c r="G194" i="25"/>
  <c r="H146" i="25"/>
  <c r="J146" i="25"/>
  <c r="O194" i="25"/>
  <c r="Q146" i="25"/>
  <c r="E147" i="25"/>
  <c r="F195" i="25"/>
  <c r="H147" i="25"/>
  <c r="I147" i="25"/>
  <c r="J147" i="25"/>
  <c r="K147" i="25"/>
  <c r="L147" i="25"/>
  <c r="M147" i="25"/>
  <c r="N147" i="25"/>
  <c r="O147" i="25"/>
  <c r="P147" i="25"/>
  <c r="Q147" i="25"/>
  <c r="B149" i="25"/>
  <c r="C197" i="25"/>
  <c r="F197" i="25"/>
  <c r="H197" i="25"/>
  <c r="I197" i="25"/>
  <c r="L197" i="25"/>
  <c r="M149" i="25"/>
  <c r="N149" i="25"/>
  <c r="O149" i="25"/>
  <c r="P197" i="25"/>
  <c r="Q149" i="25"/>
  <c r="B153" i="25"/>
  <c r="C153" i="25"/>
  <c r="D153" i="25"/>
  <c r="E153" i="25"/>
  <c r="F153" i="25"/>
  <c r="G153" i="25"/>
  <c r="H153" i="25"/>
  <c r="I153" i="25"/>
  <c r="J153" i="25"/>
  <c r="K153" i="25"/>
  <c r="L153" i="25"/>
  <c r="M153" i="25"/>
  <c r="N153" i="25"/>
  <c r="O153" i="25"/>
  <c r="P153" i="25"/>
  <c r="Q153" i="25"/>
  <c r="B156" i="25"/>
  <c r="D156" i="25"/>
  <c r="F156" i="25"/>
  <c r="H156" i="25"/>
  <c r="I156" i="25"/>
  <c r="J156" i="25"/>
  <c r="K156" i="25"/>
  <c r="L156" i="25"/>
  <c r="M156" i="25"/>
  <c r="N156" i="25"/>
  <c r="O156" i="25"/>
  <c r="P156" i="25"/>
  <c r="B159" i="25"/>
  <c r="C159" i="25"/>
  <c r="D159" i="25"/>
  <c r="E159" i="25"/>
  <c r="I159" i="25"/>
  <c r="M159" i="25"/>
  <c r="P159" i="25"/>
  <c r="Q159" i="25"/>
  <c r="D60" i="22"/>
  <c r="F60" i="22"/>
  <c r="H60" i="22"/>
  <c r="J60" i="22"/>
  <c r="J113" i="6" s="1"/>
  <c r="L60" i="22"/>
  <c r="M157" i="25"/>
  <c r="N60" i="22"/>
  <c r="P60" i="22"/>
  <c r="P113" i="6" s="1"/>
  <c r="C163" i="25"/>
  <c r="F163" i="25"/>
  <c r="G163" i="25"/>
  <c r="H203" i="25"/>
  <c r="I203" i="25"/>
  <c r="K163" i="25"/>
  <c r="L163" i="25"/>
  <c r="M203" i="25"/>
  <c r="O163" i="25"/>
  <c r="P163" i="25"/>
  <c r="Q163" i="25"/>
  <c r="C164" i="25"/>
  <c r="E164" i="25"/>
  <c r="F164" i="25"/>
  <c r="G164" i="25"/>
  <c r="H204" i="25"/>
  <c r="I164" i="25"/>
  <c r="K164" i="25"/>
  <c r="L204" i="25"/>
  <c r="O164" i="25"/>
  <c r="P164" i="25"/>
  <c r="Q164" i="25"/>
  <c r="C165" i="25"/>
  <c r="D165" i="25"/>
  <c r="F165" i="25"/>
  <c r="G165" i="25"/>
  <c r="K165" i="25"/>
  <c r="O165" i="25"/>
  <c r="P165" i="25"/>
  <c r="Q205" i="25"/>
  <c r="C166" i="25"/>
  <c r="D206" i="25"/>
  <c r="F166" i="25"/>
  <c r="G166" i="25"/>
  <c r="K166" i="25"/>
  <c r="O166" i="25"/>
  <c r="P166" i="25"/>
  <c r="C170" i="25"/>
  <c r="E170" i="25"/>
  <c r="G170" i="25"/>
  <c r="I170" i="25"/>
  <c r="K170" i="25"/>
  <c r="L170" i="25"/>
  <c r="M170" i="25"/>
  <c r="N170" i="25"/>
  <c r="O170" i="25"/>
  <c r="P170" i="25"/>
  <c r="Q170" i="25"/>
  <c r="C209" i="25"/>
  <c r="D171" i="25"/>
  <c r="E171" i="25"/>
  <c r="F209" i="25"/>
  <c r="G209" i="25"/>
  <c r="H209" i="25"/>
  <c r="N209" i="25"/>
  <c r="O209" i="25"/>
  <c r="B174" i="25"/>
  <c r="C174" i="25"/>
  <c r="D174" i="25"/>
  <c r="E174" i="25"/>
  <c r="F174" i="25"/>
  <c r="G174" i="25"/>
  <c r="H174" i="25"/>
  <c r="I174" i="25"/>
  <c r="J174" i="25"/>
  <c r="K174" i="25"/>
  <c r="L174" i="25"/>
  <c r="M174" i="25"/>
  <c r="N174" i="25"/>
  <c r="O174" i="25"/>
  <c r="P174" i="25"/>
  <c r="Q174" i="25"/>
  <c r="B175" i="25"/>
  <c r="C211" i="25"/>
  <c r="D211" i="25"/>
  <c r="E211" i="25"/>
  <c r="F175" i="25"/>
  <c r="G211" i="25"/>
  <c r="H175" i="25"/>
  <c r="I175" i="25"/>
  <c r="N175" i="25"/>
  <c r="O175" i="25"/>
  <c r="Q175" i="25"/>
  <c r="B61" i="22"/>
  <c r="B114" i="6" s="1"/>
  <c r="D61" i="22"/>
  <c r="F61" i="22"/>
  <c r="H61" i="22"/>
  <c r="J61" i="22"/>
  <c r="J114" i="6" s="1"/>
  <c r="N61" i="22"/>
  <c r="M130" i="25"/>
  <c r="N130" i="25"/>
  <c r="O130" i="25"/>
  <c r="Q130" i="25"/>
  <c r="B131" i="25"/>
  <c r="C131" i="25"/>
  <c r="E131" i="25"/>
  <c r="F131" i="25"/>
  <c r="G131" i="25"/>
  <c r="F132" i="25"/>
  <c r="G132" i="25"/>
  <c r="I132" i="25"/>
  <c r="J132" i="25"/>
  <c r="K132" i="25"/>
  <c r="M132" i="25"/>
  <c r="N132" i="25"/>
  <c r="O132" i="25"/>
  <c r="Q132" i="25"/>
  <c r="B133" i="25"/>
  <c r="C133" i="25"/>
  <c r="N135" i="25"/>
  <c r="O135" i="25"/>
  <c r="Q135" i="25"/>
  <c r="F140" i="25"/>
  <c r="N144" i="25"/>
  <c r="O144" i="25"/>
  <c r="P144" i="25"/>
  <c r="F145" i="25"/>
  <c r="G145" i="25"/>
  <c r="J145" i="25"/>
  <c r="K145" i="25"/>
  <c r="L145" i="25"/>
  <c r="N146" i="25"/>
  <c r="O146" i="25"/>
  <c r="P146" i="25"/>
  <c r="B147" i="25"/>
  <c r="C147" i="25"/>
  <c r="D147" i="25"/>
  <c r="F147" i="25"/>
  <c r="G147" i="25"/>
  <c r="C149" i="25"/>
  <c r="F149" i="25"/>
  <c r="H149" i="25"/>
  <c r="I149" i="25"/>
  <c r="J149" i="25"/>
  <c r="K149" i="25"/>
  <c r="C156" i="25"/>
  <c r="E156" i="25"/>
  <c r="G156" i="25"/>
  <c r="Q156" i="25"/>
  <c r="F159" i="25"/>
  <c r="G159" i="25"/>
  <c r="H159" i="25"/>
  <c r="J159" i="25"/>
  <c r="K159" i="25"/>
  <c r="L159" i="25"/>
  <c r="N159" i="25"/>
  <c r="O159" i="25"/>
  <c r="D163" i="25"/>
  <c r="E163" i="25"/>
  <c r="M164" i="25"/>
  <c r="E165" i="25"/>
  <c r="H165" i="25"/>
  <c r="I165" i="25"/>
  <c r="D166" i="25"/>
  <c r="E166" i="25"/>
  <c r="H166" i="25"/>
  <c r="I166" i="25"/>
  <c r="L166" i="25"/>
  <c r="M166" i="25"/>
  <c r="Q166" i="25"/>
  <c r="B170" i="25"/>
  <c r="D170" i="25"/>
  <c r="F170" i="25"/>
  <c r="H170" i="25"/>
  <c r="J170" i="25"/>
  <c r="I171" i="25"/>
  <c r="N171" i="25"/>
  <c r="O171" i="25"/>
  <c r="P171" i="25"/>
  <c r="Q171" i="25"/>
  <c r="E175" i="25"/>
  <c r="G175" i="25"/>
  <c r="P175" i="25"/>
  <c r="G181" i="25"/>
  <c r="I181" i="25"/>
  <c r="N181" i="25"/>
  <c r="O181" i="25"/>
  <c r="Q181" i="25"/>
  <c r="B182" i="25"/>
  <c r="C182" i="25"/>
  <c r="E182" i="25"/>
  <c r="F182" i="25"/>
  <c r="G182" i="25"/>
  <c r="M182" i="25"/>
  <c r="F183" i="25"/>
  <c r="I183" i="25"/>
  <c r="J183" i="25"/>
  <c r="K183" i="25"/>
  <c r="M183" i="25"/>
  <c r="N183" i="25"/>
  <c r="O183" i="25"/>
  <c r="Q183" i="25"/>
  <c r="B184" i="25"/>
  <c r="C184" i="25"/>
  <c r="E186" i="25"/>
  <c r="G186" i="25"/>
  <c r="I186" i="25"/>
  <c r="N186" i="25"/>
  <c r="O186" i="25"/>
  <c r="Q186" i="25"/>
  <c r="G189" i="25"/>
  <c r="I189" i="25"/>
  <c r="K189" i="25"/>
  <c r="M189" i="25"/>
  <c r="O189" i="25"/>
  <c r="F193" i="25"/>
  <c r="G193" i="25"/>
  <c r="H193" i="25"/>
  <c r="I193" i="25"/>
  <c r="J193" i="25"/>
  <c r="K193" i="25"/>
  <c r="L193" i="25"/>
  <c r="M193" i="25"/>
  <c r="N193" i="25"/>
  <c r="N194" i="25"/>
  <c r="P194" i="25"/>
  <c r="Q194" i="25"/>
  <c r="B195" i="25"/>
  <c r="C195" i="25"/>
  <c r="D195" i="25"/>
  <c r="E195" i="25"/>
  <c r="G195" i="25"/>
  <c r="H195" i="25"/>
  <c r="I195" i="25"/>
  <c r="J195" i="25"/>
  <c r="K195" i="25"/>
  <c r="L195" i="25"/>
  <c r="J197" i="25"/>
  <c r="K197" i="25"/>
  <c r="M197" i="25"/>
  <c r="N197" i="25"/>
  <c r="O197" i="25"/>
  <c r="Q197" i="25"/>
  <c r="D203" i="25"/>
  <c r="E203" i="25"/>
  <c r="M204" i="25"/>
  <c r="E205" i="25"/>
  <c r="F205" i="25"/>
  <c r="H205" i="25"/>
  <c r="I205" i="25"/>
  <c r="E206" i="25"/>
  <c r="F206" i="25"/>
  <c r="H206" i="25"/>
  <c r="I206" i="25"/>
  <c r="L206" i="25"/>
  <c r="M206" i="25"/>
  <c r="Q206" i="25"/>
  <c r="D209" i="25"/>
  <c r="E209" i="25"/>
  <c r="I209" i="25"/>
  <c r="P209" i="25"/>
  <c r="Q209" i="25"/>
  <c r="N211" i="25"/>
  <c r="O211" i="25"/>
  <c r="P211" i="25"/>
  <c r="Q211" i="25"/>
  <c r="F138" i="24"/>
  <c r="I72" i="22"/>
  <c r="K72" i="22"/>
  <c r="M72" i="22"/>
  <c r="B130" i="24"/>
  <c r="D130" i="24"/>
  <c r="F130" i="24"/>
  <c r="H130" i="24"/>
  <c r="N130" i="24"/>
  <c r="O130" i="24"/>
  <c r="Q130" i="24"/>
  <c r="H131" i="24"/>
  <c r="N131" i="24"/>
  <c r="P131" i="24"/>
  <c r="Q131" i="24"/>
  <c r="D132" i="24"/>
  <c r="O132" i="24"/>
  <c r="P132" i="24"/>
  <c r="Q132" i="24"/>
  <c r="B133" i="24"/>
  <c r="C133" i="24"/>
  <c r="O133" i="24"/>
  <c r="Q133" i="24"/>
  <c r="J134" i="24"/>
  <c r="K134" i="24"/>
  <c r="N134" i="24"/>
  <c r="O134" i="24"/>
  <c r="P134" i="24"/>
  <c r="Q134" i="24"/>
  <c r="N135" i="24"/>
  <c r="O135" i="24"/>
  <c r="Q135" i="24"/>
  <c r="O136" i="24"/>
  <c r="Q136" i="24"/>
  <c r="C137" i="24"/>
  <c r="I137" i="24"/>
  <c r="J137" i="24"/>
  <c r="K137" i="24"/>
  <c r="N137" i="24"/>
  <c r="O137" i="24"/>
  <c r="P137" i="24"/>
  <c r="Q137" i="24"/>
  <c r="N138" i="24"/>
  <c r="O138" i="24"/>
  <c r="P138" i="24"/>
  <c r="Q138" i="24"/>
  <c r="D139" i="24"/>
  <c r="H139" i="24"/>
  <c r="J139" i="24"/>
  <c r="M139" i="24"/>
  <c r="N139" i="24"/>
  <c r="O139" i="24"/>
  <c r="Q139" i="24"/>
  <c r="C140" i="24"/>
  <c r="D140" i="24"/>
  <c r="E140" i="24"/>
  <c r="O140" i="24"/>
  <c r="P140" i="24"/>
  <c r="Q140" i="24"/>
  <c r="E73" i="22"/>
  <c r="F157" i="24"/>
  <c r="H158" i="24"/>
  <c r="J145" i="24"/>
  <c r="Q73" i="22"/>
  <c r="B146" i="24"/>
  <c r="D146" i="24"/>
  <c r="F146" i="24"/>
  <c r="L149" i="24"/>
  <c r="G151" i="24"/>
  <c r="M151" i="24"/>
  <c r="N151" i="24"/>
  <c r="O151" i="24"/>
  <c r="Q151" i="24"/>
  <c r="B152" i="24"/>
  <c r="C152" i="24"/>
  <c r="D152" i="24"/>
  <c r="E152" i="24"/>
  <c r="F152" i="24"/>
  <c r="G152" i="24"/>
  <c r="H152" i="24"/>
  <c r="I152" i="24"/>
  <c r="L152" i="24"/>
  <c r="C153" i="24"/>
  <c r="E153" i="24"/>
  <c r="G153" i="24"/>
  <c r="I153" i="24"/>
  <c r="K153" i="24"/>
  <c r="M153" i="24"/>
  <c r="O153" i="24"/>
  <c r="B154" i="24"/>
  <c r="C154" i="24"/>
  <c r="D154" i="24"/>
  <c r="E154" i="24"/>
  <c r="F154" i="24"/>
  <c r="G154" i="24"/>
  <c r="H154" i="24"/>
  <c r="I154" i="24"/>
  <c r="J154" i="24"/>
  <c r="K154" i="24"/>
  <c r="L154" i="24"/>
  <c r="M154" i="24"/>
  <c r="B156" i="24"/>
  <c r="C156" i="24"/>
  <c r="D156" i="24"/>
  <c r="E156" i="24"/>
  <c r="F156" i="24"/>
  <c r="G156" i="24"/>
  <c r="H156" i="24"/>
  <c r="I156" i="24"/>
  <c r="H157" i="24"/>
  <c r="J157" i="24"/>
  <c r="L157" i="24"/>
  <c r="M157" i="24"/>
  <c r="N157" i="24"/>
  <c r="O157" i="24"/>
  <c r="Q157" i="24"/>
  <c r="B170" i="24"/>
  <c r="E74" i="22"/>
  <c r="F166" i="24"/>
  <c r="J163" i="24"/>
  <c r="K163" i="24"/>
  <c r="L163" i="24"/>
  <c r="M163" i="24"/>
  <c r="N163" i="24"/>
  <c r="O163" i="24"/>
  <c r="P163" i="24"/>
  <c r="Q163" i="24"/>
  <c r="F164" i="24"/>
  <c r="G165" i="24"/>
  <c r="H165" i="24"/>
  <c r="I165" i="24"/>
  <c r="J165" i="24"/>
  <c r="K165" i="24"/>
  <c r="L165" i="24"/>
  <c r="M165" i="24"/>
  <c r="O165" i="24"/>
  <c r="J166" i="24"/>
  <c r="K166" i="24"/>
  <c r="L166" i="24"/>
  <c r="M166" i="24"/>
  <c r="N166" i="24"/>
  <c r="O166" i="24"/>
  <c r="P166" i="24"/>
  <c r="Q166" i="24"/>
  <c r="J168" i="24"/>
  <c r="K168" i="24"/>
  <c r="L168" i="24"/>
  <c r="M168" i="24"/>
  <c r="N168" i="24"/>
  <c r="O168" i="24"/>
  <c r="F209" i="24"/>
  <c r="G171" i="24"/>
  <c r="H171" i="24"/>
  <c r="I171" i="24"/>
  <c r="J171" i="24"/>
  <c r="K171" i="24"/>
  <c r="L171" i="24"/>
  <c r="M171" i="24"/>
  <c r="N171" i="24"/>
  <c r="O171" i="24"/>
  <c r="P171" i="24"/>
  <c r="Q171" i="24"/>
  <c r="L210" i="24"/>
  <c r="N172" i="24"/>
  <c r="O172" i="24"/>
  <c r="P172" i="24"/>
  <c r="Q172" i="24"/>
  <c r="P173" i="24"/>
  <c r="P174" i="24"/>
  <c r="F175" i="24"/>
  <c r="G175" i="24"/>
  <c r="H175" i="24"/>
  <c r="I175" i="24"/>
  <c r="J175" i="24"/>
  <c r="K175" i="24"/>
  <c r="L175" i="24"/>
  <c r="M175" i="24"/>
  <c r="N175" i="24"/>
  <c r="O175" i="24"/>
  <c r="P175" i="24"/>
  <c r="Q175" i="24"/>
  <c r="H132" i="24"/>
  <c r="N133" i="24"/>
  <c r="P133" i="24"/>
  <c r="P135" i="24"/>
  <c r="B136" i="24"/>
  <c r="D136" i="24"/>
  <c r="F136" i="24"/>
  <c r="H136" i="24"/>
  <c r="J136" i="24"/>
  <c r="N136" i="24"/>
  <c r="P136" i="24"/>
  <c r="B137" i="24"/>
  <c r="D137" i="24"/>
  <c r="F137" i="24"/>
  <c r="H137" i="24"/>
  <c r="N140" i="24"/>
  <c r="P145" i="24"/>
  <c r="H146" i="24"/>
  <c r="J146" i="24"/>
  <c r="L150" i="24"/>
  <c r="N150" i="24"/>
  <c r="J152" i="24"/>
  <c r="N152" i="24"/>
  <c r="B153" i="24"/>
  <c r="D153" i="24"/>
  <c r="F153" i="24"/>
  <c r="H153" i="24"/>
  <c r="J153" i="24"/>
  <c r="L153" i="24"/>
  <c r="N153" i="24"/>
  <c r="P153" i="24"/>
  <c r="J159" i="24"/>
  <c r="L159" i="24"/>
  <c r="N159" i="24"/>
  <c r="P159" i="24"/>
  <c r="J164" i="24"/>
  <c r="K164" i="24"/>
  <c r="L164" i="24"/>
  <c r="P164" i="24"/>
  <c r="N165" i="24"/>
  <c r="P165" i="24"/>
  <c r="P167" i="24"/>
  <c r="H169" i="24"/>
  <c r="J169" i="24"/>
  <c r="K169" i="24"/>
  <c r="L169" i="24"/>
  <c r="N169" i="24"/>
  <c r="O169" i="24"/>
  <c r="P169" i="24"/>
  <c r="N170" i="24"/>
  <c r="F171" i="24"/>
  <c r="J172" i="24"/>
  <c r="K172" i="24"/>
  <c r="L172" i="24"/>
  <c r="P207" i="24"/>
  <c r="B180" i="24"/>
  <c r="C135" i="23"/>
  <c r="E135" i="23"/>
  <c r="F180" i="24"/>
  <c r="G136" i="23"/>
  <c r="J180" i="24"/>
  <c r="N180" i="24"/>
  <c r="F181" i="24"/>
  <c r="J181" i="24"/>
  <c r="L130" i="23"/>
  <c r="N181" i="24"/>
  <c r="O130" i="23"/>
  <c r="P130" i="23"/>
  <c r="Q130" i="23"/>
  <c r="B182" i="24"/>
  <c r="L131" i="23"/>
  <c r="N182" i="24"/>
  <c r="O131" i="23"/>
  <c r="P131" i="23"/>
  <c r="Q131" i="23"/>
  <c r="B183" i="24"/>
  <c r="E132" i="23"/>
  <c r="F183" i="24"/>
  <c r="I132" i="23"/>
  <c r="J183" i="24"/>
  <c r="K132" i="23"/>
  <c r="L132" i="23"/>
  <c r="N132" i="23"/>
  <c r="O132" i="23"/>
  <c r="P132" i="23"/>
  <c r="Q132" i="23"/>
  <c r="F184" i="24"/>
  <c r="J184" i="24"/>
  <c r="L133" i="23"/>
  <c r="N184" i="24"/>
  <c r="O133" i="23"/>
  <c r="P133" i="23"/>
  <c r="Q133" i="23"/>
  <c r="B185" i="25"/>
  <c r="N185" i="25"/>
  <c r="O134" i="23"/>
  <c r="Q134" i="23"/>
  <c r="G186" i="23"/>
  <c r="J186" i="24"/>
  <c r="L135" i="23"/>
  <c r="M186" i="23"/>
  <c r="N186" i="24"/>
  <c r="P135" i="23"/>
  <c r="B187" i="25"/>
  <c r="C187" i="23"/>
  <c r="O136" i="23"/>
  <c r="Q136" i="23"/>
  <c r="F137" i="23"/>
  <c r="G137" i="23"/>
  <c r="H137" i="23"/>
  <c r="I137" i="23"/>
  <c r="J137" i="23"/>
  <c r="K137" i="23"/>
  <c r="L137" i="23"/>
  <c r="M137" i="23"/>
  <c r="N137" i="23"/>
  <c r="L138" i="23"/>
  <c r="N138" i="23"/>
  <c r="O138" i="23"/>
  <c r="P138" i="23"/>
  <c r="Q138" i="23"/>
  <c r="C188" i="23"/>
  <c r="E188" i="23"/>
  <c r="F188" i="25"/>
  <c r="G188" i="23"/>
  <c r="M188" i="23"/>
  <c r="O139" i="23"/>
  <c r="Q139" i="23"/>
  <c r="F189" i="24"/>
  <c r="J189" i="24"/>
  <c r="K140" i="23"/>
  <c r="L140" i="23"/>
  <c r="M140" i="23"/>
  <c r="N189" i="24"/>
  <c r="O140" i="23"/>
  <c r="P140" i="23"/>
  <c r="Q140" i="23"/>
  <c r="G144" i="23"/>
  <c r="I144" i="23"/>
  <c r="J144" i="23"/>
  <c r="K144" i="23"/>
  <c r="M144" i="23"/>
  <c r="O150" i="23"/>
  <c r="B192" i="24"/>
  <c r="F192" i="24"/>
  <c r="D145" i="23"/>
  <c r="E145" i="23"/>
  <c r="N193" i="24"/>
  <c r="M146" i="23"/>
  <c r="P146" i="23"/>
  <c r="Q146" i="23"/>
  <c r="B195" i="24"/>
  <c r="C195" i="23"/>
  <c r="J148" i="23"/>
  <c r="K148" i="23"/>
  <c r="C149" i="23"/>
  <c r="F197" i="24"/>
  <c r="C150" i="23"/>
  <c r="E150" i="23"/>
  <c r="D151" i="23"/>
  <c r="J151" i="23"/>
  <c r="K151" i="23"/>
  <c r="L151" i="23"/>
  <c r="M151" i="23"/>
  <c r="N151" i="23"/>
  <c r="O151" i="23"/>
  <c r="P151" i="23"/>
  <c r="Q151" i="23"/>
  <c r="D152" i="23"/>
  <c r="O152" i="23"/>
  <c r="P152" i="23"/>
  <c r="Q152" i="23"/>
  <c r="C153" i="23"/>
  <c r="D153" i="23"/>
  <c r="E153" i="23"/>
  <c r="F153" i="23"/>
  <c r="G153" i="23"/>
  <c r="H153" i="23"/>
  <c r="I153" i="23"/>
  <c r="J153" i="23"/>
  <c r="K153" i="23"/>
  <c r="L153" i="23"/>
  <c r="N153" i="23"/>
  <c r="P153" i="23"/>
  <c r="B154" i="23"/>
  <c r="C199" i="23"/>
  <c r="E154" i="23"/>
  <c r="F199" i="25"/>
  <c r="G154" i="23"/>
  <c r="I154" i="23"/>
  <c r="J154" i="23"/>
  <c r="K154" i="23"/>
  <c r="M154" i="23"/>
  <c r="N154" i="23"/>
  <c r="O154" i="23"/>
  <c r="Q154" i="23"/>
  <c r="N155" i="23"/>
  <c r="C156" i="23"/>
  <c r="D156" i="23"/>
  <c r="E156" i="23"/>
  <c r="O156" i="23"/>
  <c r="P156" i="23"/>
  <c r="Q156" i="23"/>
  <c r="B157" i="23"/>
  <c r="B158" i="23"/>
  <c r="D159" i="23"/>
  <c r="I159" i="23"/>
  <c r="J159" i="23"/>
  <c r="K159" i="23"/>
  <c r="I172" i="23"/>
  <c r="L202" i="24"/>
  <c r="M174" i="23"/>
  <c r="N202" i="24"/>
  <c r="O167" i="23"/>
  <c r="C163" i="23"/>
  <c r="F203" i="24"/>
  <c r="B204" i="24"/>
  <c r="C164" i="23"/>
  <c r="E204" i="23"/>
  <c r="I164" i="23"/>
  <c r="J204" i="24"/>
  <c r="M164" i="23"/>
  <c r="N204" i="24"/>
  <c r="C165" i="23"/>
  <c r="E205" i="23"/>
  <c r="F165" i="23"/>
  <c r="G165" i="23"/>
  <c r="I165" i="23"/>
  <c r="K165" i="23"/>
  <c r="M205" i="23"/>
  <c r="N205" i="24"/>
  <c r="O205" i="23"/>
  <c r="B206" i="24"/>
  <c r="C166" i="23"/>
  <c r="F206" i="24"/>
  <c r="E207" i="23"/>
  <c r="F207" i="25"/>
  <c r="G167" i="23"/>
  <c r="I167" i="23"/>
  <c r="K207" i="23"/>
  <c r="C168" i="23"/>
  <c r="F208" i="25"/>
  <c r="O208" i="23"/>
  <c r="C169" i="23"/>
  <c r="D169" i="23"/>
  <c r="E169" i="23"/>
  <c r="G169" i="23"/>
  <c r="H169" i="23"/>
  <c r="I169" i="23"/>
  <c r="J169" i="23"/>
  <c r="K169" i="23"/>
  <c r="B170" i="23"/>
  <c r="C170" i="23"/>
  <c r="D170" i="23"/>
  <c r="E170" i="23"/>
  <c r="G170" i="23"/>
  <c r="H170" i="23"/>
  <c r="I170" i="23"/>
  <c r="J170" i="23"/>
  <c r="K170" i="23"/>
  <c r="M170" i="23"/>
  <c r="Q170" i="23"/>
  <c r="F171" i="23"/>
  <c r="G171" i="23"/>
  <c r="I171" i="23"/>
  <c r="J209" i="24"/>
  <c r="M209" i="23"/>
  <c r="N209" i="24"/>
  <c r="O209" i="23"/>
  <c r="E210" i="23"/>
  <c r="F210" i="25"/>
  <c r="O210" i="23"/>
  <c r="C173" i="23"/>
  <c r="D173" i="23"/>
  <c r="E173" i="23"/>
  <c r="G173" i="23"/>
  <c r="H173" i="23"/>
  <c r="I173" i="23"/>
  <c r="J173" i="23"/>
  <c r="K173" i="23"/>
  <c r="B174" i="23"/>
  <c r="C174" i="23"/>
  <c r="D174" i="23"/>
  <c r="E174" i="23"/>
  <c r="G174" i="23"/>
  <c r="I174" i="23"/>
  <c r="K174" i="23"/>
  <c r="E211" i="23"/>
  <c r="F175" i="23"/>
  <c r="G175" i="23"/>
  <c r="I175" i="23"/>
  <c r="J211" i="24"/>
  <c r="N211" i="24"/>
  <c r="O211" i="23"/>
  <c r="P175" i="23"/>
  <c r="Q175" i="23"/>
  <c r="G131" i="23"/>
  <c r="I131" i="23"/>
  <c r="M131" i="23"/>
  <c r="G135" i="23"/>
  <c r="I135" i="23"/>
  <c r="K135" i="23"/>
  <c r="M135" i="23"/>
  <c r="O135" i="23"/>
  <c r="Q135" i="23"/>
  <c r="C136" i="23"/>
  <c r="E136" i="23"/>
  <c r="I136" i="23"/>
  <c r="M136" i="23"/>
  <c r="O137" i="23"/>
  <c r="Q137" i="23"/>
  <c r="N144" i="23"/>
  <c r="B147" i="23"/>
  <c r="C147" i="23"/>
  <c r="E147" i="23"/>
  <c r="F147" i="23"/>
  <c r="G147" i="23"/>
  <c r="I147" i="23"/>
  <c r="J147" i="23"/>
  <c r="K147" i="23"/>
  <c r="M147" i="23"/>
  <c r="N147" i="23"/>
  <c r="B152" i="23"/>
  <c r="C152" i="23"/>
  <c r="E152" i="23"/>
  <c r="F152" i="23"/>
  <c r="B153" i="23"/>
  <c r="M153" i="23"/>
  <c r="O153" i="23"/>
  <c r="Q153" i="23"/>
  <c r="B156" i="23"/>
  <c r="E157" i="23"/>
  <c r="G158" i="23"/>
  <c r="I158" i="23"/>
  <c r="J158" i="23"/>
  <c r="K158" i="23"/>
  <c r="M158" i="23"/>
  <c r="N158" i="23"/>
  <c r="O158" i="23"/>
  <c r="Q158" i="23"/>
  <c r="B159" i="23"/>
  <c r="C159" i="23"/>
  <c r="E159" i="23"/>
  <c r="E165" i="23"/>
  <c r="E166" i="23"/>
  <c r="C167" i="23"/>
  <c r="K167" i="23"/>
  <c r="M167" i="23"/>
  <c r="K168" i="23"/>
  <c r="M168" i="23"/>
  <c r="Q168" i="23"/>
  <c r="C171" i="23"/>
  <c r="E171" i="23"/>
  <c r="M171" i="23"/>
  <c r="Q171" i="23"/>
  <c r="C172" i="23"/>
  <c r="E172" i="23"/>
  <c r="G172" i="23"/>
  <c r="K172" i="23"/>
  <c r="C175" i="23"/>
  <c r="E175" i="23"/>
  <c r="M182" i="23"/>
  <c r="M185" i="23"/>
  <c r="C186" i="23"/>
  <c r="E186" i="23"/>
  <c r="G187" i="23"/>
  <c r="M187" i="23"/>
  <c r="C192" i="23"/>
  <c r="C194" i="23"/>
  <c r="C196" i="23"/>
  <c r="O196" i="23"/>
  <c r="C197" i="23"/>
  <c r="I197" i="23"/>
  <c r="C198" i="23"/>
  <c r="O198" i="23"/>
  <c r="O203" i="23"/>
  <c r="O204" i="23"/>
  <c r="K205" i="23"/>
  <c r="M207" i="23"/>
  <c r="O207" i="23"/>
  <c r="K208" i="23"/>
  <c r="E209" i="23"/>
  <c r="O64" i="22"/>
  <c r="P64" i="22"/>
  <c r="C65" i="22"/>
  <c r="D65" i="22"/>
  <c r="O66" i="22"/>
  <c r="P66" i="22"/>
  <c r="Q66" i="22"/>
  <c r="B64" i="22"/>
  <c r="C185" i="23"/>
  <c r="D64" i="22"/>
  <c r="G184" i="23"/>
  <c r="J64" i="22"/>
  <c r="M189" i="23"/>
  <c r="O182" i="23"/>
  <c r="H65" i="22"/>
  <c r="J65" i="22"/>
  <c r="L65" i="22"/>
  <c r="M65" i="22"/>
  <c r="N65" i="22"/>
  <c r="P65" i="22"/>
  <c r="B66" i="22"/>
  <c r="D66" i="22"/>
  <c r="F66" i="22"/>
  <c r="K210" i="23"/>
  <c r="M74" i="22"/>
  <c r="P74" i="22"/>
  <c r="I68" i="22"/>
  <c r="L68" i="22"/>
  <c r="Q68" i="22"/>
  <c r="C69" i="22"/>
  <c r="D69" i="22"/>
  <c r="E69" i="22"/>
  <c r="G69" i="22"/>
  <c r="F70" i="22"/>
  <c r="G70" i="22"/>
  <c r="H70" i="22"/>
  <c r="I70" i="22"/>
  <c r="K70" i="22"/>
  <c r="M70" i="22"/>
  <c r="N70" i="22"/>
  <c r="O70" i="22"/>
  <c r="P70" i="22"/>
  <c r="Q70" i="22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59" i="22"/>
  <c r="D59" i="22"/>
  <c r="H59" i="22"/>
  <c r="H76" i="22" s="1"/>
  <c r="H167" i="6" s="1"/>
  <c r="J59" i="22"/>
  <c r="P59" i="22"/>
  <c r="B60" i="22"/>
  <c r="L61" i="22"/>
  <c r="L114" i="6" s="1"/>
  <c r="P61" i="22"/>
  <c r="P78" i="22" s="1"/>
  <c r="H64" i="22"/>
  <c r="I64" i="22"/>
  <c r="K64" i="22"/>
  <c r="L64" i="22"/>
  <c r="M64" i="22"/>
  <c r="Q64" i="22"/>
  <c r="E66" i="22"/>
  <c r="G66" i="22"/>
  <c r="H66" i="22"/>
  <c r="I66" i="22"/>
  <c r="K66" i="22"/>
  <c r="L66" i="22"/>
  <c r="M66" i="22"/>
  <c r="N68" i="22"/>
  <c r="O72" i="22"/>
  <c r="P72" i="22"/>
  <c r="Q72" i="22"/>
  <c r="C73" i="22"/>
  <c r="O73" i="22"/>
  <c r="P73" i="22"/>
  <c r="H74" i="22"/>
  <c r="K74" i="22"/>
  <c r="L74" i="22"/>
  <c r="Q74" i="22"/>
  <c r="C158" i="21"/>
  <c r="E215" i="21"/>
  <c r="G158" i="21"/>
  <c r="H158" i="21"/>
  <c r="I158" i="21"/>
  <c r="J158" i="21"/>
  <c r="K158" i="21"/>
  <c r="L158" i="21"/>
  <c r="M158" i="21"/>
  <c r="O158" i="21"/>
  <c r="Q158" i="21"/>
  <c r="B159" i="21"/>
  <c r="C159" i="21"/>
  <c r="E159" i="21"/>
  <c r="F159" i="21"/>
  <c r="G159" i="21"/>
  <c r="J159" i="21"/>
  <c r="K159" i="21"/>
  <c r="L159" i="21"/>
  <c r="M159" i="21"/>
  <c r="O159" i="21"/>
  <c r="Q159" i="21"/>
  <c r="C160" i="21"/>
  <c r="D160" i="21"/>
  <c r="E160" i="21"/>
  <c r="F160" i="21"/>
  <c r="G160" i="21"/>
  <c r="H160" i="21"/>
  <c r="I160" i="21"/>
  <c r="J160" i="21"/>
  <c r="K160" i="21"/>
  <c r="M160" i="21"/>
  <c r="N160" i="21"/>
  <c r="O160" i="21"/>
  <c r="P160" i="21"/>
  <c r="Q160" i="21"/>
  <c r="B161" i="21"/>
  <c r="C161" i="21"/>
  <c r="D161" i="21"/>
  <c r="G161" i="21"/>
  <c r="H161" i="21"/>
  <c r="I161" i="21"/>
  <c r="J161" i="21"/>
  <c r="K161" i="21"/>
  <c r="L161" i="21"/>
  <c r="M218" i="21"/>
  <c r="N161" i="21"/>
  <c r="O161" i="21"/>
  <c r="P161" i="21"/>
  <c r="Q161" i="21"/>
  <c r="B163" i="21"/>
  <c r="C220" i="21"/>
  <c r="F163" i="21"/>
  <c r="G220" i="21"/>
  <c r="J163" i="21"/>
  <c r="K220" i="21"/>
  <c r="N163" i="21"/>
  <c r="O220" i="21"/>
  <c r="P163" i="21"/>
  <c r="Q163" i="21"/>
  <c r="B167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G169" i="21"/>
  <c r="B171" i="21"/>
  <c r="C171" i="21"/>
  <c r="D171" i="21"/>
  <c r="E171" i="21"/>
  <c r="F171" i="21"/>
  <c r="G171" i="21"/>
  <c r="H171" i="21"/>
  <c r="I171" i="21"/>
  <c r="J171" i="21"/>
  <c r="K171" i="21"/>
  <c r="L171" i="21"/>
  <c r="M171" i="21"/>
  <c r="N171" i="21"/>
  <c r="E172" i="21"/>
  <c r="F172" i="21"/>
  <c r="G224" i="21"/>
  <c r="K224" i="21"/>
  <c r="L224" i="21"/>
  <c r="K162" i="21"/>
  <c r="B176" i="21"/>
  <c r="C176" i="21"/>
  <c r="D176" i="21"/>
  <c r="E176" i="21"/>
  <c r="F176" i="21"/>
  <c r="G176" i="21"/>
  <c r="H176" i="21"/>
  <c r="I176" i="21"/>
  <c r="J176" i="21"/>
  <c r="K176" i="21"/>
  <c r="L176" i="21"/>
  <c r="N176" i="21"/>
  <c r="O176" i="21"/>
  <c r="B228" i="21"/>
  <c r="C228" i="21"/>
  <c r="D228" i="21"/>
  <c r="F228" i="21"/>
  <c r="G177" i="21"/>
  <c r="H177" i="21"/>
  <c r="B178" i="21"/>
  <c r="C178" i="21"/>
  <c r="D178" i="21"/>
  <c r="E178" i="21"/>
  <c r="G178" i="21"/>
  <c r="H178" i="21"/>
  <c r="J178" i="21"/>
  <c r="K178" i="21"/>
  <c r="N229" i="21"/>
  <c r="O229" i="21"/>
  <c r="P229" i="21"/>
  <c r="Q229" i="21"/>
  <c r="C179" i="21"/>
  <c r="D179" i="21"/>
  <c r="E179" i="21"/>
  <c r="F179" i="21"/>
  <c r="G179" i="21"/>
  <c r="H179" i="21"/>
  <c r="I179" i="21"/>
  <c r="J179" i="21"/>
  <c r="N179" i="21"/>
  <c r="O179" i="21"/>
  <c r="P179" i="21"/>
  <c r="Q179" i="21"/>
  <c r="K180" i="21"/>
  <c r="B183" i="21"/>
  <c r="C183" i="21"/>
  <c r="D183" i="21"/>
  <c r="F183" i="21"/>
  <c r="H183" i="21"/>
  <c r="I183" i="21"/>
  <c r="J183" i="21"/>
  <c r="L183" i="21"/>
  <c r="N183" i="21"/>
  <c r="P183" i="21"/>
  <c r="Q183" i="21"/>
  <c r="B186" i="21"/>
  <c r="C186" i="21"/>
  <c r="D186" i="21"/>
  <c r="E186" i="21"/>
  <c r="F186" i="21"/>
  <c r="H186" i="21"/>
  <c r="J186" i="21"/>
  <c r="L186" i="21"/>
  <c r="N186" i="21"/>
  <c r="P186" i="21"/>
  <c r="B190" i="21"/>
  <c r="C190" i="21"/>
  <c r="D190" i="21"/>
  <c r="E190" i="21"/>
  <c r="F190" i="21"/>
  <c r="G190" i="21"/>
  <c r="I190" i="21"/>
  <c r="J190" i="21"/>
  <c r="K190" i="21"/>
  <c r="L190" i="21"/>
  <c r="M190" i="21"/>
  <c r="N190" i="21"/>
  <c r="O190" i="21"/>
  <c r="P190" i="21"/>
  <c r="Q190" i="21"/>
  <c r="D235" i="21"/>
  <c r="G235" i="21"/>
  <c r="H235" i="21"/>
  <c r="I235" i="21"/>
  <c r="J235" i="21"/>
  <c r="K235" i="21"/>
  <c r="L235" i="21"/>
  <c r="M191" i="21"/>
  <c r="N235" i="21"/>
  <c r="O235" i="21"/>
  <c r="P235" i="21"/>
  <c r="C188" i="21"/>
  <c r="D81" i="18"/>
  <c r="D110" i="6" s="1"/>
  <c r="E206" i="21"/>
  <c r="F206" i="21"/>
  <c r="H81" i="18"/>
  <c r="I206" i="21"/>
  <c r="L199" i="21"/>
  <c r="N203" i="21"/>
  <c r="P81" i="18"/>
  <c r="Q207" i="21"/>
  <c r="B238" i="21"/>
  <c r="C195" i="21"/>
  <c r="D238" i="21"/>
  <c r="F238" i="21"/>
  <c r="G195" i="21"/>
  <c r="H238" i="21"/>
  <c r="J238" i="21"/>
  <c r="K195" i="21"/>
  <c r="L238" i="21"/>
  <c r="N238" i="21"/>
  <c r="O195" i="21"/>
  <c r="P238" i="21"/>
  <c r="Q195" i="21"/>
  <c r="B239" i="21"/>
  <c r="C196" i="21"/>
  <c r="D239" i="21"/>
  <c r="E196" i="21"/>
  <c r="G196" i="21"/>
  <c r="J239" i="21"/>
  <c r="K196" i="21"/>
  <c r="L239" i="21"/>
  <c r="N239" i="21"/>
  <c r="O196" i="21"/>
  <c r="P239" i="21"/>
  <c r="B240" i="21"/>
  <c r="C197" i="21"/>
  <c r="D240" i="21"/>
  <c r="F240" i="21"/>
  <c r="G197" i="21"/>
  <c r="I240" i="21"/>
  <c r="J240" i="21"/>
  <c r="K197" i="21"/>
  <c r="L240" i="21"/>
  <c r="M197" i="21"/>
  <c r="N240" i="21"/>
  <c r="O197" i="21"/>
  <c r="P240" i="21"/>
  <c r="Q240" i="21"/>
  <c r="B241" i="21"/>
  <c r="D241" i="21"/>
  <c r="F241" i="21"/>
  <c r="G198" i="21"/>
  <c r="H241" i="21"/>
  <c r="J241" i="21"/>
  <c r="K198" i="21"/>
  <c r="L241" i="21"/>
  <c r="N241" i="21"/>
  <c r="O198" i="21"/>
  <c r="Q241" i="21"/>
  <c r="E199" i="21"/>
  <c r="H199" i="21"/>
  <c r="I199" i="21"/>
  <c r="B200" i="21"/>
  <c r="B201" i="21"/>
  <c r="C201" i="21"/>
  <c r="D201" i="21"/>
  <c r="E201" i="21"/>
  <c r="C202" i="21"/>
  <c r="D202" i="21"/>
  <c r="G202" i="21"/>
  <c r="K202" i="21"/>
  <c r="N202" i="21"/>
  <c r="O202" i="21"/>
  <c r="Q202" i="21"/>
  <c r="C203" i="21"/>
  <c r="D203" i="21"/>
  <c r="E203" i="21"/>
  <c r="F203" i="21"/>
  <c r="G203" i="21"/>
  <c r="H203" i="21"/>
  <c r="I203" i="21"/>
  <c r="C204" i="21"/>
  <c r="N204" i="21"/>
  <c r="O204" i="21"/>
  <c r="P204" i="21"/>
  <c r="Q204" i="21"/>
  <c r="C205" i="21"/>
  <c r="D205" i="21"/>
  <c r="E205" i="21"/>
  <c r="F205" i="21"/>
  <c r="G205" i="21"/>
  <c r="H205" i="21"/>
  <c r="I205" i="21"/>
  <c r="K205" i="21"/>
  <c r="O205" i="21"/>
  <c r="Q205" i="21"/>
  <c r="B207" i="21"/>
  <c r="C207" i="21"/>
  <c r="D207" i="21"/>
  <c r="E207" i="21"/>
  <c r="I207" i="21"/>
  <c r="E208" i="21"/>
  <c r="F208" i="21"/>
  <c r="G208" i="21"/>
  <c r="I208" i="21"/>
  <c r="N208" i="21"/>
  <c r="O208" i="21"/>
  <c r="P208" i="21"/>
  <c r="Q208" i="21"/>
  <c r="B209" i="21"/>
  <c r="C209" i="21"/>
  <c r="D209" i="21"/>
  <c r="E209" i="21"/>
  <c r="F209" i="21"/>
  <c r="G209" i="21"/>
  <c r="H209" i="21"/>
  <c r="I209" i="21"/>
  <c r="J209" i="21"/>
  <c r="K209" i="21"/>
  <c r="L209" i="21"/>
  <c r="O209" i="21"/>
  <c r="P209" i="21"/>
  <c r="B246" i="21"/>
  <c r="C210" i="21"/>
  <c r="D246" i="21"/>
  <c r="F246" i="21"/>
  <c r="G210" i="21"/>
  <c r="H246" i="21"/>
  <c r="I210" i="21"/>
  <c r="J246" i="21"/>
  <c r="K210" i="21"/>
  <c r="L246" i="21"/>
  <c r="M246" i="21"/>
  <c r="N246" i="21"/>
  <c r="O210" i="21"/>
  <c r="P246" i="21"/>
  <c r="Q246" i="21"/>
  <c r="B158" i="21"/>
  <c r="D158" i="21"/>
  <c r="E158" i="21"/>
  <c r="N158" i="21"/>
  <c r="P158" i="21"/>
  <c r="D159" i="21"/>
  <c r="H159" i="21"/>
  <c r="I159" i="21"/>
  <c r="P159" i="21"/>
  <c r="B160" i="21"/>
  <c r="L160" i="21"/>
  <c r="E161" i="21"/>
  <c r="M161" i="21"/>
  <c r="C163" i="21"/>
  <c r="D163" i="21"/>
  <c r="E163" i="21"/>
  <c r="G163" i="21"/>
  <c r="H163" i="21"/>
  <c r="I163" i="21"/>
  <c r="K163" i="21"/>
  <c r="L163" i="21"/>
  <c r="M163" i="21"/>
  <c r="P167" i="21"/>
  <c r="Q167" i="21"/>
  <c r="O171" i="21"/>
  <c r="P171" i="21"/>
  <c r="Q171" i="21"/>
  <c r="B172" i="21"/>
  <c r="C172" i="21"/>
  <c r="D172" i="21"/>
  <c r="G172" i="21"/>
  <c r="H172" i="21"/>
  <c r="I172" i="21"/>
  <c r="J172" i="21"/>
  <c r="K172" i="21"/>
  <c r="L172" i="21"/>
  <c r="M172" i="21"/>
  <c r="N172" i="21"/>
  <c r="O172" i="21"/>
  <c r="P172" i="21"/>
  <c r="Q172" i="21"/>
  <c r="M176" i="21"/>
  <c r="P176" i="21"/>
  <c r="Q176" i="21"/>
  <c r="D177" i="21"/>
  <c r="I177" i="21"/>
  <c r="J177" i="21"/>
  <c r="K177" i="21"/>
  <c r="L177" i="21"/>
  <c r="M177" i="21"/>
  <c r="N177" i="21"/>
  <c r="O177" i="21"/>
  <c r="P177" i="21"/>
  <c r="Q177" i="21"/>
  <c r="F178" i="21"/>
  <c r="I178" i="21"/>
  <c r="L178" i="21"/>
  <c r="M178" i="21"/>
  <c r="B179" i="21"/>
  <c r="K179" i="21"/>
  <c r="L179" i="21"/>
  <c r="M179" i="21"/>
  <c r="E183" i="21"/>
  <c r="G183" i="21"/>
  <c r="K183" i="21"/>
  <c r="M183" i="21"/>
  <c r="O183" i="21"/>
  <c r="K185" i="21"/>
  <c r="G186" i="21"/>
  <c r="I186" i="21"/>
  <c r="K186" i="21"/>
  <c r="M186" i="21"/>
  <c r="O186" i="21"/>
  <c r="Q186" i="21"/>
  <c r="K188" i="21"/>
  <c r="H190" i="21"/>
  <c r="B191" i="21"/>
  <c r="C191" i="21"/>
  <c r="D191" i="21"/>
  <c r="E191" i="21"/>
  <c r="F191" i="21"/>
  <c r="G191" i="21"/>
  <c r="H191" i="21"/>
  <c r="I191" i="21"/>
  <c r="J191" i="21"/>
  <c r="K191" i="21"/>
  <c r="L191" i="21"/>
  <c r="K192" i="21"/>
  <c r="B195" i="21"/>
  <c r="E195" i="21"/>
  <c r="F195" i="21"/>
  <c r="H195" i="21"/>
  <c r="I195" i="21"/>
  <c r="L195" i="21"/>
  <c r="M195" i="21"/>
  <c r="N195" i="21"/>
  <c r="M196" i="21"/>
  <c r="N196" i="21"/>
  <c r="P196" i="21"/>
  <c r="Q196" i="21"/>
  <c r="B197" i="21"/>
  <c r="E197" i="21"/>
  <c r="F197" i="21"/>
  <c r="I197" i="21"/>
  <c r="J197" i="21"/>
  <c r="L197" i="21"/>
  <c r="N197" i="21"/>
  <c r="P197" i="21"/>
  <c r="F198" i="21"/>
  <c r="H198" i="21"/>
  <c r="I198" i="21"/>
  <c r="J198" i="21"/>
  <c r="L198" i="21"/>
  <c r="M198" i="21"/>
  <c r="B199" i="21"/>
  <c r="E200" i="21"/>
  <c r="H200" i="21"/>
  <c r="I200" i="21"/>
  <c r="N201" i="21"/>
  <c r="P201" i="21"/>
  <c r="B202" i="21"/>
  <c r="E202" i="21"/>
  <c r="F202" i="21"/>
  <c r="H202" i="21"/>
  <c r="I202" i="21"/>
  <c r="J202" i="21"/>
  <c r="L202" i="21"/>
  <c r="M202" i="21"/>
  <c r="P202" i="21"/>
  <c r="B203" i="21"/>
  <c r="B204" i="21"/>
  <c r="E204" i="21"/>
  <c r="H204" i="21"/>
  <c r="B205" i="21"/>
  <c r="J205" i="21"/>
  <c r="L205" i="21"/>
  <c r="M205" i="21"/>
  <c r="N205" i="21"/>
  <c r="P205" i="21"/>
  <c r="B206" i="21"/>
  <c r="F207" i="21"/>
  <c r="H207" i="21"/>
  <c r="J207" i="21"/>
  <c r="L207" i="21"/>
  <c r="N207" i="21"/>
  <c r="P207" i="21"/>
  <c r="B208" i="21"/>
  <c r="H208" i="21"/>
  <c r="M209" i="21"/>
  <c r="N209" i="21"/>
  <c r="Q209" i="21"/>
  <c r="B210" i="21"/>
  <c r="E210" i="21"/>
  <c r="F210" i="21"/>
  <c r="H210" i="21"/>
  <c r="J210" i="21"/>
  <c r="L210" i="21"/>
  <c r="M210" i="21"/>
  <c r="N210" i="21"/>
  <c r="P210" i="21"/>
  <c r="Q210" i="21"/>
  <c r="B215" i="21"/>
  <c r="C215" i="21"/>
  <c r="D215" i="21"/>
  <c r="G215" i="21"/>
  <c r="H215" i="21"/>
  <c r="J215" i="21"/>
  <c r="N215" i="21"/>
  <c r="P215" i="21"/>
  <c r="Q215" i="21"/>
  <c r="B216" i="21"/>
  <c r="C216" i="21"/>
  <c r="D216" i="21"/>
  <c r="E216" i="21"/>
  <c r="F216" i="21"/>
  <c r="G216" i="21"/>
  <c r="H216" i="21"/>
  <c r="I216" i="21"/>
  <c r="J216" i="21"/>
  <c r="K216" i="21"/>
  <c r="L216" i="21"/>
  <c r="M216" i="21"/>
  <c r="P216" i="21"/>
  <c r="B217" i="21"/>
  <c r="G217" i="21"/>
  <c r="I217" i="21"/>
  <c r="J217" i="21"/>
  <c r="K217" i="21"/>
  <c r="L217" i="21"/>
  <c r="M217" i="21"/>
  <c r="N217" i="21"/>
  <c r="O217" i="21"/>
  <c r="P217" i="21"/>
  <c r="Q217" i="21"/>
  <c r="B218" i="21"/>
  <c r="C218" i="21"/>
  <c r="D218" i="21"/>
  <c r="E218" i="21"/>
  <c r="G218" i="21"/>
  <c r="I218" i="21"/>
  <c r="J218" i="21"/>
  <c r="P218" i="21"/>
  <c r="B220" i="21"/>
  <c r="D220" i="21"/>
  <c r="E220" i="21"/>
  <c r="F220" i="21"/>
  <c r="H220" i="21"/>
  <c r="I220" i="21"/>
  <c r="J220" i="21"/>
  <c r="L220" i="21"/>
  <c r="M220" i="21"/>
  <c r="N220" i="21"/>
  <c r="P220" i="21"/>
  <c r="Q220" i="21"/>
  <c r="B224" i="21"/>
  <c r="C224" i="21"/>
  <c r="D224" i="21"/>
  <c r="E224" i="21"/>
  <c r="H224" i="21"/>
  <c r="I224" i="21"/>
  <c r="J224" i="21"/>
  <c r="M224" i="21"/>
  <c r="N224" i="21"/>
  <c r="O224" i="21"/>
  <c r="P224" i="21"/>
  <c r="Q224" i="21"/>
  <c r="B227" i="21"/>
  <c r="C227" i="21"/>
  <c r="D227" i="21"/>
  <c r="E227" i="21"/>
  <c r="F227" i="21"/>
  <c r="G227" i="21"/>
  <c r="H227" i="21"/>
  <c r="I227" i="21"/>
  <c r="J227" i="21"/>
  <c r="K227" i="21"/>
  <c r="L227" i="21"/>
  <c r="M227" i="21"/>
  <c r="N227" i="21"/>
  <c r="O227" i="21"/>
  <c r="P227" i="21"/>
  <c r="Q227" i="21"/>
  <c r="G228" i="21"/>
  <c r="H228" i="21"/>
  <c r="I228" i="21"/>
  <c r="J228" i="21"/>
  <c r="K228" i="21"/>
  <c r="L228" i="21"/>
  <c r="M228" i="21"/>
  <c r="N228" i="21"/>
  <c r="O228" i="21"/>
  <c r="P228" i="21"/>
  <c r="Q228" i="21"/>
  <c r="B229" i="21"/>
  <c r="C229" i="21"/>
  <c r="D229" i="21"/>
  <c r="E229" i="21"/>
  <c r="F229" i="21"/>
  <c r="G229" i="21"/>
  <c r="H229" i="21"/>
  <c r="I229" i="21"/>
  <c r="J229" i="21"/>
  <c r="K229" i="21"/>
  <c r="L229" i="21"/>
  <c r="M229" i="21"/>
  <c r="B230" i="21"/>
  <c r="E230" i="21"/>
  <c r="F230" i="21"/>
  <c r="G230" i="21"/>
  <c r="H230" i="21"/>
  <c r="I230" i="21"/>
  <c r="J230" i="21"/>
  <c r="K230" i="21"/>
  <c r="L230" i="21"/>
  <c r="M230" i="21"/>
  <c r="N230" i="21"/>
  <c r="O230" i="21"/>
  <c r="P230" i="21"/>
  <c r="Q230" i="21"/>
  <c r="B235" i="21"/>
  <c r="C235" i="21"/>
  <c r="E235" i="21"/>
  <c r="F235" i="21"/>
  <c r="C238" i="21"/>
  <c r="E238" i="21"/>
  <c r="G238" i="21"/>
  <c r="I238" i="21"/>
  <c r="K238" i="21"/>
  <c r="M238" i="21"/>
  <c r="Q238" i="21"/>
  <c r="E239" i="21"/>
  <c r="K239" i="21"/>
  <c r="M239" i="21"/>
  <c r="O239" i="21"/>
  <c r="Q239" i="21"/>
  <c r="C240" i="21"/>
  <c r="E240" i="21"/>
  <c r="G240" i="21"/>
  <c r="G241" i="21"/>
  <c r="I241" i="21"/>
  <c r="K241" i="21"/>
  <c r="M241" i="21"/>
  <c r="C246" i="21"/>
  <c r="E246" i="21"/>
  <c r="G246" i="21"/>
  <c r="O246" i="21"/>
  <c r="C158" i="20"/>
  <c r="D161" i="20"/>
  <c r="G162" i="20"/>
  <c r="K172" i="20"/>
  <c r="E158" i="20"/>
  <c r="H158" i="20"/>
  <c r="M158" i="20"/>
  <c r="N158" i="20"/>
  <c r="O158" i="20"/>
  <c r="C159" i="20"/>
  <c r="D159" i="20"/>
  <c r="M159" i="20"/>
  <c r="O159" i="20"/>
  <c r="P159" i="20"/>
  <c r="D217" i="20"/>
  <c r="I160" i="20"/>
  <c r="L160" i="20"/>
  <c r="E161" i="20"/>
  <c r="G161" i="20"/>
  <c r="H161" i="20"/>
  <c r="K161" i="20"/>
  <c r="M161" i="20"/>
  <c r="O161" i="20"/>
  <c r="P161" i="20"/>
  <c r="Q161" i="20"/>
  <c r="C162" i="20"/>
  <c r="D219" i="20"/>
  <c r="H163" i="20"/>
  <c r="Q96" i="18"/>
  <c r="K164" i="20"/>
  <c r="M164" i="20"/>
  <c r="N164" i="20"/>
  <c r="O164" i="20"/>
  <c r="C165" i="20"/>
  <c r="D165" i="20"/>
  <c r="E165" i="20"/>
  <c r="G165" i="20"/>
  <c r="H165" i="20"/>
  <c r="I165" i="20"/>
  <c r="J165" i="20"/>
  <c r="K165" i="20"/>
  <c r="L165" i="20"/>
  <c r="M165" i="20"/>
  <c r="O165" i="20"/>
  <c r="P165" i="20"/>
  <c r="Q165" i="20"/>
  <c r="G166" i="20"/>
  <c r="H166" i="20"/>
  <c r="K166" i="20"/>
  <c r="O166" i="20"/>
  <c r="Q166" i="20"/>
  <c r="M167" i="20"/>
  <c r="N167" i="20"/>
  <c r="O167" i="20"/>
  <c r="P167" i="20"/>
  <c r="Q167" i="20"/>
  <c r="C168" i="20"/>
  <c r="K168" i="20"/>
  <c r="M168" i="20"/>
  <c r="O168" i="20"/>
  <c r="C169" i="20"/>
  <c r="D169" i="20"/>
  <c r="E169" i="20"/>
  <c r="F169" i="20"/>
  <c r="G169" i="20"/>
  <c r="H169" i="20"/>
  <c r="I169" i="20"/>
  <c r="J169" i="20"/>
  <c r="K169" i="20"/>
  <c r="L169" i="20"/>
  <c r="M169" i="20"/>
  <c r="N169" i="20"/>
  <c r="Q169" i="20"/>
  <c r="N170" i="20"/>
  <c r="O170" i="20"/>
  <c r="F171" i="20"/>
  <c r="I171" i="20"/>
  <c r="J171" i="20"/>
  <c r="L171" i="20"/>
  <c r="M171" i="20"/>
  <c r="N171" i="20"/>
  <c r="O171" i="20"/>
  <c r="P171" i="20"/>
  <c r="Q171" i="20"/>
  <c r="G172" i="20"/>
  <c r="H172" i="20"/>
  <c r="O172" i="20"/>
  <c r="O187" i="20"/>
  <c r="P179" i="20"/>
  <c r="E176" i="20"/>
  <c r="G176" i="20"/>
  <c r="H176" i="20"/>
  <c r="I176" i="20"/>
  <c r="K176" i="20"/>
  <c r="L176" i="20"/>
  <c r="G177" i="20"/>
  <c r="H177" i="20"/>
  <c r="I177" i="20"/>
  <c r="K177" i="20"/>
  <c r="M177" i="20"/>
  <c r="N177" i="20"/>
  <c r="P177" i="20"/>
  <c r="D178" i="20"/>
  <c r="M178" i="20"/>
  <c r="P178" i="20"/>
  <c r="Q178" i="20"/>
  <c r="D230" i="20"/>
  <c r="K179" i="20"/>
  <c r="L230" i="20"/>
  <c r="G180" i="20"/>
  <c r="K180" i="20"/>
  <c r="L180" i="20"/>
  <c r="M180" i="20"/>
  <c r="O180" i="20"/>
  <c r="P180" i="20"/>
  <c r="C181" i="20"/>
  <c r="E181" i="20"/>
  <c r="G181" i="20"/>
  <c r="E182" i="20"/>
  <c r="G182" i="20"/>
  <c r="H182" i="20"/>
  <c r="I182" i="20"/>
  <c r="J182" i="20"/>
  <c r="K182" i="20"/>
  <c r="L182" i="20"/>
  <c r="M182" i="20"/>
  <c r="E183" i="20"/>
  <c r="F183" i="20"/>
  <c r="I183" i="20"/>
  <c r="K183" i="20"/>
  <c r="L183" i="20"/>
  <c r="E184" i="20"/>
  <c r="G184" i="20"/>
  <c r="H184" i="20"/>
  <c r="I184" i="20"/>
  <c r="J184" i="20"/>
  <c r="K184" i="20"/>
  <c r="L184" i="20"/>
  <c r="M184" i="20"/>
  <c r="P184" i="20"/>
  <c r="Q184" i="20"/>
  <c r="B185" i="20"/>
  <c r="D185" i="20"/>
  <c r="M185" i="20"/>
  <c r="P185" i="20"/>
  <c r="Q185" i="20"/>
  <c r="B186" i="20"/>
  <c r="D186" i="20"/>
  <c r="E186" i="20"/>
  <c r="F186" i="20"/>
  <c r="G186" i="20"/>
  <c r="H186" i="20"/>
  <c r="I186" i="20"/>
  <c r="J186" i="20"/>
  <c r="K186" i="20"/>
  <c r="M186" i="20"/>
  <c r="N186" i="20"/>
  <c r="O186" i="20"/>
  <c r="P186" i="20"/>
  <c r="Q186" i="20"/>
  <c r="G187" i="20"/>
  <c r="K187" i="20"/>
  <c r="E188" i="20"/>
  <c r="F188" i="20"/>
  <c r="G188" i="20"/>
  <c r="H188" i="20"/>
  <c r="I188" i="20"/>
  <c r="J188" i="20"/>
  <c r="K188" i="20"/>
  <c r="L188" i="20"/>
  <c r="M188" i="20"/>
  <c r="C189" i="20"/>
  <c r="D189" i="20"/>
  <c r="F189" i="20"/>
  <c r="G189" i="20"/>
  <c r="L189" i="20"/>
  <c r="M189" i="20"/>
  <c r="N189" i="20"/>
  <c r="O189" i="20"/>
  <c r="Q189" i="20"/>
  <c r="E190" i="20"/>
  <c r="F190" i="20"/>
  <c r="G190" i="20"/>
  <c r="H190" i="20"/>
  <c r="I190" i="20"/>
  <c r="J190" i="20"/>
  <c r="N190" i="20"/>
  <c r="O190" i="20"/>
  <c r="P190" i="20"/>
  <c r="Q190" i="20"/>
  <c r="C191" i="20"/>
  <c r="D191" i="20"/>
  <c r="P191" i="20"/>
  <c r="Q191" i="20"/>
  <c r="H196" i="20"/>
  <c r="K98" i="18"/>
  <c r="L207" i="20"/>
  <c r="M195" i="20"/>
  <c r="O195" i="20"/>
  <c r="P195" i="20"/>
  <c r="Q195" i="20"/>
  <c r="D239" i="20"/>
  <c r="K196" i="20"/>
  <c r="M196" i="20"/>
  <c r="O196" i="20"/>
  <c r="P196" i="20"/>
  <c r="Q196" i="20"/>
  <c r="H197" i="20"/>
  <c r="I197" i="20"/>
  <c r="J197" i="20"/>
  <c r="K197" i="20"/>
  <c r="P197" i="20"/>
  <c r="Q197" i="20"/>
  <c r="O198" i="20"/>
  <c r="Q198" i="20"/>
  <c r="D242" i="20"/>
  <c r="M199" i="20"/>
  <c r="O199" i="20"/>
  <c r="Q199" i="20"/>
  <c r="H243" i="20"/>
  <c r="L243" i="20"/>
  <c r="M200" i="20"/>
  <c r="N200" i="20"/>
  <c r="O200" i="20"/>
  <c r="P243" i="20"/>
  <c r="Q200" i="20"/>
  <c r="C201" i="20"/>
  <c r="O201" i="20"/>
  <c r="Q201" i="20"/>
  <c r="M202" i="20"/>
  <c r="N202" i="20"/>
  <c r="O202" i="20"/>
  <c r="P202" i="20"/>
  <c r="Q202" i="20"/>
  <c r="C203" i="20"/>
  <c r="D244" i="20"/>
  <c r="O203" i="20"/>
  <c r="P203" i="20"/>
  <c r="Q203" i="20"/>
  <c r="H204" i="20"/>
  <c r="I204" i="20"/>
  <c r="J204" i="20"/>
  <c r="K204" i="20"/>
  <c r="L204" i="20"/>
  <c r="M204" i="20"/>
  <c r="N204" i="20"/>
  <c r="O204" i="20"/>
  <c r="P204" i="20"/>
  <c r="Q204" i="20"/>
  <c r="B205" i="20"/>
  <c r="H205" i="20"/>
  <c r="I205" i="20"/>
  <c r="M206" i="20"/>
  <c r="N206" i="20"/>
  <c r="O206" i="20"/>
  <c r="P245" i="20"/>
  <c r="Q206" i="20"/>
  <c r="C207" i="20"/>
  <c r="D207" i="20"/>
  <c r="K207" i="20"/>
  <c r="M207" i="20"/>
  <c r="O207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P208" i="20"/>
  <c r="Q208" i="20"/>
  <c r="B209" i="20"/>
  <c r="O209" i="20"/>
  <c r="H246" i="20"/>
  <c r="I210" i="20"/>
  <c r="J210" i="20"/>
  <c r="K210" i="20"/>
  <c r="L246" i="20"/>
  <c r="M210" i="20"/>
  <c r="O210" i="20"/>
  <c r="Q210" i="20"/>
  <c r="E159" i="20"/>
  <c r="G159" i="20"/>
  <c r="H159" i="20"/>
  <c r="K159" i="20"/>
  <c r="Q159" i="20"/>
  <c r="C160" i="20"/>
  <c r="D160" i="20"/>
  <c r="E160" i="20"/>
  <c r="G160" i="20"/>
  <c r="H160" i="20"/>
  <c r="K160" i="20"/>
  <c r="H162" i="20"/>
  <c r="K162" i="20"/>
  <c r="M162" i="20"/>
  <c r="O162" i="20"/>
  <c r="P162" i="20"/>
  <c r="K163" i="20"/>
  <c r="O163" i="20"/>
  <c r="P163" i="20"/>
  <c r="C164" i="20"/>
  <c r="D164" i="20"/>
  <c r="E164" i="20"/>
  <c r="G164" i="20"/>
  <c r="H164" i="20"/>
  <c r="M166" i="20"/>
  <c r="P166" i="20"/>
  <c r="C167" i="20"/>
  <c r="D167" i="20"/>
  <c r="E167" i="20"/>
  <c r="G167" i="20"/>
  <c r="H167" i="20"/>
  <c r="K167" i="20"/>
  <c r="E168" i="20"/>
  <c r="I168" i="20"/>
  <c r="O169" i="20"/>
  <c r="P169" i="20"/>
  <c r="G170" i="20"/>
  <c r="H170" i="20"/>
  <c r="K170" i="20"/>
  <c r="P170" i="20"/>
  <c r="C171" i="20"/>
  <c r="D171" i="20"/>
  <c r="E171" i="20"/>
  <c r="G171" i="20"/>
  <c r="H171" i="20"/>
  <c r="K171" i="20"/>
  <c r="M176" i="20"/>
  <c r="P176" i="20"/>
  <c r="Q176" i="20"/>
  <c r="C177" i="20"/>
  <c r="E177" i="20"/>
  <c r="E178" i="20"/>
  <c r="G178" i="20"/>
  <c r="E179" i="20"/>
  <c r="G179" i="20"/>
  <c r="H179" i="20"/>
  <c r="I179" i="20"/>
  <c r="M179" i="20"/>
  <c r="G183" i="20"/>
  <c r="H183" i="20"/>
  <c r="M183" i="20"/>
  <c r="O183" i="20"/>
  <c r="P183" i="20"/>
  <c r="Q183" i="20"/>
  <c r="C184" i="20"/>
  <c r="E185" i="20"/>
  <c r="G185" i="20"/>
  <c r="C186" i="20"/>
  <c r="L186" i="20"/>
  <c r="E189" i="20"/>
  <c r="P189" i="20"/>
  <c r="C190" i="20"/>
  <c r="K190" i="20"/>
  <c r="L190" i="20"/>
  <c r="M190" i="20"/>
  <c r="E191" i="20"/>
  <c r="G191" i="20"/>
  <c r="C196" i="20"/>
  <c r="E196" i="20"/>
  <c r="G196" i="20"/>
  <c r="M197" i="20"/>
  <c r="O197" i="20"/>
  <c r="P198" i="20"/>
  <c r="P200" i="20"/>
  <c r="P201" i="20"/>
  <c r="E203" i="20"/>
  <c r="G203" i="20"/>
  <c r="H203" i="20"/>
  <c r="K203" i="20"/>
  <c r="M203" i="20"/>
  <c r="O205" i="20"/>
  <c r="P205" i="20"/>
  <c r="Q205" i="20"/>
  <c r="P207" i="20"/>
  <c r="Q207" i="20"/>
  <c r="M209" i="20"/>
  <c r="P209" i="20"/>
  <c r="Q209" i="20"/>
  <c r="C210" i="20"/>
  <c r="D210" i="20"/>
  <c r="L226" i="20"/>
  <c r="D227" i="20"/>
  <c r="L233" i="20"/>
  <c r="L234" i="20"/>
  <c r="H163" i="19"/>
  <c r="M163" i="19"/>
  <c r="O163" i="19"/>
  <c r="Q159" i="19"/>
  <c r="B158" i="19"/>
  <c r="E215" i="19"/>
  <c r="P215" i="20"/>
  <c r="B159" i="19"/>
  <c r="C159" i="19"/>
  <c r="E216" i="20"/>
  <c r="G216" i="20"/>
  <c r="H216" i="20"/>
  <c r="I159" i="19"/>
  <c r="K159" i="19"/>
  <c r="M216" i="20"/>
  <c r="B160" i="19"/>
  <c r="K160" i="19"/>
  <c r="M217" i="20"/>
  <c r="N160" i="19"/>
  <c r="O217" i="20"/>
  <c r="P217" i="20"/>
  <c r="B161" i="19"/>
  <c r="C161" i="19"/>
  <c r="D218" i="20"/>
  <c r="E218" i="20"/>
  <c r="G218" i="20"/>
  <c r="D219" i="21"/>
  <c r="I219" i="20"/>
  <c r="K162" i="19"/>
  <c r="B163" i="19"/>
  <c r="D163" i="19"/>
  <c r="E163" i="19"/>
  <c r="G163" i="19"/>
  <c r="P220" i="20"/>
  <c r="C221" i="21"/>
  <c r="D221" i="21"/>
  <c r="E164" i="19"/>
  <c r="G221" i="20"/>
  <c r="L222" i="21"/>
  <c r="M222" i="20"/>
  <c r="P222" i="21"/>
  <c r="B166" i="19"/>
  <c r="E166" i="19"/>
  <c r="B167" i="19"/>
  <c r="E167" i="19"/>
  <c r="G167" i="19"/>
  <c r="I167" i="19"/>
  <c r="P167" i="19"/>
  <c r="C223" i="21"/>
  <c r="D223" i="21"/>
  <c r="E168" i="19"/>
  <c r="G168" i="19"/>
  <c r="I168" i="19"/>
  <c r="K223" i="21"/>
  <c r="O223" i="20"/>
  <c r="P223" i="21"/>
  <c r="Q168" i="19"/>
  <c r="B169" i="19"/>
  <c r="E169" i="19"/>
  <c r="L169" i="19"/>
  <c r="M169" i="19"/>
  <c r="E170" i="19"/>
  <c r="G170" i="19"/>
  <c r="B171" i="19"/>
  <c r="E171" i="19"/>
  <c r="I171" i="19"/>
  <c r="J171" i="19"/>
  <c r="B172" i="19"/>
  <c r="D224" i="20"/>
  <c r="E226" i="20"/>
  <c r="H177" i="19"/>
  <c r="I226" i="20"/>
  <c r="K227" i="20"/>
  <c r="Q227" i="20"/>
  <c r="B177" i="19"/>
  <c r="C228" i="20"/>
  <c r="G177" i="19"/>
  <c r="I228" i="19"/>
  <c r="P177" i="19"/>
  <c r="E229" i="20"/>
  <c r="F178" i="19"/>
  <c r="G178" i="19"/>
  <c r="J178" i="19"/>
  <c r="L178" i="19"/>
  <c r="N178" i="19"/>
  <c r="O178" i="19"/>
  <c r="E230" i="19"/>
  <c r="P230" i="20"/>
  <c r="D231" i="20"/>
  <c r="E231" i="20"/>
  <c r="I231" i="19"/>
  <c r="P181" i="19"/>
  <c r="Q232" i="19"/>
  <c r="G182" i="19"/>
  <c r="P182" i="19"/>
  <c r="P183" i="19"/>
  <c r="Q183" i="19"/>
  <c r="D184" i="19"/>
  <c r="G184" i="19"/>
  <c r="P184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B186" i="19"/>
  <c r="G186" i="19"/>
  <c r="J186" i="19"/>
  <c r="K186" i="19"/>
  <c r="L186" i="19"/>
  <c r="O186" i="19"/>
  <c r="Q186" i="19"/>
  <c r="K234" i="20"/>
  <c r="M234" i="20"/>
  <c r="P188" i="19"/>
  <c r="Q188" i="19"/>
  <c r="B189" i="19"/>
  <c r="C189" i="19"/>
  <c r="D189" i="19"/>
  <c r="E189" i="19"/>
  <c r="F189" i="19"/>
  <c r="G189" i="19"/>
  <c r="H189" i="19"/>
  <c r="I189" i="19"/>
  <c r="J189" i="19"/>
  <c r="K189" i="19"/>
  <c r="L189" i="19"/>
  <c r="M189" i="19"/>
  <c r="N189" i="19"/>
  <c r="O189" i="19"/>
  <c r="Q189" i="19"/>
  <c r="B190" i="19"/>
  <c r="D190" i="19"/>
  <c r="P190" i="19"/>
  <c r="Q190" i="19"/>
  <c r="C235" i="20"/>
  <c r="D191" i="19"/>
  <c r="E235" i="20"/>
  <c r="F191" i="19"/>
  <c r="G191" i="19"/>
  <c r="I235" i="20"/>
  <c r="L191" i="19"/>
  <c r="M235" i="20"/>
  <c r="N191" i="19"/>
  <c r="O191" i="19"/>
  <c r="B237" i="21"/>
  <c r="F237" i="21"/>
  <c r="K200" i="19"/>
  <c r="Q198" i="19"/>
  <c r="B195" i="19"/>
  <c r="C195" i="19"/>
  <c r="F195" i="19"/>
  <c r="B196" i="19"/>
  <c r="G196" i="19"/>
  <c r="H196" i="19"/>
  <c r="I196" i="19"/>
  <c r="J196" i="19"/>
  <c r="K196" i="19"/>
  <c r="L239" i="20"/>
  <c r="M239" i="20"/>
  <c r="N196" i="19"/>
  <c r="O239" i="20"/>
  <c r="B197" i="19"/>
  <c r="C197" i="19"/>
  <c r="F197" i="19"/>
  <c r="K197" i="19"/>
  <c r="L197" i="19"/>
  <c r="M240" i="19"/>
  <c r="O240" i="19"/>
  <c r="D198" i="19"/>
  <c r="E198" i="19"/>
  <c r="F198" i="19"/>
  <c r="G241" i="20"/>
  <c r="C199" i="19"/>
  <c r="D199" i="19"/>
  <c r="E199" i="19"/>
  <c r="G199" i="19"/>
  <c r="H199" i="19"/>
  <c r="I199" i="19"/>
  <c r="K199" i="19"/>
  <c r="L199" i="19"/>
  <c r="M199" i="19"/>
  <c r="K243" i="21"/>
  <c r="F201" i="19"/>
  <c r="G201" i="19"/>
  <c r="H201" i="19"/>
  <c r="I201" i="19"/>
  <c r="J201" i="19"/>
  <c r="M201" i="19"/>
  <c r="N201" i="19"/>
  <c r="B202" i="19"/>
  <c r="C202" i="19"/>
  <c r="D202" i="19"/>
  <c r="E202" i="19"/>
  <c r="F202" i="19"/>
  <c r="G202" i="19"/>
  <c r="I202" i="19"/>
  <c r="E244" i="19"/>
  <c r="K203" i="19"/>
  <c r="L203" i="19"/>
  <c r="M244" i="20"/>
  <c r="O244" i="20"/>
  <c r="B204" i="19"/>
  <c r="D204" i="19"/>
  <c r="E204" i="19"/>
  <c r="F204" i="19"/>
  <c r="G204" i="19"/>
  <c r="H204" i="19"/>
  <c r="I204" i="19"/>
  <c r="J204" i="19"/>
  <c r="K204" i="19"/>
  <c r="L204" i="19"/>
  <c r="M204" i="19"/>
  <c r="B205" i="19"/>
  <c r="C205" i="19"/>
  <c r="E205" i="19"/>
  <c r="H205" i="19"/>
  <c r="J205" i="19"/>
  <c r="K205" i="19"/>
  <c r="L205" i="19"/>
  <c r="M205" i="19"/>
  <c r="N205" i="19"/>
  <c r="C206" i="19"/>
  <c r="D206" i="19"/>
  <c r="G206" i="19"/>
  <c r="K245" i="21"/>
  <c r="D207" i="19"/>
  <c r="F207" i="19"/>
  <c r="G207" i="19"/>
  <c r="H207" i="19"/>
  <c r="I207" i="19"/>
  <c r="J207" i="19"/>
  <c r="K207" i="19"/>
  <c r="M207" i="19"/>
  <c r="N207" i="19"/>
  <c r="B208" i="19"/>
  <c r="F208" i="19"/>
  <c r="J208" i="19"/>
  <c r="K208" i="19"/>
  <c r="L208" i="19"/>
  <c r="M208" i="19"/>
  <c r="B209" i="19"/>
  <c r="C209" i="19"/>
  <c r="D209" i="19"/>
  <c r="G209" i="19"/>
  <c r="H209" i="19"/>
  <c r="I209" i="19"/>
  <c r="J209" i="19"/>
  <c r="K209" i="19"/>
  <c r="L209" i="19"/>
  <c r="M209" i="19"/>
  <c r="N209" i="19"/>
  <c r="B210" i="19"/>
  <c r="E210" i="19"/>
  <c r="F210" i="19"/>
  <c r="L210" i="19"/>
  <c r="M210" i="19"/>
  <c r="O210" i="19"/>
  <c r="E158" i="19"/>
  <c r="I158" i="19"/>
  <c r="K158" i="19"/>
  <c r="L158" i="19"/>
  <c r="M158" i="19"/>
  <c r="O158" i="19"/>
  <c r="E160" i="19"/>
  <c r="O160" i="19"/>
  <c r="P160" i="19"/>
  <c r="Q160" i="19"/>
  <c r="E161" i="19"/>
  <c r="G161" i="19"/>
  <c r="H161" i="19"/>
  <c r="I161" i="19"/>
  <c r="K161" i="19"/>
  <c r="L161" i="19"/>
  <c r="M161" i="19"/>
  <c r="O161" i="19"/>
  <c r="P161" i="19"/>
  <c r="Q161" i="19"/>
  <c r="E162" i="19"/>
  <c r="I163" i="19"/>
  <c r="K165" i="19"/>
  <c r="L165" i="19"/>
  <c r="M165" i="19"/>
  <c r="O165" i="19"/>
  <c r="P165" i="19"/>
  <c r="Q165" i="19"/>
  <c r="C166" i="19"/>
  <c r="G166" i="19"/>
  <c r="H166" i="19"/>
  <c r="I166" i="19"/>
  <c r="K166" i="19"/>
  <c r="L166" i="19"/>
  <c r="O167" i="19"/>
  <c r="I170" i="19"/>
  <c r="K170" i="19"/>
  <c r="L170" i="19"/>
  <c r="M170" i="19"/>
  <c r="O170" i="19"/>
  <c r="P170" i="19"/>
  <c r="Q170" i="19"/>
  <c r="C171" i="19"/>
  <c r="D171" i="19"/>
  <c r="G171" i="19"/>
  <c r="H171" i="19"/>
  <c r="C176" i="19"/>
  <c r="D176" i="19"/>
  <c r="K176" i="19"/>
  <c r="L176" i="19"/>
  <c r="D180" i="19"/>
  <c r="G180" i="19"/>
  <c r="H180" i="19"/>
  <c r="K180" i="19"/>
  <c r="L180" i="19"/>
  <c r="O180" i="19"/>
  <c r="P180" i="19"/>
  <c r="G181" i="19"/>
  <c r="L182" i="19"/>
  <c r="D183" i="19"/>
  <c r="P186" i="19"/>
  <c r="G187" i="19"/>
  <c r="K187" i="19"/>
  <c r="O187" i="19"/>
  <c r="P187" i="19"/>
  <c r="C188" i="19"/>
  <c r="D188" i="19"/>
  <c r="G188" i="19"/>
  <c r="K188" i="19"/>
  <c r="L188" i="19"/>
  <c r="P189" i="19"/>
  <c r="G190" i="19"/>
  <c r="H190" i="19"/>
  <c r="Q195" i="19"/>
  <c r="C196" i="19"/>
  <c r="D196" i="19"/>
  <c r="E196" i="19"/>
  <c r="K198" i="19"/>
  <c r="L198" i="19"/>
  <c r="M198" i="19"/>
  <c r="P198" i="19"/>
  <c r="L200" i="19"/>
  <c r="M200" i="19"/>
  <c r="C201" i="19"/>
  <c r="D201" i="19"/>
  <c r="E201" i="19"/>
  <c r="K201" i="19"/>
  <c r="L201" i="19"/>
  <c r="C203" i="19"/>
  <c r="D203" i="19"/>
  <c r="E203" i="19"/>
  <c r="G203" i="19"/>
  <c r="H203" i="19"/>
  <c r="I203" i="19"/>
  <c r="C204" i="19"/>
  <c r="D205" i="19"/>
  <c r="G205" i="19"/>
  <c r="I205" i="19"/>
  <c r="H206" i="19"/>
  <c r="K206" i="19"/>
  <c r="L206" i="19"/>
  <c r="M206" i="19"/>
  <c r="L207" i="19"/>
  <c r="C208" i="19"/>
  <c r="D208" i="19"/>
  <c r="E208" i="19"/>
  <c r="G208" i="19"/>
  <c r="H208" i="19"/>
  <c r="I208" i="19"/>
  <c r="C210" i="19"/>
  <c r="D210" i="19"/>
  <c r="G210" i="19"/>
  <c r="H210" i="19"/>
  <c r="I210" i="19"/>
  <c r="K210" i="19"/>
  <c r="Q219" i="19"/>
  <c r="Q220" i="19"/>
  <c r="Q221" i="19"/>
  <c r="Q222" i="19"/>
  <c r="E223" i="19"/>
  <c r="Q223" i="19"/>
  <c r="I232" i="19"/>
  <c r="I233" i="19"/>
  <c r="M233" i="19"/>
  <c r="I234" i="19"/>
  <c r="M234" i="19"/>
  <c r="Q234" i="19"/>
  <c r="M235" i="19"/>
  <c r="Q243" i="19"/>
  <c r="Q245" i="19"/>
  <c r="M246" i="19"/>
  <c r="E84" i="18"/>
  <c r="C85" i="18"/>
  <c r="Q86" i="18"/>
  <c r="G217" i="19"/>
  <c r="I220" i="19"/>
  <c r="Q215" i="19"/>
  <c r="I230" i="19"/>
  <c r="Q228" i="19"/>
  <c r="M86" i="18"/>
  <c r="B61" i="6"/>
  <c r="E90" i="18"/>
  <c r="F61" i="6"/>
  <c r="J61" i="6"/>
  <c r="N61" i="6"/>
  <c r="B62" i="6"/>
  <c r="E91" i="18"/>
  <c r="F62" i="6"/>
  <c r="I91" i="18"/>
  <c r="J62" i="6"/>
  <c r="M91" i="18"/>
  <c r="N62" i="6"/>
  <c r="Q91" i="18"/>
  <c r="B63" i="6"/>
  <c r="E92" i="18"/>
  <c r="F63" i="6"/>
  <c r="J63" i="6"/>
  <c r="K92" i="18"/>
  <c r="N63" i="6"/>
  <c r="O92" i="18"/>
  <c r="Q92" i="18"/>
  <c r="B94" i="6"/>
  <c r="F94" i="6"/>
  <c r="J94" i="6"/>
  <c r="N94" i="6"/>
  <c r="F70" i="18"/>
  <c r="H70" i="18"/>
  <c r="A71" i="18"/>
  <c r="B70" i="18"/>
  <c r="D70" i="18"/>
  <c r="E70" i="18"/>
  <c r="I70" i="18"/>
  <c r="J70" i="18"/>
  <c r="L70" i="18"/>
  <c r="M70" i="18"/>
  <c r="N70" i="18"/>
  <c r="P70" i="18"/>
  <c r="A72" i="18"/>
  <c r="A73" i="18"/>
  <c r="C75" i="18"/>
  <c r="G75" i="18"/>
  <c r="C40" i="9"/>
  <c r="D40" i="9"/>
  <c r="E40" i="9"/>
  <c r="F40" i="9"/>
  <c r="G40" i="9"/>
  <c r="H40" i="9"/>
  <c r="I40" i="9"/>
  <c r="J40" i="9"/>
  <c r="K40" i="9"/>
  <c r="L40" i="9"/>
  <c r="M40" i="9"/>
  <c r="N40" i="9"/>
  <c r="P40" i="9"/>
  <c r="Q40" i="9"/>
  <c r="C79" i="18"/>
  <c r="C80" i="18"/>
  <c r="G80" i="18"/>
  <c r="B81" i="18"/>
  <c r="B110" i="6" s="1"/>
  <c r="C81" i="18"/>
  <c r="E81" i="18"/>
  <c r="E110" i="6" s="1"/>
  <c r="F81" i="18"/>
  <c r="G81" i="18"/>
  <c r="G110" i="6" s="1"/>
  <c r="I81" i="18"/>
  <c r="I102" i="18" s="1"/>
  <c r="I165" i="6" s="1"/>
  <c r="M81" i="18"/>
  <c r="N81" i="18"/>
  <c r="O81" i="18"/>
  <c r="O102" i="18" s="1"/>
  <c r="Q81" i="18"/>
  <c r="Q84" i="18"/>
  <c r="E85" i="18"/>
  <c r="I85" i="18"/>
  <c r="M85" i="18"/>
  <c r="Q85" i="18"/>
  <c r="E86" i="18"/>
  <c r="I86" i="18"/>
  <c r="E95" i="18"/>
  <c r="I95" i="18"/>
  <c r="M95" i="18"/>
  <c r="Q95" i="18"/>
  <c r="E96" i="18"/>
  <c r="M96" i="18"/>
  <c r="E97" i="18"/>
  <c r="I97" i="18"/>
  <c r="M97" i="18"/>
  <c r="Q97" i="18"/>
  <c r="M98" i="18"/>
  <c r="Q98" i="18"/>
  <c r="B164" i="17"/>
  <c r="E164" i="17"/>
  <c r="F163" i="17"/>
  <c r="G164" i="17"/>
  <c r="H163" i="17"/>
  <c r="I164" i="17"/>
  <c r="J164" i="17"/>
  <c r="M164" i="17"/>
  <c r="C159" i="17"/>
  <c r="D159" i="17"/>
  <c r="E159" i="17"/>
  <c r="G159" i="17"/>
  <c r="H159" i="17"/>
  <c r="I159" i="17"/>
  <c r="K159" i="17"/>
  <c r="L159" i="17"/>
  <c r="M159" i="17"/>
  <c r="N221" i="17"/>
  <c r="O221" i="17"/>
  <c r="P159" i="17"/>
  <c r="Q221" i="17"/>
  <c r="B222" i="17"/>
  <c r="D222" i="17"/>
  <c r="F222" i="17"/>
  <c r="H222" i="17"/>
  <c r="J222" i="17"/>
  <c r="C223" i="17"/>
  <c r="D223" i="17"/>
  <c r="E223" i="17"/>
  <c r="F223" i="17"/>
  <c r="G161" i="17"/>
  <c r="I161" i="17"/>
  <c r="K161" i="17"/>
  <c r="L161" i="17"/>
  <c r="M161" i="17"/>
  <c r="N223" i="17"/>
  <c r="C162" i="17"/>
  <c r="E162" i="17"/>
  <c r="F224" i="17"/>
  <c r="G162" i="17"/>
  <c r="H162" i="17"/>
  <c r="K162" i="17"/>
  <c r="M162" i="17"/>
  <c r="O224" i="17"/>
  <c r="P224" i="17"/>
  <c r="Q224" i="17"/>
  <c r="B163" i="17"/>
  <c r="C163" i="17"/>
  <c r="D163" i="17"/>
  <c r="E163" i="17"/>
  <c r="N163" i="17"/>
  <c r="P163" i="17"/>
  <c r="Q164" i="17"/>
  <c r="B165" i="17"/>
  <c r="C165" i="17"/>
  <c r="D165" i="17"/>
  <c r="E165" i="17"/>
  <c r="F165" i="17"/>
  <c r="H165" i="17"/>
  <c r="K165" i="17"/>
  <c r="M165" i="17"/>
  <c r="O165" i="17"/>
  <c r="P165" i="17"/>
  <c r="Q165" i="17"/>
  <c r="D174" i="17"/>
  <c r="G230" i="17"/>
  <c r="H230" i="17"/>
  <c r="I230" i="17"/>
  <c r="J230" i="17"/>
  <c r="K230" i="17"/>
  <c r="L230" i="17"/>
  <c r="N230" i="17"/>
  <c r="B231" i="17"/>
  <c r="E169" i="17"/>
  <c r="F231" i="17"/>
  <c r="C232" i="17"/>
  <c r="E232" i="17"/>
  <c r="F232" i="17"/>
  <c r="H232" i="17"/>
  <c r="J232" i="17"/>
  <c r="N232" i="17"/>
  <c r="B233" i="17"/>
  <c r="C171" i="17"/>
  <c r="D171" i="17"/>
  <c r="E171" i="17"/>
  <c r="G171" i="17"/>
  <c r="I171" i="17"/>
  <c r="O233" i="17"/>
  <c r="Q233" i="17"/>
  <c r="B173" i="17"/>
  <c r="C235" i="17"/>
  <c r="D235" i="17"/>
  <c r="F173" i="17"/>
  <c r="G235" i="17"/>
  <c r="J173" i="17"/>
  <c r="K173" i="17"/>
  <c r="N173" i="17"/>
  <c r="D175" i="17"/>
  <c r="B176" i="17"/>
  <c r="C176" i="17"/>
  <c r="D176" i="17"/>
  <c r="E176" i="17"/>
  <c r="F176" i="17"/>
  <c r="G176" i="17"/>
  <c r="H176" i="17"/>
  <c r="J176" i="17"/>
  <c r="K176" i="17"/>
  <c r="L176" i="17"/>
  <c r="M176" i="17"/>
  <c r="N176" i="17"/>
  <c r="P176" i="17"/>
  <c r="D177" i="17"/>
  <c r="B180" i="17"/>
  <c r="C180" i="17"/>
  <c r="D180" i="17"/>
  <c r="E180" i="17"/>
  <c r="F180" i="17"/>
  <c r="G180" i="17"/>
  <c r="I180" i="17"/>
  <c r="K180" i="17"/>
  <c r="L180" i="17"/>
  <c r="M180" i="17"/>
  <c r="N180" i="17"/>
  <c r="O180" i="17"/>
  <c r="P180" i="17"/>
  <c r="B75" i="14"/>
  <c r="F75" i="14"/>
  <c r="J75" i="14"/>
  <c r="N75" i="14"/>
  <c r="M196" i="17"/>
  <c r="N76" i="14"/>
  <c r="N105" i="6" s="1"/>
  <c r="C184" i="17"/>
  <c r="D184" i="17"/>
  <c r="E184" i="17"/>
  <c r="G184" i="17"/>
  <c r="H240" i="17"/>
  <c r="J240" i="17"/>
  <c r="K184" i="17"/>
  <c r="L184" i="17"/>
  <c r="M184" i="17"/>
  <c r="O184" i="17"/>
  <c r="P184" i="17"/>
  <c r="B185" i="17"/>
  <c r="C185" i="17"/>
  <c r="D185" i="17"/>
  <c r="E185" i="17"/>
  <c r="F185" i="17"/>
  <c r="J241" i="17"/>
  <c r="K241" i="17"/>
  <c r="O185" i="17"/>
  <c r="P185" i="17"/>
  <c r="E186" i="17"/>
  <c r="J242" i="17"/>
  <c r="K186" i="17"/>
  <c r="M186" i="17"/>
  <c r="N242" i="17"/>
  <c r="O186" i="17"/>
  <c r="P186" i="17"/>
  <c r="Q186" i="17"/>
  <c r="B187" i="17"/>
  <c r="C187" i="17"/>
  <c r="D187" i="17"/>
  <c r="E187" i="17"/>
  <c r="G243" i="17"/>
  <c r="H187" i="17"/>
  <c r="K243" i="17"/>
  <c r="N243" i="17"/>
  <c r="E188" i="17"/>
  <c r="G188" i="17"/>
  <c r="I188" i="17"/>
  <c r="J188" i="17"/>
  <c r="K188" i="17"/>
  <c r="L188" i="17"/>
  <c r="M188" i="17"/>
  <c r="N188" i="17"/>
  <c r="O188" i="17"/>
  <c r="P188" i="17"/>
  <c r="Q188" i="17"/>
  <c r="E189" i="17"/>
  <c r="F189" i="17"/>
  <c r="H189" i="17"/>
  <c r="I189" i="17"/>
  <c r="J189" i="17"/>
  <c r="K189" i="17"/>
  <c r="L189" i="17"/>
  <c r="N189" i="17"/>
  <c r="E190" i="17"/>
  <c r="O190" i="17"/>
  <c r="P190" i="17"/>
  <c r="Q190" i="17"/>
  <c r="B191" i="17"/>
  <c r="C191" i="17"/>
  <c r="D191" i="17"/>
  <c r="E191" i="17"/>
  <c r="F191" i="17"/>
  <c r="E192" i="17"/>
  <c r="G192" i="17"/>
  <c r="H192" i="17"/>
  <c r="I192" i="17"/>
  <c r="J192" i="17"/>
  <c r="K192" i="17"/>
  <c r="L192" i="17"/>
  <c r="M192" i="17"/>
  <c r="N192" i="17"/>
  <c r="O192" i="17"/>
  <c r="P192" i="17"/>
  <c r="Q192" i="17"/>
  <c r="B193" i="17"/>
  <c r="C193" i="17"/>
  <c r="D193" i="17"/>
  <c r="E193" i="17"/>
  <c r="F193" i="17"/>
  <c r="J193" i="17"/>
  <c r="K193" i="17"/>
  <c r="O193" i="17"/>
  <c r="P193" i="17"/>
  <c r="Q193" i="17"/>
  <c r="B194" i="17"/>
  <c r="C194" i="17"/>
  <c r="D194" i="17"/>
  <c r="E194" i="17"/>
  <c r="F194" i="17"/>
  <c r="G194" i="17"/>
  <c r="H194" i="17"/>
  <c r="J194" i="17"/>
  <c r="B195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O195" i="17"/>
  <c r="P195" i="17"/>
  <c r="Q195" i="17"/>
  <c r="B196" i="17"/>
  <c r="E196" i="17"/>
  <c r="F196" i="17"/>
  <c r="I196" i="17"/>
  <c r="L196" i="17"/>
  <c r="E197" i="17"/>
  <c r="F197" i="17"/>
  <c r="G197" i="17"/>
  <c r="H197" i="17"/>
  <c r="I197" i="17"/>
  <c r="J197" i="17"/>
  <c r="K197" i="17"/>
  <c r="L197" i="17"/>
  <c r="M197" i="17"/>
  <c r="N197" i="17"/>
  <c r="O197" i="17"/>
  <c r="P197" i="17"/>
  <c r="Q197" i="17"/>
  <c r="B198" i="17"/>
  <c r="C198" i="17"/>
  <c r="D198" i="17"/>
  <c r="E198" i="17"/>
  <c r="F198" i="17"/>
  <c r="G198" i="17"/>
  <c r="H198" i="17"/>
  <c r="I198" i="17"/>
  <c r="J198" i="17"/>
  <c r="K198" i="17"/>
  <c r="L198" i="17"/>
  <c r="B201" i="17"/>
  <c r="C201" i="17"/>
  <c r="D201" i="17"/>
  <c r="E201" i="17"/>
  <c r="F201" i="17"/>
  <c r="J201" i="17"/>
  <c r="K201" i="17"/>
  <c r="M201" i="17"/>
  <c r="N201" i="17"/>
  <c r="O201" i="17"/>
  <c r="P201" i="17"/>
  <c r="Q201" i="17"/>
  <c r="C202" i="17"/>
  <c r="E202" i="17"/>
  <c r="F202" i="17"/>
  <c r="G251" i="17"/>
  <c r="H202" i="17"/>
  <c r="J251" i="17"/>
  <c r="K251" i="17"/>
  <c r="L251" i="17"/>
  <c r="M251" i="17"/>
  <c r="N251" i="17"/>
  <c r="O251" i="17"/>
  <c r="P251" i="17"/>
  <c r="Q251" i="17"/>
  <c r="C203" i="17"/>
  <c r="D203" i="17"/>
  <c r="E203" i="17"/>
  <c r="F203" i="17"/>
  <c r="G252" i="17"/>
  <c r="H252" i="17"/>
  <c r="I252" i="17"/>
  <c r="K203" i="17"/>
  <c r="L203" i="17"/>
  <c r="M203" i="17"/>
  <c r="N203" i="17"/>
  <c r="O203" i="17"/>
  <c r="P203" i="17"/>
  <c r="B204" i="17"/>
  <c r="D204" i="17"/>
  <c r="E204" i="17"/>
  <c r="F204" i="17"/>
  <c r="G204" i="17"/>
  <c r="H253" i="17"/>
  <c r="J204" i="17"/>
  <c r="K204" i="17"/>
  <c r="M204" i="17"/>
  <c r="O253" i="17"/>
  <c r="P253" i="17"/>
  <c r="C205" i="17"/>
  <c r="P206" i="17"/>
  <c r="C207" i="17"/>
  <c r="P207" i="17"/>
  <c r="B208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O208" i="17"/>
  <c r="P208" i="17"/>
  <c r="Q208" i="17"/>
  <c r="P210" i="17"/>
  <c r="B211" i="17"/>
  <c r="C211" i="17"/>
  <c r="D211" i="17"/>
  <c r="E211" i="17"/>
  <c r="F211" i="17"/>
  <c r="G211" i="17"/>
  <c r="H211" i="17"/>
  <c r="I211" i="17"/>
  <c r="J211" i="17"/>
  <c r="K211" i="17"/>
  <c r="P213" i="17"/>
  <c r="B215" i="17"/>
  <c r="C215" i="17"/>
  <c r="D215" i="17"/>
  <c r="M215" i="17"/>
  <c r="N215" i="17"/>
  <c r="O215" i="17"/>
  <c r="P215" i="17"/>
  <c r="Q215" i="17"/>
  <c r="B77" i="14"/>
  <c r="B106" i="6" s="1"/>
  <c r="F77" i="14"/>
  <c r="F106" i="6" s="1"/>
  <c r="J77" i="14"/>
  <c r="J106" i="6" s="1"/>
  <c r="N77" i="14"/>
  <c r="N106" i="6" s="1"/>
  <c r="P209" i="17"/>
  <c r="F160" i="17"/>
  <c r="H160" i="17"/>
  <c r="J160" i="17"/>
  <c r="C161" i="17"/>
  <c r="D161" i="17"/>
  <c r="E161" i="17"/>
  <c r="F161" i="17"/>
  <c r="H161" i="17"/>
  <c r="N161" i="17"/>
  <c r="O161" i="17"/>
  <c r="P161" i="17"/>
  <c r="D162" i="17"/>
  <c r="F162" i="17"/>
  <c r="O162" i="17"/>
  <c r="P162" i="17"/>
  <c r="Q162" i="17"/>
  <c r="K163" i="17"/>
  <c r="G165" i="17"/>
  <c r="I165" i="17"/>
  <c r="J165" i="17"/>
  <c r="L165" i="17"/>
  <c r="N165" i="17"/>
  <c r="G168" i="17"/>
  <c r="H168" i="17"/>
  <c r="I168" i="17"/>
  <c r="J168" i="17"/>
  <c r="K168" i="17"/>
  <c r="L168" i="17"/>
  <c r="M168" i="17"/>
  <c r="N168" i="17"/>
  <c r="O168" i="17"/>
  <c r="P168" i="17"/>
  <c r="Q168" i="17"/>
  <c r="B169" i="17"/>
  <c r="C169" i="17"/>
  <c r="D169" i="17"/>
  <c r="F169" i="17"/>
  <c r="E170" i="17"/>
  <c r="F170" i="17"/>
  <c r="G170" i="17"/>
  <c r="H170" i="17"/>
  <c r="I170" i="17"/>
  <c r="J170" i="17"/>
  <c r="K170" i="17"/>
  <c r="L170" i="17"/>
  <c r="M170" i="17"/>
  <c r="N170" i="17"/>
  <c r="O170" i="17"/>
  <c r="P170" i="17"/>
  <c r="Q170" i="17"/>
  <c r="B171" i="17"/>
  <c r="P171" i="17"/>
  <c r="G173" i="17"/>
  <c r="M173" i="17"/>
  <c r="O173" i="17"/>
  <c r="P173" i="17"/>
  <c r="Q173" i="17"/>
  <c r="I176" i="17"/>
  <c r="O176" i="17"/>
  <c r="Q176" i="17"/>
  <c r="H180" i="17"/>
  <c r="J180" i="17"/>
  <c r="Q180" i="17"/>
  <c r="H184" i="17"/>
  <c r="I184" i="17"/>
  <c r="J184" i="17"/>
  <c r="K185" i="17"/>
  <c r="G186" i="17"/>
  <c r="H186" i="17"/>
  <c r="I186" i="17"/>
  <c r="J186" i="17"/>
  <c r="L186" i="17"/>
  <c r="N186" i="17"/>
  <c r="M187" i="17"/>
  <c r="N187" i="17"/>
  <c r="H188" i="17"/>
  <c r="G189" i="17"/>
  <c r="P189" i="17"/>
  <c r="M190" i="17"/>
  <c r="G191" i="17"/>
  <c r="H191" i="17"/>
  <c r="I191" i="17"/>
  <c r="J191" i="17"/>
  <c r="K191" i="17"/>
  <c r="L191" i="17"/>
  <c r="M191" i="17"/>
  <c r="N191" i="17"/>
  <c r="O191" i="17"/>
  <c r="P191" i="17"/>
  <c r="Q191" i="17"/>
  <c r="H193" i="17"/>
  <c r="I193" i="17"/>
  <c r="L193" i="17"/>
  <c r="M193" i="17"/>
  <c r="N193" i="17"/>
  <c r="I194" i="17"/>
  <c r="K194" i="17"/>
  <c r="L194" i="17"/>
  <c r="M194" i="17"/>
  <c r="N194" i="17"/>
  <c r="O194" i="17"/>
  <c r="P194" i="17"/>
  <c r="Q194" i="17"/>
  <c r="G196" i="17"/>
  <c r="H196" i="17"/>
  <c r="J196" i="17"/>
  <c r="K196" i="17"/>
  <c r="N196" i="17"/>
  <c r="M198" i="17"/>
  <c r="N198" i="17"/>
  <c r="O198" i="17"/>
  <c r="P198" i="17"/>
  <c r="Q198" i="17"/>
  <c r="G201" i="17"/>
  <c r="H201" i="17"/>
  <c r="I202" i="17"/>
  <c r="J202" i="17"/>
  <c r="K202" i="17"/>
  <c r="L202" i="17"/>
  <c r="M202" i="17"/>
  <c r="N202" i="17"/>
  <c r="O202" i="17"/>
  <c r="P202" i="17"/>
  <c r="Q202" i="17"/>
  <c r="H203" i="17"/>
  <c r="I203" i="17"/>
  <c r="H204" i="17"/>
  <c r="O204" i="17"/>
  <c r="P205" i="17"/>
  <c r="L211" i="17"/>
  <c r="M211" i="17"/>
  <c r="N211" i="17"/>
  <c r="O211" i="17"/>
  <c r="P211" i="17"/>
  <c r="Q211" i="17"/>
  <c r="P212" i="17"/>
  <c r="P214" i="17"/>
  <c r="E215" i="17"/>
  <c r="F215" i="17"/>
  <c r="G215" i="17"/>
  <c r="H215" i="17"/>
  <c r="I215" i="17"/>
  <c r="J215" i="17"/>
  <c r="K215" i="17"/>
  <c r="L215" i="17"/>
  <c r="C221" i="17"/>
  <c r="D221" i="17"/>
  <c r="E221" i="17"/>
  <c r="G221" i="17"/>
  <c r="I221" i="17"/>
  <c r="L221" i="17"/>
  <c r="M221" i="17"/>
  <c r="G223" i="17"/>
  <c r="H223" i="17"/>
  <c r="I223" i="17"/>
  <c r="K223" i="17"/>
  <c r="L223" i="17"/>
  <c r="M223" i="17"/>
  <c r="O223" i="17"/>
  <c r="P223" i="17"/>
  <c r="C224" i="17"/>
  <c r="D224" i="17"/>
  <c r="E224" i="17"/>
  <c r="G224" i="17"/>
  <c r="H224" i="17"/>
  <c r="K224" i="17"/>
  <c r="M230" i="17"/>
  <c r="O230" i="17"/>
  <c r="P230" i="17"/>
  <c r="Q230" i="17"/>
  <c r="C231" i="17"/>
  <c r="D231" i="17"/>
  <c r="E231" i="17"/>
  <c r="G232" i="17"/>
  <c r="I232" i="17"/>
  <c r="K232" i="17"/>
  <c r="L232" i="17"/>
  <c r="M232" i="17"/>
  <c r="O232" i="17"/>
  <c r="P232" i="17"/>
  <c r="Q232" i="17"/>
  <c r="D233" i="17"/>
  <c r="E233" i="17"/>
  <c r="G233" i="17"/>
  <c r="I233" i="17"/>
  <c r="P233" i="17"/>
  <c r="K235" i="17"/>
  <c r="M235" i="17"/>
  <c r="O235" i="17"/>
  <c r="P235" i="17"/>
  <c r="Q235" i="17"/>
  <c r="C240" i="17"/>
  <c r="E240" i="17"/>
  <c r="I240" i="17"/>
  <c r="K240" i="17"/>
  <c r="L240" i="17"/>
  <c r="M240" i="17"/>
  <c r="O240" i="17"/>
  <c r="P240" i="17"/>
  <c r="E241" i="17"/>
  <c r="O241" i="17"/>
  <c r="P241" i="17"/>
  <c r="E242" i="17"/>
  <c r="G242" i="17"/>
  <c r="H242" i="17"/>
  <c r="I242" i="17"/>
  <c r="K242" i="17"/>
  <c r="L242" i="17"/>
  <c r="M242" i="17"/>
  <c r="Q242" i="17"/>
  <c r="C243" i="17"/>
  <c r="E243" i="17"/>
  <c r="M243" i="17"/>
  <c r="B250" i="17"/>
  <c r="D250" i="17"/>
  <c r="E250" i="17"/>
  <c r="F250" i="17"/>
  <c r="G250" i="17"/>
  <c r="H250" i="17"/>
  <c r="N250" i="17"/>
  <c r="O250" i="17"/>
  <c r="P250" i="17"/>
  <c r="Q250" i="17"/>
  <c r="F251" i="17"/>
  <c r="H251" i="17"/>
  <c r="I251" i="17"/>
  <c r="D252" i="17"/>
  <c r="M252" i="17"/>
  <c r="N252" i="17"/>
  <c r="O252" i="17"/>
  <c r="P252" i="17"/>
  <c r="B253" i="17"/>
  <c r="D253" i="17"/>
  <c r="E253" i="17"/>
  <c r="F253" i="17"/>
  <c r="G253" i="17"/>
  <c r="K253" i="17"/>
  <c r="M253" i="17"/>
  <c r="J162" i="16"/>
  <c r="L162" i="16"/>
  <c r="P159" i="16"/>
  <c r="B160" i="16"/>
  <c r="C160" i="16"/>
  <c r="D160" i="16"/>
  <c r="E160" i="16"/>
  <c r="F160" i="16"/>
  <c r="G160" i="16"/>
  <c r="H160" i="16"/>
  <c r="K160" i="16"/>
  <c r="E161" i="16"/>
  <c r="H161" i="16"/>
  <c r="O161" i="16"/>
  <c r="P161" i="16"/>
  <c r="E162" i="16"/>
  <c r="O162" i="16"/>
  <c r="P162" i="16"/>
  <c r="B163" i="16"/>
  <c r="D163" i="16"/>
  <c r="E163" i="16"/>
  <c r="K163" i="16"/>
  <c r="B164" i="16"/>
  <c r="C164" i="16"/>
  <c r="E164" i="16"/>
  <c r="E165" i="16"/>
  <c r="G165" i="16"/>
  <c r="H165" i="16"/>
  <c r="I165" i="16"/>
  <c r="J165" i="16"/>
  <c r="K165" i="16"/>
  <c r="L165" i="16"/>
  <c r="M165" i="16"/>
  <c r="N165" i="16"/>
  <c r="O165" i="16"/>
  <c r="P165" i="16"/>
  <c r="Q165" i="16"/>
  <c r="B92" i="14"/>
  <c r="G168" i="16"/>
  <c r="K171" i="16"/>
  <c r="M171" i="16"/>
  <c r="P169" i="16"/>
  <c r="Q171" i="16"/>
  <c r="E168" i="16"/>
  <c r="I168" i="16"/>
  <c r="H169" i="16"/>
  <c r="I169" i="16"/>
  <c r="K169" i="16"/>
  <c r="D170" i="16"/>
  <c r="Q170" i="16"/>
  <c r="I171" i="16"/>
  <c r="O171" i="16"/>
  <c r="P171" i="16"/>
  <c r="E172" i="16"/>
  <c r="F172" i="16"/>
  <c r="G172" i="16"/>
  <c r="H172" i="16"/>
  <c r="I172" i="16"/>
  <c r="E173" i="16"/>
  <c r="I173" i="16"/>
  <c r="E174" i="16"/>
  <c r="F174" i="16"/>
  <c r="G174" i="16"/>
  <c r="H174" i="16"/>
  <c r="I174" i="16"/>
  <c r="K174" i="16"/>
  <c r="D175" i="16"/>
  <c r="E175" i="16"/>
  <c r="F175" i="16"/>
  <c r="J175" i="16"/>
  <c r="D176" i="16"/>
  <c r="F176" i="16"/>
  <c r="G176" i="16"/>
  <c r="H176" i="16"/>
  <c r="I176" i="16"/>
  <c r="K176" i="16"/>
  <c r="G177" i="16"/>
  <c r="H177" i="16"/>
  <c r="J177" i="16"/>
  <c r="K177" i="16"/>
  <c r="M177" i="16"/>
  <c r="E178" i="16"/>
  <c r="H179" i="16"/>
  <c r="I179" i="16"/>
  <c r="K179" i="16"/>
  <c r="C189" i="16"/>
  <c r="G91" i="14"/>
  <c r="M93" i="14"/>
  <c r="J184" i="16"/>
  <c r="M184" i="16"/>
  <c r="N184" i="16"/>
  <c r="O184" i="16"/>
  <c r="P184" i="16"/>
  <c r="B186" i="16"/>
  <c r="D186" i="16"/>
  <c r="E186" i="16"/>
  <c r="I186" i="16"/>
  <c r="K186" i="16"/>
  <c r="O187" i="16"/>
  <c r="P187" i="16"/>
  <c r="Q187" i="16"/>
  <c r="O188" i="16"/>
  <c r="P188" i="16"/>
  <c r="J189" i="16"/>
  <c r="M189" i="16"/>
  <c r="N189" i="16"/>
  <c r="Q189" i="16"/>
  <c r="P190" i="16"/>
  <c r="J191" i="16"/>
  <c r="L191" i="16"/>
  <c r="Q191" i="16"/>
  <c r="O192" i="16"/>
  <c r="P192" i="16"/>
  <c r="B193" i="16"/>
  <c r="D193" i="16"/>
  <c r="E193" i="16"/>
  <c r="G193" i="16"/>
  <c r="I193" i="16"/>
  <c r="O193" i="16"/>
  <c r="P193" i="16"/>
  <c r="Q193" i="16"/>
  <c r="C194" i="16"/>
  <c r="D194" i="16"/>
  <c r="H194" i="16"/>
  <c r="L194" i="16"/>
  <c r="C195" i="16"/>
  <c r="D195" i="16"/>
  <c r="E195" i="16"/>
  <c r="G195" i="16"/>
  <c r="I195" i="16"/>
  <c r="K195" i="16"/>
  <c r="M195" i="16"/>
  <c r="N195" i="16"/>
  <c r="O195" i="16"/>
  <c r="P195" i="16"/>
  <c r="Q195" i="16"/>
  <c r="N196" i="16"/>
  <c r="O196" i="16"/>
  <c r="P196" i="16"/>
  <c r="Q196" i="16"/>
  <c r="G197" i="16"/>
  <c r="H197" i="16"/>
  <c r="L197" i="16"/>
  <c r="N197" i="16"/>
  <c r="O197" i="16"/>
  <c r="P197" i="16"/>
  <c r="J198" i="16"/>
  <c r="L198" i="16"/>
  <c r="M198" i="16"/>
  <c r="Q198" i="16"/>
  <c r="B202" i="16"/>
  <c r="D210" i="16"/>
  <c r="E205" i="16"/>
  <c r="G208" i="16"/>
  <c r="I205" i="16"/>
  <c r="Q94" i="14"/>
  <c r="B201" i="16"/>
  <c r="E201" i="16"/>
  <c r="I201" i="16"/>
  <c r="J201" i="16"/>
  <c r="K201" i="16"/>
  <c r="L201" i="16"/>
  <c r="M201" i="16"/>
  <c r="N201" i="16"/>
  <c r="J202" i="16"/>
  <c r="K202" i="16"/>
  <c r="L202" i="16"/>
  <c r="M202" i="16"/>
  <c r="N202" i="16"/>
  <c r="O202" i="16"/>
  <c r="B203" i="16"/>
  <c r="C203" i="16"/>
  <c r="D203" i="16"/>
  <c r="E203" i="16"/>
  <c r="B204" i="16"/>
  <c r="E204" i="16"/>
  <c r="I204" i="16"/>
  <c r="J204" i="16"/>
  <c r="K204" i="16"/>
  <c r="M204" i="16"/>
  <c r="N204" i="16"/>
  <c r="O204" i="16"/>
  <c r="P204" i="16"/>
  <c r="Q204" i="16"/>
  <c r="G205" i="16"/>
  <c r="H205" i="16"/>
  <c r="J205" i="16"/>
  <c r="M205" i="16"/>
  <c r="B206" i="16"/>
  <c r="E206" i="16"/>
  <c r="I206" i="16"/>
  <c r="J206" i="16"/>
  <c r="L206" i="16"/>
  <c r="J207" i="16"/>
  <c r="K207" i="16"/>
  <c r="L207" i="16"/>
  <c r="M207" i="16"/>
  <c r="N207" i="16"/>
  <c r="O207" i="16"/>
  <c r="P207" i="16"/>
  <c r="H208" i="16"/>
  <c r="I208" i="16"/>
  <c r="J208" i="16"/>
  <c r="K208" i="16"/>
  <c r="L208" i="16"/>
  <c r="M208" i="16"/>
  <c r="N208" i="16"/>
  <c r="O208" i="16"/>
  <c r="Q208" i="16"/>
  <c r="D209" i="16"/>
  <c r="F209" i="16"/>
  <c r="G209" i="16"/>
  <c r="H209" i="16"/>
  <c r="I209" i="16"/>
  <c r="J209" i="16"/>
  <c r="K209" i="16"/>
  <c r="M209" i="16"/>
  <c r="N209" i="16"/>
  <c r="O209" i="16"/>
  <c r="B210" i="16"/>
  <c r="I210" i="16"/>
  <c r="K210" i="16"/>
  <c r="M210" i="16"/>
  <c r="N210" i="16"/>
  <c r="O210" i="16"/>
  <c r="P210" i="16"/>
  <c r="B211" i="16"/>
  <c r="C211" i="16"/>
  <c r="D211" i="16"/>
  <c r="E211" i="16"/>
  <c r="F211" i="16"/>
  <c r="G211" i="16"/>
  <c r="H211" i="16"/>
  <c r="I211" i="16"/>
  <c r="J211" i="16"/>
  <c r="B212" i="16"/>
  <c r="I212" i="16"/>
  <c r="K212" i="16"/>
  <c r="M212" i="16"/>
  <c r="N212" i="16"/>
  <c r="O212" i="16"/>
  <c r="J213" i="16"/>
  <c r="M213" i="16"/>
  <c r="O213" i="16"/>
  <c r="P213" i="16"/>
  <c r="D214" i="16"/>
  <c r="E214" i="16"/>
  <c r="F214" i="16"/>
  <c r="G214" i="16"/>
  <c r="H214" i="16"/>
  <c r="I214" i="16"/>
  <c r="J214" i="16"/>
  <c r="K214" i="16"/>
  <c r="L214" i="16"/>
  <c r="M214" i="16"/>
  <c r="N214" i="16"/>
  <c r="O214" i="16"/>
  <c r="Q214" i="16"/>
  <c r="J215" i="16"/>
  <c r="K215" i="16"/>
  <c r="L215" i="16"/>
  <c r="M215" i="16"/>
  <c r="N215" i="16"/>
  <c r="O215" i="16"/>
  <c r="B159" i="16"/>
  <c r="C159" i="16"/>
  <c r="D159" i="16"/>
  <c r="F159" i="16"/>
  <c r="J159" i="16"/>
  <c r="K159" i="16"/>
  <c r="L159" i="16"/>
  <c r="O159" i="16"/>
  <c r="L160" i="16"/>
  <c r="O160" i="16"/>
  <c r="P160" i="16"/>
  <c r="B161" i="16"/>
  <c r="C161" i="16"/>
  <c r="D161" i="16"/>
  <c r="F161" i="16"/>
  <c r="G161" i="16"/>
  <c r="J161" i="16"/>
  <c r="L161" i="16"/>
  <c r="B162" i="16"/>
  <c r="C162" i="16"/>
  <c r="D162" i="16"/>
  <c r="G162" i="16"/>
  <c r="H162" i="16"/>
  <c r="C163" i="16"/>
  <c r="F163" i="16"/>
  <c r="L163" i="16"/>
  <c r="P163" i="16"/>
  <c r="D164" i="16"/>
  <c r="F164" i="16"/>
  <c r="G164" i="16"/>
  <c r="H164" i="16"/>
  <c r="J164" i="16"/>
  <c r="K164" i="16"/>
  <c r="L164" i="16"/>
  <c r="O164" i="16"/>
  <c r="P164" i="16"/>
  <c r="B165" i="16"/>
  <c r="C165" i="16"/>
  <c r="D165" i="16"/>
  <c r="F165" i="16"/>
  <c r="F168" i="16"/>
  <c r="H168" i="16"/>
  <c r="K168" i="16"/>
  <c r="L168" i="16"/>
  <c r="M168" i="16"/>
  <c r="N168" i="16"/>
  <c r="O168" i="16"/>
  <c r="P168" i="16"/>
  <c r="B169" i="16"/>
  <c r="C169" i="16"/>
  <c r="D169" i="16"/>
  <c r="E169" i="16"/>
  <c r="F169" i="16"/>
  <c r="G169" i="16"/>
  <c r="E170" i="16"/>
  <c r="F170" i="16"/>
  <c r="G170" i="16"/>
  <c r="H170" i="16"/>
  <c r="I170" i="16"/>
  <c r="J170" i="16"/>
  <c r="K170" i="16"/>
  <c r="L170" i="16"/>
  <c r="M170" i="16"/>
  <c r="N170" i="16"/>
  <c r="O170" i="16"/>
  <c r="P170" i="16"/>
  <c r="E171" i="16"/>
  <c r="F171" i="16"/>
  <c r="G171" i="16"/>
  <c r="H171" i="16"/>
  <c r="K172" i="16"/>
  <c r="M172" i="16"/>
  <c r="N172" i="16"/>
  <c r="O172" i="16"/>
  <c r="P172" i="16"/>
  <c r="Q172" i="16"/>
  <c r="D173" i="16"/>
  <c r="F173" i="16"/>
  <c r="K173" i="16"/>
  <c r="L173" i="16"/>
  <c r="M173" i="16"/>
  <c r="N173" i="16"/>
  <c r="O173" i="16"/>
  <c r="P173" i="16"/>
  <c r="Q173" i="16"/>
  <c r="M174" i="16"/>
  <c r="P174" i="16"/>
  <c r="G175" i="16"/>
  <c r="H175" i="16"/>
  <c r="I175" i="16"/>
  <c r="K175" i="16"/>
  <c r="L175" i="16"/>
  <c r="M175" i="16"/>
  <c r="N175" i="16"/>
  <c r="O175" i="16"/>
  <c r="P175" i="16"/>
  <c r="Q175" i="16"/>
  <c r="E176" i="16"/>
  <c r="M176" i="16"/>
  <c r="E177" i="16"/>
  <c r="F177" i="16"/>
  <c r="I177" i="16"/>
  <c r="L177" i="16"/>
  <c r="N177" i="16"/>
  <c r="O177" i="16"/>
  <c r="P177" i="16"/>
  <c r="Q177" i="16"/>
  <c r="H178" i="16"/>
  <c r="I178" i="16"/>
  <c r="M178" i="16"/>
  <c r="N178" i="16"/>
  <c r="O178" i="16"/>
  <c r="P178" i="16"/>
  <c r="E179" i="16"/>
  <c r="F179" i="16"/>
  <c r="G179" i="16"/>
  <c r="P179" i="16"/>
  <c r="D180" i="16"/>
  <c r="E180" i="16"/>
  <c r="F180" i="16"/>
  <c r="G180" i="16"/>
  <c r="H180" i="16"/>
  <c r="I180" i="16"/>
  <c r="K180" i="16"/>
  <c r="L180" i="16"/>
  <c r="M180" i="16"/>
  <c r="N180" i="16"/>
  <c r="F184" i="16"/>
  <c r="G184" i="16"/>
  <c r="F185" i="16"/>
  <c r="L185" i="16"/>
  <c r="N185" i="16"/>
  <c r="O185" i="16"/>
  <c r="P185" i="16"/>
  <c r="C186" i="16"/>
  <c r="F186" i="16"/>
  <c r="G186" i="16"/>
  <c r="H186" i="16"/>
  <c r="J186" i="16"/>
  <c r="N186" i="16"/>
  <c r="O186" i="16"/>
  <c r="P186" i="16"/>
  <c r="F187" i="16"/>
  <c r="G187" i="16"/>
  <c r="N187" i="16"/>
  <c r="H188" i="16"/>
  <c r="J188" i="16"/>
  <c r="K188" i="16"/>
  <c r="L188" i="16"/>
  <c r="N188" i="16"/>
  <c r="G190" i="16"/>
  <c r="J190" i="16"/>
  <c r="K190" i="16"/>
  <c r="L190" i="16"/>
  <c r="N190" i="16"/>
  <c r="O190" i="16"/>
  <c r="F191" i="16"/>
  <c r="G191" i="16"/>
  <c r="H191" i="16"/>
  <c r="K191" i="16"/>
  <c r="N191" i="16"/>
  <c r="O191" i="16"/>
  <c r="P191" i="16"/>
  <c r="B192" i="16"/>
  <c r="L192" i="16"/>
  <c r="N192" i="16"/>
  <c r="C193" i="16"/>
  <c r="F193" i="16"/>
  <c r="H193" i="16"/>
  <c r="J193" i="16"/>
  <c r="K193" i="16"/>
  <c r="L193" i="16"/>
  <c r="N193" i="16"/>
  <c r="F194" i="16"/>
  <c r="G194" i="16"/>
  <c r="N194" i="16"/>
  <c r="O194" i="16"/>
  <c r="P194" i="16"/>
  <c r="F195" i="16"/>
  <c r="H195" i="16"/>
  <c r="J195" i="16"/>
  <c r="C196" i="16"/>
  <c r="G196" i="16"/>
  <c r="J196" i="16"/>
  <c r="K196" i="16"/>
  <c r="L196" i="16"/>
  <c r="F197" i="16"/>
  <c r="J197" i="16"/>
  <c r="F198" i="16"/>
  <c r="G198" i="16"/>
  <c r="H198" i="16"/>
  <c r="N198" i="16"/>
  <c r="O198" i="16"/>
  <c r="P198" i="16"/>
  <c r="G201" i="16"/>
  <c r="H201" i="16"/>
  <c r="E202" i="16"/>
  <c r="F203" i="16"/>
  <c r="G203" i="16"/>
  <c r="H203" i="16"/>
  <c r="I203" i="16"/>
  <c r="J203" i="16"/>
  <c r="K203" i="16"/>
  <c r="L203" i="16"/>
  <c r="M203" i="16"/>
  <c r="N203" i="16"/>
  <c r="O203" i="16"/>
  <c r="P203" i="16"/>
  <c r="B205" i="16"/>
  <c r="C205" i="16"/>
  <c r="D206" i="16"/>
  <c r="K206" i="16"/>
  <c r="M206" i="16"/>
  <c r="N206" i="16"/>
  <c r="O206" i="16"/>
  <c r="P206" i="16"/>
  <c r="Q206" i="16"/>
  <c r="B207" i="16"/>
  <c r="C207" i="16"/>
  <c r="D207" i="16"/>
  <c r="E207" i="16"/>
  <c r="F207" i="16"/>
  <c r="F208" i="16"/>
  <c r="P208" i="16"/>
  <c r="B209" i="16"/>
  <c r="C209" i="16"/>
  <c r="E209" i="16"/>
  <c r="L209" i="16"/>
  <c r="C210" i="16"/>
  <c r="E210" i="16"/>
  <c r="F210" i="16"/>
  <c r="G210" i="16"/>
  <c r="H210" i="16"/>
  <c r="J210" i="16"/>
  <c r="Q211" i="16"/>
  <c r="C212" i="16"/>
  <c r="E212" i="16"/>
  <c r="F212" i="16"/>
  <c r="G212" i="16"/>
  <c r="J212" i="16"/>
  <c r="B213" i="16"/>
  <c r="C213" i="16"/>
  <c r="I213" i="16"/>
  <c r="K213" i="16"/>
  <c r="N213" i="16"/>
  <c r="B214" i="16"/>
  <c r="C214" i="16"/>
  <c r="P214" i="16"/>
  <c r="L241" i="16"/>
  <c r="L249" i="16"/>
  <c r="D251" i="16"/>
  <c r="L252" i="16"/>
  <c r="L256" i="16"/>
  <c r="B220" i="16"/>
  <c r="C163" i="15"/>
  <c r="L162" i="15"/>
  <c r="M162" i="15"/>
  <c r="N164" i="15"/>
  <c r="O164" i="15"/>
  <c r="D221" i="16"/>
  <c r="F221" i="16"/>
  <c r="H221" i="16"/>
  <c r="I159" i="15"/>
  <c r="J221" i="16"/>
  <c r="K159" i="15"/>
  <c r="N221" i="16"/>
  <c r="D222" i="16"/>
  <c r="E160" i="15"/>
  <c r="G160" i="15"/>
  <c r="I160" i="15"/>
  <c r="J160" i="15"/>
  <c r="K160" i="15"/>
  <c r="M160" i="15"/>
  <c r="P222" i="16"/>
  <c r="Q222" i="15"/>
  <c r="B223" i="16"/>
  <c r="C161" i="15"/>
  <c r="D223" i="16"/>
  <c r="F223" i="16"/>
  <c r="L223" i="16"/>
  <c r="N223" i="16"/>
  <c r="P223" i="16"/>
  <c r="D224" i="16"/>
  <c r="E162" i="15"/>
  <c r="F162" i="15"/>
  <c r="G162" i="15"/>
  <c r="I162" i="15"/>
  <c r="L224" i="16"/>
  <c r="N224" i="16"/>
  <c r="Q162" i="15"/>
  <c r="F225" i="16"/>
  <c r="G225" i="17"/>
  <c r="H225" i="16"/>
  <c r="I163" i="15"/>
  <c r="J225" i="16"/>
  <c r="K225" i="17"/>
  <c r="L163" i="15"/>
  <c r="M163" i="15"/>
  <c r="N225" i="16"/>
  <c r="O225" i="17"/>
  <c r="P163" i="15"/>
  <c r="Q163" i="15"/>
  <c r="C226" i="17"/>
  <c r="D226" i="16"/>
  <c r="E164" i="15"/>
  <c r="F226" i="16"/>
  <c r="G226" i="17"/>
  <c r="J226" i="16"/>
  <c r="K226" i="17"/>
  <c r="N226" i="16"/>
  <c r="Q164" i="15"/>
  <c r="D227" i="16"/>
  <c r="F227" i="16"/>
  <c r="O227" i="17"/>
  <c r="B172" i="15"/>
  <c r="F229" i="16"/>
  <c r="L229" i="16"/>
  <c r="O168" i="15"/>
  <c r="P168" i="15"/>
  <c r="Q171" i="15"/>
  <c r="B230" i="16"/>
  <c r="E168" i="15"/>
  <c r="H230" i="16"/>
  <c r="I168" i="15"/>
  <c r="J230" i="16"/>
  <c r="K168" i="15"/>
  <c r="L230" i="16"/>
  <c r="Q168" i="15"/>
  <c r="D231" i="16"/>
  <c r="E169" i="15"/>
  <c r="F231" i="16"/>
  <c r="G169" i="15"/>
  <c r="H231" i="16"/>
  <c r="J231" i="16"/>
  <c r="K169" i="15"/>
  <c r="N231" i="16"/>
  <c r="O169" i="15"/>
  <c r="Q169" i="15"/>
  <c r="B232" i="16"/>
  <c r="C170" i="15"/>
  <c r="D232" i="16"/>
  <c r="F232" i="16"/>
  <c r="L170" i="15"/>
  <c r="O170" i="15"/>
  <c r="Q170" i="15"/>
  <c r="B233" i="16"/>
  <c r="D233" i="16"/>
  <c r="G171" i="15"/>
  <c r="H171" i="15"/>
  <c r="I171" i="15"/>
  <c r="J233" i="16"/>
  <c r="K171" i="15"/>
  <c r="N233" i="16"/>
  <c r="C234" i="17"/>
  <c r="D234" i="16"/>
  <c r="E234" i="15"/>
  <c r="F172" i="15"/>
  <c r="G234" i="17"/>
  <c r="J234" i="16"/>
  <c r="K234" i="17"/>
  <c r="P172" i="15"/>
  <c r="Q172" i="15"/>
  <c r="B235" i="16"/>
  <c r="E173" i="15"/>
  <c r="G173" i="15"/>
  <c r="I173" i="15"/>
  <c r="K173" i="15"/>
  <c r="N235" i="16"/>
  <c r="E174" i="15"/>
  <c r="J236" i="16"/>
  <c r="K174" i="15"/>
  <c r="N174" i="15"/>
  <c r="O174" i="15"/>
  <c r="P174" i="15"/>
  <c r="Q174" i="15"/>
  <c r="B175" i="15"/>
  <c r="D175" i="15"/>
  <c r="E175" i="15"/>
  <c r="L175" i="15"/>
  <c r="M175" i="15"/>
  <c r="N175" i="15"/>
  <c r="O175" i="15"/>
  <c r="Q175" i="15"/>
  <c r="D176" i="15"/>
  <c r="O176" i="15"/>
  <c r="P176" i="15"/>
  <c r="Q176" i="15"/>
  <c r="B177" i="15"/>
  <c r="C177" i="15"/>
  <c r="L177" i="15"/>
  <c r="M177" i="15"/>
  <c r="N177" i="15"/>
  <c r="O177" i="15"/>
  <c r="P177" i="15"/>
  <c r="Q177" i="15"/>
  <c r="E178" i="15"/>
  <c r="H178" i="15"/>
  <c r="I178" i="15"/>
  <c r="K178" i="15"/>
  <c r="D179" i="15"/>
  <c r="F179" i="15"/>
  <c r="M179" i="15"/>
  <c r="N179" i="15"/>
  <c r="O179" i="15"/>
  <c r="P179" i="15"/>
  <c r="Q179" i="15"/>
  <c r="D180" i="15"/>
  <c r="E180" i="15"/>
  <c r="F180" i="15"/>
  <c r="G180" i="15"/>
  <c r="H180" i="15"/>
  <c r="I180" i="15"/>
  <c r="K180" i="15"/>
  <c r="D198" i="15"/>
  <c r="E198" i="15"/>
  <c r="F196" i="15"/>
  <c r="K198" i="15"/>
  <c r="M189" i="15"/>
  <c r="N190" i="15"/>
  <c r="P197" i="15"/>
  <c r="B240" i="16"/>
  <c r="C184" i="15"/>
  <c r="D240" i="16"/>
  <c r="F240" i="16"/>
  <c r="N184" i="15"/>
  <c r="C185" i="15"/>
  <c r="E185" i="15"/>
  <c r="G185" i="15"/>
  <c r="I185" i="15"/>
  <c r="J241" i="16"/>
  <c r="K185" i="15"/>
  <c r="N241" i="16"/>
  <c r="D186" i="15"/>
  <c r="F242" i="16"/>
  <c r="G186" i="15"/>
  <c r="I186" i="15"/>
  <c r="N242" i="16"/>
  <c r="O186" i="15"/>
  <c r="F243" i="16"/>
  <c r="L243" i="16"/>
  <c r="B188" i="15"/>
  <c r="D244" i="17"/>
  <c r="E188" i="15"/>
  <c r="G188" i="15"/>
  <c r="H188" i="15"/>
  <c r="I188" i="15"/>
  <c r="J244" i="16"/>
  <c r="K188" i="15"/>
  <c r="C189" i="15"/>
  <c r="L245" i="17"/>
  <c r="B190" i="15"/>
  <c r="C190" i="15"/>
  <c r="E190" i="15"/>
  <c r="F190" i="15"/>
  <c r="K190" i="15"/>
  <c r="B191" i="15"/>
  <c r="D246" i="17"/>
  <c r="E192" i="15"/>
  <c r="I192" i="15"/>
  <c r="K192" i="15"/>
  <c r="B193" i="15"/>
  <c r="C193" i="15"/>
  <c r="D193" i="15"/>
  <c r="E193" i="15"/>
  <c r="F193" i="15"/>
  <c r="G193" i="15"/>
  <c r="H193" i="15"/>
  <c r="I193" i="15"/>
  <c r="J193" i="15"/>
  <c r="K193" i="15"/>
  <c r="L193" i="15"/>
  <c r="M193" i="15"/>
  <c r="N193" i="15"/>
  <c r="O193" i="15"/>
  <c r="P193" i="15"/>
  <c r="Q193" i="15"/>
  <c r="B194" i="15"/>
  <c r="C194" i="15"/>
  <c r="F194" i="15"/>
  <c r="G194" i="15"/>
  <c r="I194" i="15"/>
  <c r="K194" i="15"/>
  <c r="I195" i="15"/>
  <c r="K195" i="15"/>
  <c r="N195" i="15"/>
  <c r="O195" i="15"/>
  <c r="P195" i="15"/>
  <c r="Q195" i="15"/>
  <c r="C196" i="15"/>
  <c r="L196" i="15"/>
  <c r="P196" i="15"/>
  <c r="B197" i="15"/>
  <c r="C197" i="15"/>
  <c r="D197" i="15"/>
  <c r="F197" i="15"/>
  <c r="G197" i="15"/>
  <c r="I197" i="15"/>
  <c r="K197" i="15"/>
  <c r="B198" i="15"/>
  <c r="L198" i="15"/>
  <c r="N198" i="15"/>
  <c r="B249" i="16"/>
  <c r="C212" i="15"/>
  <c r="D207" i="15"/>
  <c r="E207" i="15"/>
  <c r="H207" i="15"/>
  <c r="J249" i="16"/>
  <c r="K201" i="15"/>
  <c r="N249" i="16"/>
  <c r="P249" i="17"/>
  <c r="D250" i="16"/>
  <c r="J250" i="16"/>
  <c r="N250" i="16"/>
  <c r="O201" i="15"/>
  <c r="B251" i="16"/>
  <c r="C202" i="15"/>
  <c r="F251" i="16"/>
  <c r="L202" i="15"/>
  <c r="M202" i="15"/>
  <c r="N202" i="15"/>
  <c r="O202" i="15"/>
  <c r="P202" i="15"/>
  <c r="B203" i="15"/>
  <c r="C203" i="15"/>
  <c r="D252" i="16"/>
  <c r="E203" i="15"/>
  <c r="F252" i="16"/>
  <c r="G203" i="15"/>
  <c r="H203" i="15"/>
  <c r="I203" i="15"/>
  <c r="J252" i="16"/>
  <c r="K203" i="15"/>
  <c r="N252" i="16"/>
  <c r="O203" i="15"/>
  <c r="P203" i="15"/>
  <c r="D253" i="16"/>
  <c r="F253" i="16"/>
  <c r="L204" i="15"/>
  <c r="N204" i="15"/>
  <c r="O204" i="15"/>
  <c r="P204" i="15"/>
  <c r="Q204" i="15"/>
  <c r="B254" i="17"/>
  <c r="C205" i="15"/>
  <c r="D254" i="16"/>
  <c r="M205" i="15"/>
  <c r="N205" i="15"/>
  <c r="O205" i="15"/>
  <c r="P254" i="17"/>
  <c r="Q205" i="15"/>
  <c r="B255" i="17"/>
  <c r="F206" i="15"/>
  <c r="O206" i="15"/>
  <c r="Q206" i="15"/>
  <c r="C207" i="15"/>
  <c r="L207" i="15"/>
  <c r="N207" i="15"/>
  <c r="O207" i="15"/>
  <c r="P207" i="15"/>
  <c r="Q207" i="15"/>
  <c r="B208" i="15"/>
  <c r="C208" i="15"/>
  <c r="N208" i="15"/>
  <c r="O208" i="15"/>
  <c r="P208" i="15"/>
  <c r="Q208" i="15"/>
  <c r="B256" i="17"/>
  <c r="C209" i="15"/>
  <c r="F209" i="15"/>
  <c r="G209" i="15"/>
  <c r="H209" i="15"/>
  <c r="I209" i="15"/>
  <c r="J256" i="17"/>
  <c r="K209" i="15"/>
  <c r="N209" i="15"/>
  <c r="O209" i="15"/>
  <c r="Q209" i="15"/>
  <c r="D210" i="15"/>
  <c r="F210" i="15"/>
  <c r="N210" i="15"/>
  <c r="O210" i="15"/>
  <c r="P210" i="15"/>
  <c r="Q210" i="15"/>
  <c r="D211" i="15"/>
  <c r="E211" i="15"/>
  <c r="F211" i="15"/>
  <c r="G211" i="15"/>
  <c r="H211" i="15"/>
  <c r="I211" i="15"/>
  <c r="O211" i="15"/>
  <c r="P211" i="15"/>
  <c r="B257" i="17"/>
  <c r="D257" i="17"/>
  <c r="G212" i="15"/>
  <c r="H212" i="15"/>
  <c r="M212" i="15"/>
  <c r="O212" i="15"/>
  <c r="P257" i="17"/>
  <c r="Q212" i="15"/>
  <c r="B213" i="15"/>
  <c r="C213" i="15"/>
  <c r="L213" i="15"/>
  <c r="C214" i="15"/>
  <c r="K214" i="15"/>
  <c r="Q214" i="15"/>
  <c r="B215" i="15"/>
  <c r="C215" i="15"/>
  <c r="L215" i="15"/>
  <c r="M215" i="15"/>
  <c r="N215" i="15"/>
  <c r="O215" i="15"/>
  <c r="P215" i="15"/>
  <c r="Q215" i="15"/>
  <c r="G159" i="15"/>
  <c r="H159" i="15"/>
  <c r="J159" i="15"/>
  <c r="L159" i="15"/>
  <c r="M159" i="15"/>
  <c r="N159" i="15"/>
  <c r="Q159" i="15"/>
  <c r="B160" i="15"/>
  <c r="D161" i="15"/>
  <c r="E161" i="15"/>
  <c r="F161" i="15"/>
  <c r="G161" i="15"/>
  <c r="H161" i="15"/>
  <c r="I161" i="15"/>
  <c r="J161" i="15"/>
  <c r="K161" i="15"/>
  <c r="L161" i="15"/>
  <c r="M161" i="15"/>
  <c r="N161" i="15"/>
  <c r="P161" i="15"/>
  <c r="Q161" i="15"/>
  <c r="P162" i="15"/>
  <c r="B163" i="15"/>
  <c r="D163" i="15"/>
  <c r="E163" i="15"/>
  <c r="F163" i="15"/>
  <c r="G163" i="15"/>
  <c r="H163" i="15"/>
  <c r="J163" i="15"/>
  <c r="N163" i="15"/>
  <c r="M164" i="15"/>
  <c r="D165" i="15"/>
  <c r="E165" i="15"/>
  <c r="F165" i="15"/>
  <c r="G165" i="15"/>
  <c r="H165" i="15"/>
  <c r="I165" i="15"/>
  <c r="J165" i="15"/>
  <c r="K165" i="15"/>
  <c r="L165" i="15"/>
  <c r="M165" i="15"/>
  <c r="N165" i="15"/>
  <c r="O165" i="15"/>
  <c r="P165" i="15"/>
  <c r="Q165" i="15"/>
  <c r="G168" i="15"/>
  <c r="D169" i="15"/>
  <c r="I169" i="15"/>
  <c r="L169" i="15"/>
  <c r="M169" i="15"/>
  <c r="N169" i="15"/>
  <c r="B170" i="15"/>
  <c r="D170" i="15"/>
  <c r="E170" i="15"/>
  <c r="F170" i="15"/>
  <c r="G170" i="15"/>
  <c r="H170" i="15"/>
  <c r="I170" i="15"/>
  <c r="K170" i="15"/>
  <c r="D171" i="15"/>
  <c r="E171" i="15"/>
  <c r="P171" i="15"/>
  <c r="E172" i="15"/>
  <c r="H172" i="15"/>
  <c r="I172" i="15"/>
  <c r="K172" i="15"/>
  <c r="O172" i="15"/>
  <c r="B173" i="15"/>
  <c r="L173" i="15"/>
  <c r="M173" i="15"/>
  <c r="O173" i="15"/>
  <c r="Q173" i="15"/>
  <c r="F174" i="15"/>
  <c r="G174" i="15"/>
  <c r="H174" i="15"/>
  <c r="I174" i="15"/>
  <c r="F175" i="15"/>
  <c r="G175" i="15"/>
  <c r="H175" i="15"/>
  <c r="I175" i="15"/>
  <c r="J175" i="15"/>
  <c r="K175" i="15"/>
  <c r="P175" i="15"/>
  <c r="B176" i="15"/>
  <c r="E176" i="15"/>
  <c r="F176" i="15"/>
  <c r="G176" i="15"/>
  <c r="H176" i="15"/>
  <c r="I176" i="15"/>
  <c r="K176" i="15"/>
  <c r="L176" i="15"/>
  <c r="N176" i="15"/>
  <c r="D177" i="15"/>
  <c r="E177" i="15"/>
  <c r="F177" i="15"/>
  <c r="G177" i="15"/>
  <c r="H177" i="15"/>
  <c r="I177" i="15"/>
  <c r="J177" i="15"/>
  <c r="K177" i="15"/>
  <c r="D178" i="15"/>
  <c r="F178" i="15"/>
  <c r="G178" i="15"/>
  <c r="O178" i="15"/>
  <c r="Q178" i="15"/>
  <c r="B179" i="15"/>
  <c r="E179" i="15"/>
  <c r="G179" i="15"/>
  <c r="H179" i="15"/>
  <c r="I179" i="15"/>
  <c r="J179" i="15"/>
  <c r="K179" i="15"/>
  <c r="O180" i="15"/>
  <c r="B184" i="15"/>
  <c r="D184" i="15"/>
  <c r="E184" i="15"/>
  <c r="F184" i="15"/>
  <c r="G184" i="15"/>
  <c r="I184" i="15"/>
  <c r="K184" i="15"/>
  <c r="L184" i="15"/>
  <c r="M184" i="15"/>
  <c r="N185" i="15"/>
  <c r="P185" i="15"/>
  <c r="B186" i="15"/>
  <c r="C186" i="15"/>
  <c r="E186" i="15"/>
  <c r="K186" i="15"/>
  <c r="G187" i="15"/>
  <c r="L187" i="15"/>
  <c r="M187" i="15"/>
  <c r="C188" i="15"/>
  <c r="D188" i="15"/>
  <c r="F188" i="15"/>
  <c r="B189" i="15"/>
  <c r="D189" i="15"/>
  <c r="E189" i="15"/>
  <c r="F189" i="15"/>
  <c r="N189" i="15"/>
  <c r="P190" i="15"/>
  <c r="H191" i="15"/>
  <c r="I191" i="15"/>
  <c r="J191" i="15"/>
  <c r="K191" i="15"/>
  <c r="L191" i="15"/>
  <c r="M191" i="15"/>
  <c r="N191" i="15"/>
  <c r="B192" i="15"/>
  <c r="D192" i="15"/>
  <c r="F192" i="15"/>
  <c r="G192" i="15"/>
  <c r="E194" i="15"/>
  <c r="N194" i="15"/>
  <c r="B195" i="15"/>
  <c r="C195" i="15"/>
  <c r="D195" i="15"/>
  <c r="E195" i="15"/>
  <c r="F195" i="15"/>
  <c r="G195" i="15"/>
  <c r="B196" i="15"/>
  <c r="G196" i="15"/>
  <c r="I196" i="15"/>
  <c r="N196" i="15"/>
  <c r="O196" i="15"/>
  <c r="E197" i="15"/>
  <c r="L197" i="15"/>
  <c r="N197" i="15"/>
  <c r="F198" i="15"/>
  <c r="I198" i="15"/>
  <c r="B201" i="15"/>
  <c r="D201" i="15"/>
  <c r="F201" i="15"/>
  <c r="G201" i="15"/>
  <c r="H201" i="15"/>
  <c r="L201" i="15"/>
  <c r="M201" i="15"/>
  <c r="F203" i="15"/>
  <c r="J203" i="15"/>
  <c r="L203" i="15"/>
  <c r="M203" i="15"/>
  <c r="N203" i="15"/>
  <c r="Q203" i="15"/>
  <c r="B204" i="15"/>
  <c r="C204" i="15"/>
  <c r="D204" i="15"/>
  <c r="E204" i="15"/>
  <c r="F204" i="15"/>
  <c r="P205" i="15"/>
  <c r="J206" i="15"/>
  <c r="L206" i="15"/>
  <c r="M206" i="15"/>
  <c r="N206" i="15"/>
  <c r="B207" i="15"/>
  <c r="J207" i="15"/>
  <c r="M207" i="15"/>
  <c r="J208" i="15"/>
  <c r="L208" i="15"/>
  <c r="M208" i="15"/>
  <c r="B209" i="15"/>
  <c r="E209" i="15"/>
  <c r="L209" i="15"/>
  <c r="M209" i="15"/>
  <c r="L210" i="15"/>
  <c r="M210" i="15"/>
  <c r="B211" i="15"/>
  <c r="C211" i="15"/>
  <c r="J211" i="15"/>
  <c r="L211" i="15"/>
  <c r="N211" i="15"/>
  <c r="Q211" i="15"/>
  <c r="F212" i="15"/>
  <c r="N212" i="15"/>
  <c r="M213" i="15"/>
  <c r="N213" i="15"/>
  <c r="O213" i="15"/>
  <c r="P213" i="15"/>
  <c r="Q213" i="15"/>
  <c r="B214" i="15"/>
  <c r="D214" i="15"/>
  <c r="E214" i="15"/>
  <c r="F214" i="15"/>
  <c r="G214" i="15"/>
  <c r="H214" i="15"/>
  <c r="I214" i="15"/>
  <c r="J214" i="15"/>
  <c r="L214" i="15"/>
  <c r="M214" i="15"/>
  <c r="N214" i="15"/>
  <c r="O214" i="15"/>
  <c r="P214" i="15"/>
  <c r="F215" i="15"/>
  <c r="M235" i="15"/>
  <c r="M241" i="15"/>
  <c r="Q246" i="15"/>
  <c r="E250" i="15"/>
  <c r="E254" i="15"/>
  <c r="B5" i="6"/>
  <c r="D5" i="6"/>
  <c r="F5" i="6"/>
  <c r="H5" i="6"/>
  <c r="J5" i="6"/>
  <c r="L5" i="6"/>
  <c r="N5" i="6"/>
  <c r="P5" i="6"/>
  <c r="B6" i="6"/>
  <c r="C80" i="14"/>
  <c r="F6" i="6"/>
  <c r="J6" i="6"/>
  <c r="M80" i="14"/>
  <c r="N6" i="6"/>
  <c r="B7" i="6"/>
  <c r="F7" i="6"/>
  <c r="J7" i="6"/>
  <c r="M81" i="14"/>
  <c r="O81" i="14"/>
  <c r="C82" i="14"/>
  <c r="J8" i="6"/>
  <c r="N8" i="6"/>
  <c r="B90" i="14"/>
  <c r="C90" i="14"/>
  <c r="M84" i="14"/>
  <c r="O80" i="14"/>
  <c r="C91" i="14"/>
  <c r="E230" i="15"/>
  <c r="F92" i="14"/>
  <c r="G92" i="14"/>
  <c r="K92" i="14"/>
  <c r="N92" i="14"/>
  <c r="K82" i="14"/>
  <c r="L86" i="14"/>
  <c r="B58" i="6"/>
  <c r="C87" i="14"/>
  <c r="D58" i="6"/>
  <c r="E58" i="6"/>
  <c r="F58" i="6"/>
  <c r="G87" i="14"/>
  <c r="H58" i="6"/>
  <c r="L58" i="6"/>
  <c r="N58" i="6"/>
  <c r="P58" i="6"/>
  <c r="C88" i="14"/>
  <c r="E59" i="6"/>
  <c r="F59" i="6"/>
  <c r="G59" i="6"/>
  <c r="H88" i="14"/>
  <c r="I59" i="6"/>
  <c r="K59" i="6"/>
  <c r="L88" i="14"/>
  <c r="M59" i="6"/>
  <c r="N59" i="6"/>
  <c r="Q59" i="6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73" i="14"/>
  <c r="B102" i="6" s="1"/>
  <c r="C73" i="14"/>
  <c r="C102" i="6" s="1"/>
  <c r="D73" i="14"/>
  <c r="E73" i="14"/>
  <c r="E102" i="6" s="1"/>
  <c r="F73" i="14"/>
  <c r="F102" i="6" s="1"/>
  <c r="G73" i="14"/>
  <c r="G102" i="6" s="1"/>
  <c r="H73" i="14"/>
  <c r="I73" i="14"/>
  <c r="I102" i="6" s="1"/>
  <c r="J73" i="14"/>
  <c r="J102" i="6" s="1"/>
  <c r="L73" i="14"/>
  <c r="M73" i="14"/>
  <c r="M96" i="14" s="1"/>
  <c r="M157" i="6" s="1"/>
  <c r="N73" i="14"/>
  <c r="N102" i="6" s="1"/>
  <c r="O73" i="14"/>
  <c r="O102" i="6" s="1"/>
  <c r="P73" i="14"/>
  <c r="Q73" i="14"/>
  <c r="C76" i="14"/>
  <c r="C105" i="6" s="1"/>
  <c r="D76" i="14"/>
  <c r="E76" i="14"/>
  <c r="E105" i="6" s="1"/>
  <c r="G76" i="14"/>
  <c r="H76" i="14"/>
  <c r="I76" i="14"/>
  <c r="K76" i="14"/>
  <c r="L76" i="14"/>
  <c r="M76" i="14"/>
  <c r="M105" i="6" s="1"/>
  <c r="O76" i="14"/>
  <c r="O105" i="6" s="1"/>
  <c r="P76" i="14"/>
  <c r="Q76" i="14"/>
  <c r="Q105" i="6" s="1"/>
  <c r="P77" i="14"/>
  <c r="P106" i="6" s="1"/>
  <c r="B80" i="14"/>
  <c r="F80" i="14"/>
  <c r="G80" i="14"/>
  <c r="J80" i="14"/>
  <c r="K80" i="14"/>
  <c r="N80" i="14"/>
  <c r="F81" i="14"/>
  <c r="G81" i="14"/>
  <c r="J81" i="14"/>
  <c r="K81" i="14"/>
  <c r="N82" i="14"/>
  <c r="O82" i="14"/>
  <c r="F90" i="14"/>
  <c r="G90" i="14"/>
  <c r="J90" i="14"/>
  <c r="K90" i="14"/>
  <c r="M90" i="14"/>
  <c r="N90" i="14"/>
  <c r="O90" i="14"/>
  <c r="M91" i="14"/>
  <c r="N91" i="14"/>
  <c r="F93" i="14"/>
  <c r="G93" i="14"/>
  <c r="K93" i="14"/>
  <c r="N93" i="14"/>
  <c r="O93" i="14"/>
  <c r="B94" i="14"/>
  <c r="N94" i="14"/>
  <c r="O94" i="14"/>
  <c r="F100" i="13"/>
  <c r="N137" i="13"/>
  <c r="B108" i="13"/>
  <c r="L108" i="13"/>
  <c r="N108" i="13"/>
  <c r="O108" i="13"/>
  <c r="P108" i="13"/>
  <c r="B112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P112" i="13"/>
  <c r="L54" i="10"/>
  <c r="N54" i="10"/>
  <c r="N99" i="6" s="1"/>
  <c r="P54" i="10"/>
  <c r="P99" i="6" s="1"/>
  <c r="C146" i="13"/>
  <c r="D146" i="13"/>
  <c r="E146" i="13"/>
  <c r="F146" i="13"/>
  <c r="G146" i="13"/>
  <c r="H146" i="13"/>
  <c r="L116" i="13"/>
  <c r="N116" i="13"/>
  <c r="O116" i="13"/>
  <c r="P116" i="13"/>
  <c r="Q116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Q147" i="13"/>
  <c r="B148" i="13"/>
  <c r="C148" i="13"/>
  <c r="I148" i="13"/>
  <c r="L118" i="13"/>
  <c r="M148" i="13"/>
  <c r="N148" i="13"/>
  <c r="O118" i="13"/>
  <c r="P148" i="13"/>
  <c r="Q118" i="13"/>
  <c r="B119" i="13"/>
  <c r="C119" i="13"/>
  <c r="D119" i="13"/>
  <c r="E119" i="13"/>
  <c r="F119" i="13"/>
  <c r="H149" i="13"/>
  <c r="J149" i="13"/>
  <c r="K149" i="13"/>
  <c r="L119" i="13"/>
  <c r="M149" i="13"/>
  <c r="N149" i="13"/>
  <c r="O149" i="13"/>
  <c r="P149" i="13"/>
  <c r="Q119" i="13"/>
  <c r="B152" i="13"/>
  <c r="D122" i="13"/>
  <c r="E152" i="13"/>
  <c r="F122" i="13"/>
  <c r="K122" i="13"/>
  <c r="L122" i="13"/>
  <c r="M122" i="13"/>
  <c r="N122" i="13"/>
  <c r="O122" i="13"/>
  <c r="P122" i="13"/>
  <c r="B125" i="13"/>
  <c r="G125" i="13"/>
  <c r="I125" i="13"/>
  <c r="J125" i="13"/>
  <c r="K125" i="13"/>
  <c r="L125" i="13"/>
  <c r="N125" i="13"/>
  <c r="P125" i="13"/>
  <c r="Q125" i="13"/>
  <c r="B129" i="13"/>
  <c r="D129" i="13"/>
  <c r="F129" i="13"/>
  <c r="H129" i="13"/>
  <c r="L129" i="13"/>
  <c r="M129" i="13"/>
  <c r="P129" i="13"/>
  <c r="Q129" i="13"/>
  <c r="B55" i="10"/>
  <c r="B100" i="6" s="1"/>
  <c r="D55" i="10"/>
  <c r="D100" i="6" s="1"/>
  <c r="N55" i="10"/>
  <c r="N100" i="6" s="1"/>
  <c r="P55" i="10"/>
  <c r="P100" i="6" s="1"/>
  <c r="B99" i="13"/>
  <c r="K99" i="13"/>
  <c r="L99" i="13"/>
  <c r="M99" i="13"/>
  <c r="P99" i="13"/>
  <c r="B100" i="13"/>
  <c r="D100" i="13"/>
  <c r="E100" i="13"/>
  <c r="G100" i="13"/>
  <c r="H100" i="13"/>
  <c r="I100" i="13"/>
  <c r="L100" i="13"/>
  <c r="M100" i="13"/>
  <c r="N100" i="13"/>
  <c r="H101" i="13"/>
  <c r="I101" i="13"/>
  <c r="K101" i="13"/>
  <c r="O101" i="13"/>
  <c r="P101" i="13"/>
  <c r="Q101" i="13"/>
  <c r="B102" i="13"/>
  <c r="C102" i="13"/>
  <c r="D102" i="13"/>
  <c r="E102" i="13"/>
  <c r="H102" i="13"/>
  <c r="I102" i="13"/>
  <c r="J102" i="13"/>
  <c r="C108" i="13"/>
  <c r="D108" i="13"/>
  <c r="E108" i="13"/>
  <c r="F108" i="13"/>
  <c r="G108" i="13"/>
  <c r="H108" i="13"/>
  <c r="I108" i="13"/>
  <c r="J108" i="13"/>
  <c r="K108" i="13"/>
  <c r="M108" i="13"/>
  <c r="Q108" i="13"/>
  <c r="O112" i="13"/>
  <c r="Q112" i="13"/>
  <c r="B116" i="13"/>
  <c r="D116" i="13"/>
  <c r="G116" i="13"/>
  <c r="H116" i="13"/>
  <c r="I116" i="13"/>
  <c r="J116" i="13"/>
  <c r="K116" i="13"/>
  <c r="M116" i="13"/>
  <c r="B117" i="13"/>
  <c r="P117" i="13"/>
  <c r="Q117" i="13"/>
  <c r="B118" i="13"/>
  <c r="C118" i="13"/>
  <c r="E118" i="13"/>
  <c r="F118" i="13"/>
  <c r="G118" i="13"/>
  <c r="H118" i="13"/>
  <c r="I118" i="13"/>
  <c r="K118" i="13"/>
  <c r="M118" i="13"/>
  <c r="N118" i="13"/>
  <c r="P118" i="13"/>
  <c r="H119" i="13"/>
  <c r="I119" i="13"/>
  <c r="J119" i="13"/>
  <c r="K119" i="13"/>
  <c r="M119" i="13"/>
  <c r="N119" i="13"/>
  <c r="P119" i="13"/>
  <c r="C125" i="13"/>
  <c r="D125" i="13"/>
  <c r="E125" i="13"/>
  <c r="F125" i="13"/>
  <c r="H125" i="13"/>
  <c r="M125" i="13"/>
  <c r="O125" i="13"/>
  <c r="C129" i="13"/>
  <c r="E129" i="13"/>
  <c r="G129" i="13"/>
  <c r="I129" i="13"/>
  <c r="J129" i="13"/>
  <c r="K129" i="13"/>
  <c r="N129" i="13"/>
  <c r="B135" i="13"/>
  <c r="D135" i="13"/>
  <c r="E135" i="13"/>
  <c r="F135" i="13"/>
  <c r="G135" i="13"/>
  <c r="H135" i="13"/>
  <c r="I135" i="13"/>
  <c r="J135" i="13"/>
  <c r="K135" i="13"/>
  <c r="L135" i="13"/>
  <c r="Q135" i="13"/>
  <c r="B136" i="13"/>
  <c r="C136" i="13"/>
  <c r="D136" i="13"/>
  <c r="E136" i="13"/>
  <c r="G136" i="13"/>
  <c r="H136" i="13"/>
  <c r="I136" i="13"/>
  <c r="J136" i="13"/>
  <c r="K136" i="13"/>
  <c r="M136" i="13"/>
  <c r="N136" i="13"/>
  <c r="C137" i="13"/>
  <c r="D137" i="13"/>
  <c r="E137" i="13"/>
  <c r="F137" i="13"/>
  <c r="H137" i="13"/>
  <c r="O137" i="13"/>
  <c r="P137" i="13"/>
  <c r="Q137" i="13"/>
  <c r="B138" i="13"/>
  <c r="C138" i="13"/>
  <c r="D138" i="13"/>
  <c r="E138" i="13"/>
  <c r="F138" i="13"/>
  <c r="G138" i="13"/>
  <c r="H138" i="13"/>
  <c r="I138" i="13"/>
  <c r="J138" i="13"/>
  <c r="B146" i="13"/>
  <c r="I146" i="13"/>
  <c r="J146" i="13"/>
  <c r="K146" i="13"/>
  <c r="L146" i="13"/>
  <c r="M146" i="13"/>
  <c r="N146" i="13"/>
  <c r="O146" i="13"/>
  <c r="B147" i="13"/>
  <c r="D147" i="13"/>
  <c r="E147" i="13"/>
  <c r="F147" i="13"/>
  <c r="P147" i="13"/>
  <c r="E148" i="13"/>
  <c r="F148" i="13"/>
  <c r="G148" i="13"/>
  <c r="H148" i="13"/>
  <c r="K148" i="13"/>
  <c r="O148" i="13"/>
  <c r="Q148" i="13"/>
  <c r="D149" i="13"/>
  <c r="I149" i="13"/>
  <c r="L149" i="13"/>
  <c r="N152" i="13"/>
  <c r="P152" i="13"/>
  <c r="J102" i="12"/>
  <c r="M109" i="12"/>
  <c r="O104" i="12"/>
  <c r="P107" i="12"/>
  <c r="Q104" i="12"/>
  <c r="B139" i="12"/>
  <c r="C103" i="12"/>
  <c r="D103" i="12"/>
  <c r="E103" i="12"/>
  <c r="F103" i="12"/>
  <c r="G103" i="12"/>
  <c r="I103" i="12"/>
  <c r="N103" i="12"/>
  <c r="C105" i="12"/>
  <c r="I105" i="12"/>
  <c r="P105" i="12"/>
  <c r="I106" i="12"/>
  <c r="M106" i="12"/>
  <c r="P106" i="12"/>
  <c r="B107" i="12"/>
  <c r="C107" i="12"/>
  <c r="N107" i="12"/>
  <c r="Q107" i="12"/>
  <c r="B108" i="12"/>
  <c r="C108" i="12"/>
  <c r="D108" i="12"/>
  <c r="F108" i="12"/>
  <c r="G108" i="12"/>
  <c r="I108" i="12"/>
  <c r="B143" i="12"/>
  <c r="L109" i="12"/>
  <c r="N143" i="12"/>
  <c r="Q109" i="12"/>
  <c r="B110" i="12"/>
  <c r="C110" i="12"/>
  <c r="H110" i="12"/>
  <c r="I110" i="12"/>
  <c r="J110" i="12"/>
  <c r="K110" i="12"/>
  <c r="L110" i="12"/>
  <c r="M110" i="12"/>
  <c r="N110" i="12"/>
  <c r="O110" i="12"/>
  <c r="P110" i="12"/>
  <c r="Q110" i="12"/>
  <c r="B111" i="12"/>
  <c r="I111" i="12"/>
  <c r="P111" i="12"/>
  <c r="G112" i="12"/>
  <c r="H112" i="12"/>
  <c r="I112" i="12"/>
  <c r="J112" i="12"/>
  <c r="K112" i="12"/>
  <c r="L112" i="12"/>
  <c r="M112" i="12"/>
  <c r="N112" i="12"/>
  <c r="O112" i="12"/>
  <c r="P112" i="12"/>
  <c r="C125" i="12"/>
  <c r="D123" i="12"/>
  <c r="F119" i="12"/>
  <c r="I123" i="12"/>
  <c r="P119" i="12"/>
  <c r="B146" i="12"/>
  <c r="C116" i="12"/>
  <c r="D116" i="12"/>
  <c r="E116" i="12"/>
  <c r="G116" i="12"/>
  <c r="H116" i="12"/>
  <c r="E117" i="12"/>
  <c r="H117" i="12"/>
  <c r="J147" i="12"/>
  <c r="K117" i="12"/>
  <c r="L117" i="12"/>
  <c r="M117" i="12"/>
  <c r="O117" i="12"/>
  <c r="Q117" i="12"/>
  <c r="C118" i="12"/>
  <c r="D118" i="12"/>
  <c r="E118" i="12"/>
  <c r="F148" i="12"/>
  <c r="G118" i="12"/>
  <c r="I118" i="12"/>
  <c r="M118" i="12"/>
  <c r="C119" i="12"/>
  <c r="E119" i="12"/>
  <c r="G119" i="12"/>
  <c r="H119" i="12"/>
  <c r="I119" i="12"/>
  <c r="N149" i="12"/>
  <c r="Q119" i="12"/>
  <c r="H120" i="12"/>
  <c r="K120" i="12"/>
  <c r="B151" i="12"/>
  <c r="C121" i="12"/>
  <c r="D121" i="12"/>
  <c r="E121" i="12"/>
  <c r="G121" i="12"/>
  <c r="H121" i="12"/>
  <c r="J121" i="12"/>
  <c r="L121" i="12"/>
  <c r="N121" i="12"/>
  <c r="O121" i="12"/>
  <c r="Q121" i="12"/>
  <c r="B122" i="12"/>
  <c r="C122" i="12"/>
  <c r="D122" i="12"/>
  <c r="E122" i="12"/>
  <c r="G122" i="12"/>
  <c r="K122" i="12"/>
  <c r="L122" i="12"/>
  <c r="N152" i="12"/>
  <c r="O122" i="12"/>
  <c r="Q122" i="12"/>
  <c r="E123" i="12"/>
  <c r="H123" i="12"/>
  <c r="J123" i="12"/>
  <c r="K123" i="12"/>
  <c r="L123" i="12"/>
  <c r="M123" i="12"/>
  <c r="O123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P124" i="12"/>
  <c r="Q124" i="12"/>
  <c r="E125" i="12"/>
  <c r="H125" i="12"/>
  <c r="K125" i="12"/>
  <c r="L125" i="12"/>
  <c r="M125" i="12"/>
  <c r="N125" i="12"/>
  <c r="O125" i="12"/>
  <c r="Q125" i="12"/>
  <c r="C126" i="12"/>
  <c r="D126" i="12"/>
  <c r="E126" i="12"/>
  <c r="F154" i="12"/>
  <c r="G126" i="12"/>
  <c r="H126" i="12"/>
  <c r="M126" i="12"/>
  <c r="P126" i="12"/>
  <c r="B127" i="12"/>
  <c r="C127" i="12"/>
  <c r="D127" i="12"/>
  <c r="E127" i="12"/>
  <c r="H127" i="12"/>
  <c r="J127" i="12"/>
  <c r="K127" i="12"/>
  <c r="L127" i="12"/>
  <c r="N127" i="12"/>
  <c r="O127" i="12"/>
  <c r="Q127" i="12"/>
  <c r="E128" i="12"/>
  <c r="H128" i="12"/>
  <c r="J128" i="12"/>
  <c r="K128" i="12"/>
  <c r="M128" i="12"/>
  <c r="O128" i="12"/>
  <c r="B129" i="12"/>
  <c r="C129" i="12"/>
  <c r="O99" i="12"/>
  <c r="H100" i="12"/>
  <c r="I100" i="12"/>
  <c r="J100" i="12"/>
  <c r="L100" i="12"/>
  <c r="N100" i="12"/>
  <c r="O100" i="12"/>
  <c r="P100" i="12"/>
  <c r="J101" i="12"/>
  <c r="P101" i="12"/>
  <c r="O102" i="12"/>
  <c r="Q102" i="12"/>
  <c r="L103" i="12"/>
  <c r="O103" i="12"/>
  <c r="P103" i="12"/>
  <c r="Q103" i="12"/>
  <c r="G104" i="12"/>
  <c r="H104" i="12"/>
  <c r="I104" i="12"/>
  <c r="J104" i="12"/>
  <c r="L104" i="12"/>
  <c r="P104" i="12"/>
  <c r="J105" i="12"/>
  <c r="M105" i="12"/>
  <c r="Q105" i="12"/>
  <c r="G106" i="12"/>
  <c r="J106" i="12"/>
  <c r="L106" i="12"/>
  <c r="N106" i="12"/>
  <c r="O106" i="12"/>
  <c r="I107" i="12"/>
  <c r="O107" i="12"/>
  <c r="H108" i="12"/>
  <c r="J108" i="12"/>
  <c r="L108" i="12"/>
  <c r="N108" i="12"/>
  <c r="P108" i="12"/>
  <c r="Q108" i="12"/>
  <c r="F109" i="12"/>
  <c r="I109" i="12"/>
  <c r="J109" i="12"/>
  <c r="G111" i="12"/>
  <c r="L111" i="12"/>
  <c r="O111" i="12"/>
  <c r="Q112" i="12"/>
  <c r="K116" i="12"/>
  <c r="L116" i="12"/>
  <c r="M116" i="12"/>
  <c r="N116" i="12"/>
  <c r="O116" i="12"/>
  <c r="B117" i="12"/>
  <c r="D117" i="12"/>
  <c r="G117" i="12"/>
  <c r="H118" i="12"/>
  <c r="J118" i="12"/>
  <c r="K118" i="12"/>
  <c r="L118" i="12"/>
  <c r="J119" i="12"/>
  <c r="K119" i="12"/>
  <c r="L119" i="12"/>
  <c r="M119" i="12"/>
  <c r="O119" i="12"/>
  <c r="C120" i="12"/>
  <c r="D120" i="12"/>
  <c r="E120" i="12"/>
  <c r="F120" i="12"/>
  <c r="G120" i="12"/>
  <c r="L120" i="12"/>
  <c r="K121" i="12"/>
  <c r="P121" i="12"/>
  <c r="H122" i="12"/>
  <c r="N123" i="12"/>
  <c r="O124" i="12"/>
  <c r="D125" i="12"/>
  <c r="G125" i="12"/>
  <c r="I125" i="12"/>
  <c r="J125" i="12"/>
  <c r="I126" i="12"/>
  <c r="J126" i="12"/>
  <c r="K126" i="12"/>
  <c r="L126" i="12"/>
  <c r="N126" i="12"/>
  <c r="O126" i="12"/>
  <c r="G127" i="12"/>
  <c r="G128" i="12"/>
  <c r="L128" i="12"/>
  <c r="N128" i="12"/>
  <c r="Q128" i="12"/>
  <c r="D129" i="12"/>
  <c r="F129" i="12"/>
  <c r="H129" i="12"/>
  <c r="I129" i="12"/>
  <c r="K129" i="12"/>
  <c r="L129" i="12"/>
  <c r="N129" i="12"/>
  <c r="N136" i="12"/>
  <c r="N137" i="12"/>
  <c r="C105" i="11"/>
  <c r="D105" i="11"/>
  <c r="E111" i="11"/>
  <c r="F109" i="11"/>
  <c r="H111" i="11"/>
  <c r="I107" i="11"/>
  <c r="K106" i="11"/>
  <c r="O134" i="12"/>
  <c r="C103" i="11"/>
  <c r="H139" i="13"/>
  <c r="M103" i="11"/>
  <c r="O139" i="12"/>
  <c r="P139" i="13"/>
  <c r="Q139" i="12"/>
  <c r="H140" i="13"/>
  <c r="I104" i="11"/>
  <c r="L140" i="13"/>
  <c r="N104" i="11"/>
  <c r="P140" i="13"/>
  <c r="Q140" i="12"/>
  <c r="B105" i="11"/>
  <c r="D141" i="13"/>
  <c r="E105" i="11"/>
  <c r="G141" i="12"/>
  <c r="H141" i="13"/>
  <c r="J141" i="12"/>
  <c r="K141" i="12"/>
  <c r="L141" i="13"/>
  <c r="O141" i="12"/>
  <c r="Q141" i="12"/>
  <c r="B106" i="11"/>
  <c r="H142" i="13"/>
  <c r="I106" i="11"/>
  <c r="J106" i="11"/>
  <c r="L142" i="13"/>
  <c r="P142" i="13"/>
  <c r="C107" i="11"/>
  <c r="G107" i="11"/>
  <c r="N107" i="11"/>
  <c r="O107" i="11"/>
  <c r="Q107" i="11"/>
  <c r="B108" i="11"/>
  <c r="I108" i="11"/>
  <c r="L108" i="11"/>
  <c r="N108" i="11"/>
  <c r="P108" i="11"/>
  <c r="Q108" i="11"/>
  <c r="J109" i="11"/>
  <c r="L143" i="13"/>
  <c r="P143" i="13"/>
  <c r="Q109" i="11"/>
  <c r="H110" i="11"/>
  <c r="K110" i="11"/>
  <c r="N110" i="11"/>
  <c r="Q110" i="11"/>
  <c r="B111" i="11"/>
  <c r="I111" i="11"/>
  <c r="K111" i="11"/>
  <c r="M111" i="11"/>
  <c r="P111" i="11"/>
  <c r="Q111" i="11"/>
  <c r="D112" i="11"/>
  <c r="H112" i="11"/>
  <c r="K112" i="11"/>
  <c r="L112" i="11"/>
  <c r="N112" i="11"/>
  <c r="O112" i="11"/>
  <c r="P112" i="11"/>
  <c r="Q112" i="11"/>
  <c r="B125" i="11"/>
  <c r="C145" i="12"/>
  <c r="E145" i="12"/>
  <c r="G145" i="12"/>
  <c r="I145" i="12"/>
  <c r="K145" i="12"/>
  <c r="L121" i="11"/>
  <c r="M145" i="12"/>
  <c r="P116" i="11"/>
  <c r="E116" i="11"/>
  <c r="F116" i="11"/>
  <c r="G116" i="11"/>
  <c r="H116" i="11"/>
  <c r="J116" i="11"/>
  <c r="L116" i="11"/>
  <c r="O146" i="12"/>
  <c r="Q146" i="12"/>
  <c r="B147" i="12"/>
  <c r="C147" i="12"/>
  <c r="D117" i="11"/>
  <c r="F117" i="11"/>
  <c r="G147" i="12"/>
  <c r="I117" i="11"/>
  <c r="K117" i="11"/>
  <c r="M117" i="11"/>
  <c r="N117" i="11"/>
  <c r="D118" i="11"/>
  <c r="F118" i="11"/>
  <c r="H118" i="11"/>
  <c r="I118" i="11"/>
  <c r="J118" i="11"/>
  <c r="K148" i="12"/>
  <c r="L118" i="11"/>
  <c r="O148" i="12"/>
  <c r="Q148" i="12"/>
  <c r="D119" i="11"/>
  <c r="E119" i="11"/>
  <c r="F119" i="11"/>
  <c r="H119" i="11"/>
  <c r="J119" i="11"/>
  <c r="Q119" i="11"/>
  <c r="D150" i="13"/>
  <c r="G150" i="12"/>
  <c r="H150" i="13"/>
  <c r="I120" i="11"/>
  <c r="L150" i="13"/>
  <c r="N120" i="11"/>
  <c r="O150" i="12"/>
  <c r="Q150" i="12"/>
  <c r="B121" i="11"/>
  <c r="E121" i="11"/>
  <c r="F121" i="11"/>
  <c r="H151" i="13"/>
  <c r="K151" i="12"/>
  <c r="L151" i="13"/>
  <c r="O151" i="12"/>
  <c r="P151" i="13"/>
  <c r="Q151" i="12"/>
  <c r="F122" i="11"/>
  <c r="G152" i="12"/>
  <c r="H122" i="11"/>
  <c r="J122" i="11"/>
  <c r="Q152" i="11"/>
  <c r="D153" i="13"/>
  <c r="G123" i="11"/>
  <c r="H153" i="13"/>
  <c r="I123" i="11"/>
  <c r="J123" i="11"/>
  <c r="L153" i="13"/>
  <c r="M123" i="11"/>
  <c r="N123" i="11"/>
  <c r="O153" i="12"/>
  <c r="P153" i="13"/>
  <c r="Q153" i="12"/>
  <c r="B124" i="11"/>
  <c r="F124" i="11"/>
  <c r="H124" i="11"/>
  <c r="I124" i="11"/>
  <c r="K124" i="11"/>
  <c r="L124" i="11"/>
  <c r="N124" i="11"/>
  <c r="O124" i="11"/>
  <c r="F125" i="11"/>
  <c r="J125" i="11"/>
  <c r="M125" i="11"/>
  <c r="N125" i="11"/>
  <c r="I126" i="11"/>
  <c r="J126" i="11"/>
  <c r="L154" i="13"/>
  <c r="N126" i="11"/>
  <c r="O154" i="12"/>
  <c r="P154" i="13"/>
  <c r="Q154" i="12"/>
  <c r="C127" i="11"/>
  <c r="E127" i="11"/>
  <c r="F127" i="11"/>
  <c r="H127" i="11"/>
  <c r="J127" i="11"/>
  <c r="C128" i="11"/>
  <c r="D128" i="11"/>
  <c r="F128" i="11"/>
  <c r="G128" i="11"/>
  <c r="H128" i="11"/>
  <c r="I128" i="11"/>
  <c r="K128" i="11"/>
  <c r="N128" i="11"/>
  <c r="P128" i="11"/>
  <c r="B129" i="11"/>
  <c r="C129" i="11"/>
  <c r="E129" i="11"/>
  <c r="F129" i="11"/>
  <c r="G129" i="11"/>
  <c r="H129" i="11"/>
  <c r="Q129" i="11"/>
  <c r="F99" i="11"/>
  <c r="G99" i="11"/>
  <c r="J99" i="11"/>
  <c r="M99" i="11"/>
  <c r="N99" i="11"/>
  <c r="O99" i="11"/>
  <c r="P99" i="11"/>
  <c r="Q99" i="11"/>
  <c r="B100" i="11"/>
  <c r="I100" i="11"/>
  <c r="J100" i="11"/>
  <c r="K100" i="11"/>
  <c r="L100" i="11"/>
  <c r="M100" i="11"/>
  <c r="P100" i="11"/>
  <c r="B101" i="11"/>
  <c r="D101" i="11"/>
  <c r="F101" i="11"/>
  <c r="G101" i="11"/>
  <c r="I101" i="11"/>
  <c r="J101" i="11"/>
  <c r="L101" i="11"/>
  <c r="M101" i="11"/>
  <c r="N101" i="11"/>
  <c r="O101" i="11"/>
  <c r="E102" i="11"/>
  <c r="F102" i="11"/>
  <c r="K102" i="11"/>
  <c r="N102" i="11"/>
  <c r="B103" i="11"/>
  <c r="E103" i="11"/>
  <c r="G103" i="11"/>
  <c r="H103" i="11"/>
  <c r="I103" i="11"/>
  <c r="J103" i="11"/>
  <c r="O103" i="11"/>
  <c r="P103" i="11"/>
  <c r="B104" i="11"/>
  <c r="J104" i="11"/>
  <c r="K104" i="11"/>
  <c r="M104" i="11"/>
  <c r="O104" i="11"/>
  <c r="F105" i="11"/>
  <c r="L105" i="11"/>
  <c r="M105" i="11"/>
  <c r="N105" i="11"/>
  <c r="O105" i="11"/>
  <c r="P105" i="11"/>
  <c r="Q105" i="11"/>
  <c r="D106" i="11"/>
  <c r="F106" i="11"/>
  <c r="G106" i="11"/>
  <c r="M106" i="11"/>
  <c r="N106" i="11"/>
  <c r="O106" i="11"/>
  <c r="Q106" i="11"/>
  <c r="J107" i="11"/>
  <c r="L107" i="11"/>
  <c r="M107" i="11"/>
  <c r="P107" i="11"/>
  <c r="C108" i="11"/>
  <c r="E108" i="11"/>
  <c r="F108" i="11"/>
  <c r="G108" i="11"/>
  <c r="H108" i="11"/>
  <c r="J108" i="11"/>
  <c r="K108" i="11"/>
  <c r="M108" i="11"/>
  <c r="O108" i="11"/>
  <c r="I109" i="11"/>
  <c r="L109" i="11"/>
  <c r="M109" i="11"/>
  <c r="N109" i="11"/>
  <c r="O109" i="11"/>
  <c r="P109" i="11"/>
  <c r="B110" i="11"/>
  <c r="C110" i="11"/>
  <c r="D110" i="11"/>
  <c r="E110" i="11"/>
  <c r="F110" i="11"/>
  <c r="G110" i="11"/>
  <c r="I110" i="11"/>
  <c r="J110" i="11"/>
  <c r="L110" i="11"/>
  <c r="M110" i="11"/>
  <c r="O110" i="11"/>
  <c r="P110" i="11"/>
  <c r="J111" i="11"/>
  <c r="L111" i="11"/>
  <c r="N111" i="11"/>
  <c r="O111" i="11"/>
  <c r="B112" i="11"/>
  <c r="C112" i="11"/>
  <c r="E112" i="11"/>
  <c r="F112" i="11"/>
  <c r="G112" i="11"/>
  <c r="M112" i="11"/>
  <c r="D116" i="11"/>
  <c r="K116" i="11"/>
  <c r="N116" i="11"/>
  <c r="C117" i="11"/>
  <c r="E117" i="11"/>
  <c r="G117" i="11"/>
  <c r="H117" i="11"/>
  <c r="J117" i="11"/>
  <c r="Q117" i="11"/>
  <c r="B118" i="11"/>
  <c r="C118" i="11"/>
  <c r="E118" i="11"/>
  <c r="G118" i="11"/>
  <c r="N118" i="11"/>
  <c r="L119" i="11"/>
  <c r="M119" i="11"/>
  <c r="N119" i="11"/>
  <c r="O119" i="11"/>
  <c r="P119" i="11"/>
  <c r="C120" i="11"/>
  <c r="E120" i="11"/>
  <c r="F120" i="11"/>
  <c r="G120" i="11"/>
  <c r="H120" i="11"/>
  <c r="J120" i="11"/>
  <c r="J121" i="11"/>
  <c r="N121" i="11"/>
  <c r="O121" i="11"/>
  <c r="D122" i="11"/>
  <c r="E122" i="11"/>
  <c r="G122" i="11"/>
  <c r="K122" i="11"/>
  <c r="E123" i="11"/>
  <c r="F123" i="11"/>
  <c r="H123" i="11"/>
  <c r="Q123" i="11"/>
  <c r="C124" i="11"/>
  <c r="D124" i="11"/>
  <c r="E124" i="11"/>
  <c r="G124" i="11"/>
  <c r="J124" i="11"/>
  <c r="M124" i="11"/>
  <c r="P124" i="11"/>
  <c r="C125" i="11"/>
  <c r="D125" i="11"/>
  <c r="E125" i="11"/>
  <c r="G125" i="11"/>
  <c r="H125" i="11"/>
  <c r="K125" i="11"/>
  <c r="O125" i="11"/>
  <c r="C126" i="11"/>
  <c r="E126" i="11"/>
  <c r="F126" i="11"/>
  <c r="M126" i="11"/>
  <c r="O126" i="11"/>
  <c r="B127" i="11"/>
  <c r="D127" i="11"/>
  <c r="G127" i="11"/>
  <c r="K127" i="11"/>
  <c r="O127" i="11"/>
  <c r="E128" i="11"/>
  <c r="J128" i="11"/>
  <c r="L128" i="11"/>
  <c r="O128" i="11"/>
  <c r="D129" i="11"/>
  <c r="K129" i="11"/>
  <c r="O129" i="11"/>
  <c r="B3" i="6"/>
  <c r="D3" i="6"/>
  <c r="E4" i="6"/>
  <c r="F3" i="6"/>
  <c r="G4" i="6"/>
  <c r="H3" i="6"/>
  <c r="I4" i="6"/>
  <c r="J3" i="6"/>
  <c r="K4" i="6"/>
  <c r="L3" i="6"/>
  <c r="M4" i="6"/>
  <c r="N3" i="6"/>
  <c r="P3" i="6"/>
  <c r="O62" i="10"/>
  <c r="C63" i="10"/>
  <c r="E63" i="10"/>
  <c r="G63" i="10"/>
  <c r="C29" i="6"/>
  <c r="E29" i="6"/>
  <c r="M29" i="6"/>
  <c r="Q29" i="6"/>
  <c r="E31" i="6"/>
  <c r="K31" i="6"/>
  <c r="B32" i="6"/>
  <c r="D32" i="6"/>
  <c r="F32" i="6"/>
  <c r="G32" i="6"/>
  <c r="H32" i="6"/>
  <c r="I32" i="6"/>
  <c r="J32" i="6"/>
  <c r="K32" i="6"/>
  <c r="L32" i="6"/>
  <c r="M32" i="6"/>
  <c r="N32" i="6"/>
  <c r="O32" i="6"/>
  <c r="P32" i="6"/>
  <c r="M35" i="6"/>
  <c r="Q35" i="6"/>
  <c r="C36" i="6"/>
  <c r="I36" i="6"/>
  <c r="E37" i="6"/>
  <c r="K37" i="6"/>
  <c r="E38" i="6"/>
  <c r="M38" i="6"/>
  <c r="C40" i="6"/>
  <c r="E40" i="6"/>
  <c r="K40" i="6"/>
  <c r="M41" i="6"/>
  <c r="Q41" i="6"/>
  <c r="E43" i="6"/>
  <c r="I43" i="6"/>
  <c r="K43" i="6"/>
  <c r="M44" i="6"/>
  <c r="Q44" i="6"/>
  <c r="C45" i="6"/>
  <c r="I45" i="6"/>
  <c r="K45" i="6"/>
  <c r="K46" i="6"/>
  <c r="M47" i="6"/>
  <c r="Q47" i="6"/>
  <c r="C48" i="6"/>
  <c r="E49" i="6"/>
  <c r="I49" i="6"/>
  <c r="K49" i="6"/>
  <c r="C52" i="6"/>
  <c r="E52" i="6"/>
  <c r="G52" i="6"/>
  <c r="H46" i="10"/>
  <c r="J46" i="10"/>
  <c r="K52" i="6"/>
  <c r="L46" i="10"/>
  <c r="M46" i="10"/>
  <c r="O46" i="10"/>
  <c r="C53" i="6"/>
  <c r="E53" i="6"/>
  <c r="F53" i="6"/>
  <c r="J53" i="6"/>
  <c r="K53" i="6"/>
  <c r="B38" i="9"/>
  <c r="C38" i="9"/>
  <c r="D38" i="9"/>
  <c r="E38" i="9"/>
  <c r="F38" i="9"/>
  <c r="G38" i="9"/>
  <c r="H38" i="9"/>
  <c r="I38" i="9"/>
  <c r="J38" i="9"/>
  <c r="K38" i="9"/>
  <c r="L38" i="9"/>
  <c r="M38" i="9"/>
  <c r="M37" i="9" s="1"/>
  <c r="N38" i="9"/>
  <c r="O38" i="9"/>
  <c r="P38" i="9"/>
  <c r="Q38" i="9"/>
  <c r="B54" i="10"/>
  <c r="B99" i="6" s="1"/>
  <c r="D54" i="10"/>
  <c r="F54" i="10"/>
  <c r="H54" i="10"/>
  <c r="H99" i="6" s="1"/>
  <c r="J54" i="10"/>
  <c r="J99" i="6" s="1"/>
  <c r="F55" i="10"/>
  <c r="F100" i="6" s="1"/>
  <c r="H55" i="10"/>
  <c r="H100" i="6" s="1"/>
  <c r="J55" i="10"/>
  <c r="J100" i="6" s="1"/>
  <c r="L55" i="10"/>
  <c r="L100" i="6" s="1"/>
  <c r="G60" i="10"/>
  <c r="K60" i="10"/>
  <c r="G62" i="10"/>
  <c r="K63" i="10"/>
  <c r="M63" i="10"/>
  <c r="O63" i="10"/>
  <c r="A1" i="9"/>
  <c r="B40" i="9"/>
  <c r="B41" i="9"/>
  <c r="B125" i="6"/>
  <c r="H125" i="6"/>
  <c r="I125" i="6"/>
  <c r="J125" i="6"/>
  <c r="K125" i="6"/>
  <c r="L125" i="6"/>
  <c r="M125" i="6"/>
  <c r="A46" i="9"/>
  <c r="A52" i="9"/>
  <c r="A53" i="9"/>
  <c r="A1" i="8"/>
  <c r="A40" i="8"/>
  <c r="A46" i="8"/>
  <c r="A47" i="8"/>
  <c r="A1" i="7"/>
  <c r="A40" i="7"/>
  <c r="A46" i="7"/>
  <c r="A47" i="7"/>
  <c r="A1" i="6"/>
  <c r="C3" i="6"/>
  <c r="E3" i="6"/>
  <c r="G3" i="6"/>
  <c r="I3" i="6"/>
  <c r="K3" i="6"/>
  <c r="M3" i="6"/>
  <c r="O3" i="6"/>
  <c r="Q3" i="6"/>
  <c r="C4" i="6"/>
  <c r="O4" i="6"/>
  <c r="Q4" i="6"/>
  <c r="C5" i="6"/>
  <c r="E5" i="6"/>
  <c r="G5" i="6"/>
  <c r="I5" i="6"/>
  <c r="K5" i="6"/>
  <c r="M5" i="6"/>
  <c r="O5" i="6"/>
  <c r="Q5" i="6"/>
  <c r="C6" i="6"/>
  <c r="E6" i="6"/>
  <c r="G6" i="6"/>
  <c r="I6" i="6"/>
  <c r="K6" i="6"/>
  <c r="M6" i="6"/>
  <c r="O6" i="6"/>
  <c r="Q6" i="6"/>
  <c r="C7" i="6"/>
  <c r="E7" i="6"/>
  <c r="G7" i="6"/>
  <c r="I7" i="6"/>
  <c r="K7" i="6"/>
  <c r="M7" i="6"/>
  <c r="O7" i="6"/>
  <c r="Q7" i="6"/>
  <c r="C8" i="6"/>
  <c r="E8" i="6"/>
  <c r="G8" i="6"/>
  <c r="I8" i="6"/>
  <c r="K8" i="6"/>
  <c r="M8" i="6"/>
  <c r="O8" i="6"/>
  <c r="Q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B10" i="6"/>
  <c r="C10" i="6"/>
  <c r="D10" i="6"/>
  <c r="E10" i="6"/>
  <c r="F10" i="6"/>
  <c r="G10" i="6"/>
  <c r="H10" i="6"/>
  <c r="I10" i="6"/>
  <c r="J10" i="6"/>
  <c r="J134" i="6" s="1"/>
  <c r="K10" i="6"/>
  <c r="L10" i="6"/>
  <c r="M10" i="6"/>
  <c r="N10" i="6"/>
  <c r="O10" i="6"/>
  <c r="P10" i="6"/>
  <c r="Q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B12" i="6"/>
  <c r="C12" i="6"/>
  <c r="D12" i="6"/>
  <c r="E12" i="6"/>
  <c r="F12" i="6"/>
  <c r="G12" i="6"/>
  <c r="H12" i="6"/>
  <c r="I12" i="6"/>
  <c r="J12" i="6"/>
  <c r="J136" i="6" s="1"/>
  <c r="K12" i="6"/>
  <c r="L12" i="6"/>
  <c r="M12" i="6"/>
  <c r="N12" i="6"/>
  <c r="O12" i="6"/>
  <c r="P12" i="6"/>
  <c r="Q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I29" i="6"/>
  <c r="M31" i="6"/>
  <c r="Q31" i="6"/>
  <c r="C32" i="6"/>
  <c r="E32" i="6"/>
  <c r="Q32" i="6"/>
  <c r="I34" i="6"/>
  <c r="K34" i="6"/>
  <c r="I37" i="6"/>
  <c r="I38" i="6"/>
  <c r="K38" i="6"/>
  <c r="Q38" i="6"/>
  <c r="I40" i="6"/>
  <c r="E45" i="6"/>
  <c r="I46" i="6"/>
  <c r="M46" i="6"/>
  <c r="B52" i="6"/>
  <c r="F52" i="6"/>
  <c r="I52" i="6"/>
  <c r="G53" i="6"/>
  <c r="E55" i="6"/>
  <c r="I55" i="6"/>
  <c r="K55" i="6"/>
  <c r="M55" i="6"/>
  <c r="C57" i="6"/>
  <c r="E57" i="6"/>
  <c r="I57" i="6"/>
  <c r="K57" i="6"/>
  <c r="I58" i="6"/>
  <c r="K58" i="6"/>
  <c r="M58" i="6"/>
  <c r="Q58" i="6"/>
  <c r="C61" i="6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D63" i="6"/>
  <c r="E63" i="6"/>
  <c r="G63" i="6"/>
  <c r="H63" i="6"/>
  <c r="I63" i="6"/>
  <c r="K63" i="6"/>
  <c r="L63" i="6"/>
  <c r="L136" i="6" s="1"/>
  <c r="M63" i="6"/>
  <c r="O63" i="6"/>
  <c r="P63" i="6"/>
  <c r="Q63" i="6"/>
  <c r="B65" i="6"/>
  <c r="C65" i="6"/>
  <c r="D65" i="6"/>
  <c r="E65" i="6"/>
  <c r="F65" i="6"/>
  <c r="G65" i="6"/>
  <c r="H65" i="6"/>
  <c r="I65" i="6"/>
  <c r="J65" i="6"/>
  <c r="K65" i="6"/>
  <c r="L65" i="6"/>
  <c r="L138" i="6" s="1"/>
  <c r="M65" i="6"/>
  <c r="N65" i="6"/>
  <c r="O65" i="6"/>
  <c r="O138" i="6" s="1"/>
  <c r="P65" i="6"/>
  <c r="Q65" i="6"/>
  <c r="B66" i="6"/>
  <c r="B139" i="6" s="1"/>
  <c r="C66" i="6"/>
  <c r="C139" i="6" s="1"/>
  <c r="D66" i="6"/>
  <c r="D139" i="6" s="1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B67" i="6"/>
  <c r="C67" i="6"/>
  <c r="D67" i="6"/>
  <c r="E67" i="6"/>
  <c r="F67" i="6"/>
  <c r="G67" i="6"/>
  <c r="H67" i="6"/>
  <c r="I67" i="6"/>
  <c r="J67" i="6"/>
  <c r="J140" i="6" s="1"/>
  <c r="K67" i="6"/>
  <c r="K140" i="6" s="1"/>
  <c r="L67" i="6"/>
  <c r="L140" i="6" s="1"/>
  <c r="M67" i="6"/>
  <c r="N67" i="6"/>
  <c r="O67" i="6"/>
  <c r="P67" i="6"/>
  <c r="Q67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B72" i="6"/>
  <c r="C72" i="6"/>
  <c r="D72" i="6"/>
  <c r="E72" i="6"/>
  <c r="F72" i="6"/>
  <c r="G72" i="6"/>
  <c r="H72" i="6"/>
  <c r="I72" i="6"/>
  <c r="J72" i="6"/>
  <c r="K72" i="6"/>
  <c r="L72" i="6"/>
  <c r="L145" i="6" s="1"/>
  <c r="M72" i="6"/>
  <c r="N72" i="6"/>
  <c r="O72" i="6"/>
  <c r="P72" i="6"/>
  <c r="Q72" i="6"/>
  <c r="B73" i="6"/>
  <c r="C73" i="6"/>
  <c r="D73" i="6"/>
  <c r="E73" i="6"/>
  <c r="F73" i="6"/>
  <c r="G73" i="6"/>
  <c r="H73" i="6"/>
  <c r="I73" i="6"/>
  <c r="J73" i="6"/>
  <c r="K73" i="6"/>
  <c r="L73" i="6"/>
  <c r="L146" i="6" s="1"/>
  <c r="M73" i="6"/>
  <c r="N73" i="6"/>
  <c r="O73" i="6"/>
  <c r="P73" i="6"/>
  <c r="Q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B75" i="6"/>
  <c r="C75" i="6"/>
  <c r="D75" i="6"/>
  <c r="D148" i="6" s="1"/>
  <c r="E75" i="6"/>
  <c r="F75" i="6"/>
  <c r="G75" i="6"/>
  <c r="H75" i="6"/>
  <c r="I75" i="6"/>
  <c r="J75" i="6"/>
  <c r="K75" i="6"/>
  <c r="L75" i="6"/>
  <c r="L148" i="6" s="1"/>
  <c r="M75" i="6"/>
  <c r="N75" i="6"/>
  <c r="O75" i="6"/>
  <c r="P75" i="6"/>
  <c r="Q75" i="6"/>
  <c r="B76" i="6"/>
  <c r="C76" i="6"/>
  <c r="D76" i="6"/>
  <c r="E76" i="6"/>
  <c r="F76" i="6"/>
  <c r="G76" i="6"/>
  <c r="H76" i="6"/>
  <c r="I76" i="6"/>
  <c r="J76" i="6"/>
  <c r="K76" i="6"/>
  <c r="L76" i="6"/>
  <c r="L149" i="6" s="1"/>
  <c r="M76" i="6"/>
  <c r="N76" i="6"/>
  <c r="O76" i="6"/>
  <c r="P76" i="6"/>
  <c r="Q76" i="6"/>
  <c r="B77" i="6"/>
  <c r="C77" i="6"/>
  <c r="D77" i="6"/>
  <c r="D150" i="6" s="1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C94" i="6"/>
  <c r="D94" i="6"/>
  <c r="E94" i="6"/>
  <c r="G94" i="6"/>
  <c r="H94" i="6"/>
  <c r="I94" i="6"/>
  <c r="K94" i="6"/>
  <c r="L94" i="6"/>
  <c r="M94" i="6"/>
  <c r="O94" i="6"/>
  <c r="P94" i="6"/>
  <c r="Q94" i="6"/>
  <c r="F99" i="6"/>
  <c r="Q102" i="6"/>
  <c r="G105" i="6"/>
  <c r="I105" i="6"/>
  <c r="K105" i="6"/>
  <c r="C108" i="6"/>
  <c r="C109" i="6"/>
  <c r="G109" i="6"/>
  <c r="C110" i="6"/>
  <c r="F110" i="6"/>
  <c r="H110" i="6"/>
  <c r="I110" i="6"/>
  <c r="M110" i="6"/>
  <c r="N110" i="6"/>
  <c r="P110" i="6"/>
  <c r="Q110" i="6"/>
  <c r="B112" i="6"/>
  <c r="D112" i="6"/>
  <c r="F112" i="6"/>
  <c r="J112" i="6"/>
  <c r="N112" i="6"/>
  <c r="P112" i="6"/>
  <c r="B113" i="6"/>
  <c r="D113" i="6"/>
  <c r="F113" i="6"/>
  <c r="H113" i="6"/>
  <c r="L113" i="6"/>
  <c r="N113" i="6"/>
  <c r="D114" i="6"/>
  <c r="F114" i="6"/>
  <c r="H114" i="6"/>
  <c r="N114" i="6"/>
  <c r="P114" i="6"/>
  <c r="I116" i="6"/>
  <c r="K116" i="6"/>
  <c r="M116" i="6"/>
  <c r="Q116" i="6"/>
  <c r="E117" i="6"/>
  <c r="G117" i="6"/>
  <c r="K117" i="6"/>
  <c r="Q117" i="6"/>
  <c r="C118" i="6"/>
  <c r="G118" i="6"/>
  <c r="I118" i="6"/>
  <c r="K118" i="6"/>
  <c r="O118" i="6"/>
  <c r="Q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C125" i="6"/>
  <c r="D125" i="6"/>
  <c r="E125" i="6"/>
  <c r="F125" i="6"/>
  <c r="G125" i="6"/>
  <c r="N125" i="6"/>
  <c r="O125" i="6"/>
  <c r="P125" i="6"/>
  <c r="Q125" i="6"/>
  <c r="A127" i="6"/>
  <c r="N135" i="6"/>
  <c r="O165" i="6"/>
  <c r="P169" i="6"/>
  <c r="Q171" i="6"/>
  <c r="I173" i="6"/>
  <c r="K173" i="6"/>
  <c r="Q173" i="6"/>
  <c r="B174" i="6"/>
  <c r="F176" i="6"/>
  <c r="H176" i="6"/>
  <c r="J176" i="6"/>
  <c r="K176" i="6"/>
  <c r="O176" i="6"/>
  <c r="C177" i="6"/>
  <c r="F177" i="6"/>
  <c r="H177" i="6"/>
  <c r="L177" i="6"/>
  <c r="H178" i="6"/>
  <c r="J178" i="6"/>
  <c r="P178" i="6"/>
  <c r="E179" i="6"/>
  <c r="B41" i="4"/>
  <c r="B24" i="4"/>
  <c r="B16" i="4"/>
  <c r="B50" i="4"/>
  <c r="B6" i="4"/>
  <c r="B31" i="4"/>
  <c r="B5" i="4"/>
  <c r="B26" i="4"/>
  <c r="B33" i="4"/>
  <c r="B40" i="4"/>
  <c r="B4" i="4"/>
  <c r="B14" i="4"/>
  <c r="B48" i="4"/>
  <c r="B34" i="4"/>
  <c r="B58" i="4"/>
  <c r="B51" i="4"/>
  <c r="B28" i="4"/>
  <c r="B43" i="4"/>
  <c r="B18" i="4"/>
  <c r="B45" i="4"/>
  <c r="B11" i="4"/>
  <c r="B19" i="4"/>
  <c r="B25" i="4"/>
  <c r="B23" i="4"/>
  <c r="B60" i="4"/>
  <c r="B35" i="4"/>
  <c r="B36" i="4"/>
  <c r="B55" i="4"/>
  <c r="B44" i="4"/>
  <c r="B39" i="4"/>
  <c r="B46" i="4"/>
  <c r="B20" i="4"/>
  <c r="B38" i="4"/>
  <c r="B56" i="4"/>
  <c r="B53" i="4"/>
  <c r="B15" i="4"/>
  <c r="B29" i="4"/>
  <c r="B49" i="4"/>
  <c r="B9" i="4"/>
  <c r="B54" i="4"/>
  <c r="B61" i="4"/>
  <c r="B30" i="4"/>
  <c r="B13" i="4"/>
  <c r="B59" i="4"/>
  <c r="B10" i="4"/>
  <c r="B21" i="4"/>
  <c r="B8" i="4"/>
  <c r="H112" i="6" l="1"/>
  <c r="H139" i="6"/>
  <c r="H138" i="6"/>
  <c r="I56" i="26"/>
  <c r="I117" i="6"/>
  <c r="L112" i="6"/>
  <c r="N143" i="6"/>
  <c r="N37" i="9"/>
  <c r="M118" i="6"/>
  <c r="P37" i="9"/>
  <c r="K37" i="9"/>
  <c r="J145" i="6"/>
  <c r="J142" i="6"/>
  <c r="F148" i="6"/>
  <c r="M130" i="6"/>
  <c r="N132" i="6"/>
  <c r="N149" i="6"/>
  <c r="B146" i="6"/>
  <c r="D145" i="6"/>
  <c r="E118" i="6"/>
  <c r="E123" i="27"/>
  <c r="L143" i="6"/>
  <c r="D142" i="6"/>
  <c r="J144" i="6"/>
  <c r="L58" i="22"/>
  <c r="L111" i="6" s="1"/>
  <c r="P139" i="6"/>
  <c r="D138" i="6"/>
  <c r="K139" i="6"/>
  <c r="C138" i="6"/>
  <c r="J139" i="6"/>
  <c r="B138" i="6"/>
  <c r="P140" i="6"/>
  <c r="D140" i="6"/>
  <c r="O140" i="6"/>
  <c r="G139" i="6"/>
  <c r="E136" i="6"/>
  <c r="L135" i="6"/>
  <c r="K136" i="6"/>
  <c r="I134" i="6"/>
  <c r="H136" i="6"/>
  <c r="G136" i="6"/>
  <c r="M102" i="6"/>
  <c r="Q37" i="9"/>
  <c r="B66" i="10"/>
  <c r="B155" i="6" s="1"/>
  <c r="M101" i="12"/>
  <c r="L99" i="29"/>
  <c r="L137" i="29"/>
  <c r="D98" i="29"/>
  <c r="D136" i="29"/>
  <c r="L96" i="29"/>
  <c r="L134" i="29"/>
  <c r="E80" i="52"/>
  <c r="E85" i="52"/>
  <c r="E87" i="52"/>
  <c r="E88" i="52"/>
  <c r="E76" i="52"/>
  <c r="E78" i="52"/>
  <c r="E77" i="52"/>
  <c r="L147" i="6"/>
  <c r="J65" i="10"/>
  <c r="J154" i="6" s="1"/>
  <c r="L104" i="11"/>
  <c r="I102" i="11"/>
  <c r="G136" i="12"/>
  <c r="L101" i="12"/>
  <c r="L99" i="12"/>
  <c r="L105" i="12"/>
  <c r="L98" i="12" s="1"/>
  <c r="B149" i="13"/>
  <c r="C116" i="13"/>
  <c r="K102" i="12"/>
  <c r="K99" i="12"/>
  <c r="K105" i="12"/>
  <c r="K111" i="12"/>
  <c r="N10" i="9"/>
  <c r="Q82" i="51"/>
  <c r="Q88" i="51"/>
  <c r="Q80" i="51"/>
  <c r="Q87" i="51"/>
  <c r="C100" i="11"/>
  <c r="M104" i="12"/>
  <c r="M100" i="12"/>
  <c r="J137" i="12"/>
  <c r="B100" i="12"/>
  <c r="M101" i="13"/>
  <c r="D120" i="11"/>
  <c r="L125" i="11"/>
  <c r="L117" i="11"/>
  <c r="D15" i="9"/>
  <c r="L137" i="13"/>
  <c r="L101" i="13"/>
  <c r="K208" i="15"/>
  <c r="K153" i="12"/>
  <c r="C152" i="12"/>
  <c r="K150" i="12"/>
  <c r="C149" i="12"/>
  <c r="C143" i="12"/>
  <c r="K134" i="12"/>
  <c r="K108" i="12"/>
  <c r="K104" i="12"/>
  <c r="K100" i="12"/>
  <c r="H15" i="8"/>
  <c r="P102" i="12"/>
  <c r="H101" i="12"/>
  <c r="P99" i="12"/>
  <c r="H99" i="12"/>
  <c r="H105" i="12"/>
  <c r="H111" i="12"/>
  <c r="C152" i="13"/>
  <c r="C122" i="13"/>
  <c r="C48" i="9"/>
  <c r="E26" i="8"/>
  <c r="B120" i="11"/>
  <c r="Q103" i="11"/>
  <c r="B119" i="11"/>
  <c r="B115" i="11" s="1"/>
  <c r="B116" i="11"/>
  <c r="F125" i="12"/>
  <c r="J137" i="13"/>
  <c r="J101" i="13"/>
  <c r="K211" i="15"/>
  <c r="K202" i="15"/>
  <c r="K205" i="15"/>
  <c r="C174" i="15"/>
  <c r="C169" i="15"/>
  <c r="C179" i="15"/>
  <c r="C227" i="17"/>
  <c r="C165" i="15"/>
  <c r="C158" i="15" s="1"/>
  <c r="F147" i="6"/>
  <c r="F144" i="6"/>
  <c r="N142" i="6"/>
  <c r="C122" i="11"/>
  <c r="I125" i="11"/>
  <c r="Q124" i="11"/>
  <c r="Q102" i="13"/>
  <c r="I137" i="13"/>
  <c r="C100" i="12"/>
  <c r="M52" i="6"/>
  <c r="Q148" i="11"/>
  <c r="B122" i="11"/>
  <c r="K101" i="11"/>
  <c r="P128" i="12"/>
  <c r="M120" i="12"/>
  <c r="E15" i="8"/>
  <c r="M108" i="12"/>
  <c r="M10" i="8"/>
  <c r="M102" i="12"/>
  <c r="E101" i="12"/>
  <c r="I213" i="15"/>
  <c r="I205" i="15"/>
  <c r="I202" i="15"/>
  <c r="I215" i="15"/>
  <c r="I207" i="15"/>
  <c r="Q186" i="15"/>
  <c r="Q242" i="15"/>
  <c r="Q190" i="15"/>
  <c r="Q194" i="15"/>
  <c r="Q198" i="15"/>
  <c r="J52" i="6"/>
  <c r="L139" i="6"/>
  <c r="D135" i="6"/>
  <c r="Q121" i="11"/>
  <c r="D108" i="11"/>
  <c r="K103" i="11"/>
  <c r="K107" i="12"/>
  <c r="O102" i="13"/>
  <c r="O50" i="9"/>
  <c r="G49" i="9"/>
  <c r="O135" i="13"/>
  <c r="O47" i="9"/>
  <c r="Q191" i="15"/>
  <c r="P255" i="17"/>
  <c r="P206" i="15"/>
  <c r="L129" i="11"/>
  <c r="P121" i="11"/>
  <c r="K99" i="11"/>
  <c r="N135" i="12"/>
  <c r="M99" i="12"/>
  <c r="N147" i="13"/>
  <c r="N102" i="13"/>
  <c r="F101" i="13"/>
  <c r="N135" i="13"/>
  <c r="N99" i="13"/>
  <c r="Q185" i="15"/>
  <c r="I136" i="6"/>
  <c r="B117" i="11"/>
  <c r="H101" i="11"/>
  <c r="M102" i="11"/>
  <c r="N119" i="12"/>
  <c r="H107" i="12"/>
  <c r="J99" i="12"/>
  <c r="I129" i="11"/>
  <c r="Q116" i="11"/>
  <c r="D10" i="7"/>
  <c r="L99" i="11"/>
  <c r="M111" i="12"/>
  <c r="I102" i="12"/>
  <c r="I98" i="12" s="1"/>
  <c r="I99" i="12"/>
  <c r="G134" i="6"/>
  <c r="K105" i="11"/>
  <c r="C15" i="7"/>
  <c r="K138" i="12"/>
  <c r="C15" i="9"/>
  <c r="E134" i="6"/>
  <c r="K121" i="11"/>
  <c r="O116" i="11"/>
  <c r="G105" i="11"/>
  <c r="F103" i="11"/>
  <c r="E101" i="11"/>
  <c r="D99" i="11"/>
  <c r="B128" i="11"/>
  <c r="J129" i="11"/>
  <c r="B137" i="12"/>
  <c r="J135" i="12"/>
  <c r="B99" i="11"/>
  <c r="J111" i="12"/>
  <c r="M103" i="12"/>
  <c r="G129" i="12"/>
  <c r="G115" i="12" s="1"/>
  <c r="O109" i="12"/>
  <c r="G99" i="12"/>
  <c r="O152" i="13"/>
  <c r="C147" i="13"/>
  <c r="M137" i="13"/>
  <c r="E122" i="13"/>
  <c r="C100" i="13"/>
  <c r="J118" i="13"/>
  <c r="J148" i="13"/>
  <c r="I204" i="15"/>
  <c r="K206" i="15"/>
  <c r="I99" i="11"/>
  <c r="N15" i="8"/>
  <c r="B122" i="13"/>
  <c r="Q122" i="13"/>
  <c r="Q152" i="13"/>
  <c r="K62" i="10"/>
  <c r="C119" i="11"/>
  <c r="C136" i="6"/>
  <c r="C134" i="6"/>
  <c r="M62" i="10"/>
  <c r="L126" i="11"/>
  <c r="O123" i="11"/>
  <c r="I121" i="11"/>
  <c r="O118" i="11"/>
  <c r="D103" i="11"/>
  <c r="C101" i="11"/>
  <c r="P15" i="7"/>
  <c r="H10" i="7"/>
  <c r="K106" i="12"/>
  <c r="M127" i="12"/>
  <c r="M122" i="12"/>
  <c r="M121" i="12"/>
  <c r="E129" i="12"/>
  <c r="E108" i="12"/>
  <c r="M107" i="12"/>
  <c r="Q146" i="13"/>
  <c r="G137" i="13"/>
  <c r="Q99" i="13"/>
  <c r="Q196" i="15"/>
  <c r="N101" i="13"/>
  <c r="H121" i="11"/>
  <c r="G10" i="7"/>
  <c r="G138" i="12"/>
  <c r="O136" i="12"/>
  <c r="J143" i="12"/>
  <c r="D119" i="12"/>
  <c r="L107" i="12"/>
  <c r="D152" i="13"/>
  <c r="O26" i="9"/>
  <c r="G102" i="13"/>
  <c r="O100" i="13"/>
  <c r="O48" i="9"/>
  <c r="G99" i="13"/>
  <c r="G47" i="9"/>
  <c r="L253" i="17"/>
  <c r="L204" i="17"/>
  <c r="Q100" i="11"/>
  <c r="N127" i="11"/>
  <c r="N122" i="11"/>
  <c r="F111" i="11"/>
  <c r="F104" i="11"/>
  <c r="F138" i="12"/>
  <c r="N122" i="12"/>
  <c r="L102" i="12"/>
  <c r="K109" i="12"/>
  <c r="K26" i="8"/>
  <c r="K103" i="12"/>
  <c r="O99" i="13"/>
  <c r="C140" i="6"/>
  <c r="O135" i="6"/>
  <c r="J149" i="6"/>
  <c r="B148" i="6"/>
  <c r="B142" i="6"/>
  <c r="L123" i="11"/>
  <c r="K118" i="11"/>
  <c r="I116" i="11"/>
  <c r="C109" i="11"/>
  <c r="Q102" i="11"/>
  <c r="M129" i="11"/>
  <c r="M122" i="11"/>
  <c r="E106" i="11"/>
  <c r="E104" i="11"/>
  <c r="E98" i="11" s="1"/>
  <c r="E10" i="7"/>
  <c r="E99" i="11"/>
  <c r="B142" i="12"/>
  <c r="N109" i="12"/>
  <c r="H106" i="12"/>
  <c r="H102" i="12"/>
  <c r="J149" i="12"/>
  <c r="B148" i="12"/>
  <c r="J146" i="12"/>
  <c r="B125" i="12"/>
  <c r="B128" i="12"/>
  <c r="J107" i="12"/>
  <c r="B141" i="12"/>
  <c r="B140" i="12"/>
  <c r="B138" i="12"/>
  <c r="J136" i="12"/>
  <c r="Q149" i="13"/>
  <c r="B140" i="6"/>
  <c r="Q46" i="10"/>
  <c r="Q128" i="11"/>
  <c r="O120" i="11"/>
  <c r="Q104" i="11"/>
  <c r="P102" i="11"/>
  <c r="O100" i="11"/>
  <c r="O98" i="11" s="1"/>
  <c r="L127" i="11"/>
  <c r="L122" i="11"/>
  <c r="J138" i="12"/>
  <c r="I127" i="12"/>
  <c r="I122" i="12"/>
  <c r="I121" i="12"/>
  <c r="I116" i="12"/>
  <c r="Q15" i="8"/>
  <c r="Q10" i="8"/>
  <c r="Q101" i="12"/>
  <c r="D148" i="13"/>
  <c r="D118" i="13"/>
  <c r="L136" i="13"/>
  <c r="D99" i="13"/>
  <c r="F136" i="13"/>
  <c r="L201" i="17"/>
  <c r="L250" i="17"/>
  <c r="P149" i="6"/>
  <c r="H148" i="6"/>
  <c r="P146" i="6"/>
  <c r="H145" i="6"/>
  <c r="P143" i="6"/>
  <c r="H140" i="6"/>
  <c r="P138" i="6"/>
  <c r="P46" i="10"/>
  <c r="Q125" i="11"/>
  <c r="K120" i="11"/>
  <c r="B107" i="11"/>
  <c r="P104" i="11"/>
  <c r="O102" i="11"/>
  <c r="N100" i="11"/>
  <c r="K101" i="12"/>
  <c r="P125" i="12"/>
  <c r="P117" i="12"/>
  <c r="H109" i="12"/>
  <c r="H103" i="12"/>
  <c r="B102" i="11"/>
  <c r="B98" i="11" s="1"/>
  <c r="O26" i="8"/>
  <c r="O101" i="12"/>
  <c r="F149" i="13"/>
  <c r="F116" i="13"/>
  <c r="F142" i="6"/>
  <c r="O139" i="6"/>
  <c r="G138" i="6"/>
  <c r="N150" i="6"/>
  <c r="N147" i="6"/>
  <c r="F140" i="6"/>
  <c r="P106" i="11"/>
  <c r="L102" i="11"/>
  <c r="I127" i="11"/>
  <c r="I122" i="11"/>
  <c r="I119" i="11"/>
  <c r="B135" i="12"/>
  <c r="J117" i="12"/>
  <c r="O105" i="12"/>
  <c r="Q100" i="12"/>
  <c r="F127" i="12"/>
  <c r="F151" i="12"/>
  <c r="F149" i="12"/>
  <c r="N147" i="12"/>
  <c r="N117" i="12"/>
  <c r="F146" i="12"/>
  <c r="F15" i="8"/>
  <c r="N101" i="12"/>
  <c r="N134" i="12"/>
  <c r="N102" i="12"/>
  <c r="N99" i="12"/>
  <c r="N105" i="12"/>
  <c r="E149" i="13"/>
  <c r="E116" i="13"/>
  <c r="B227" i="16"/>
  <c r="B165" i="15"/>
  <c r="B91" i="14"/>
  <c r="B189" i="16"/>
  <c r="B196" i="16"/>
  <c r="J171" i="16"/>
  <c r="J91" i="14"/>
  <c r="H224" i="16"/>
  <c r="H162" i="15"/>
  <c r="B91" i="52"/>
  <c r="B106" i="52"/>
  <c r="B80" i="52"/>
  <c r="B88" i="52"/>
  <c r="B76" i="52"/>
  <c r="B95" i="52"/>
  <c r="G207" i="15"/>
  <c r="G205" i="15"/>
  <c r="O192" i="15"/>
  <c r="O185" i="15"/>
  <c r="O190" i="15"/>
  <c r="B203" i="17"/>
  <c r="B252" i="17"/>
  <c r="C47" i="6"/>
  <c r="C41" i="6"/>
  <c r="C35" i="6"/>
  <c r="P191" i="15"/>
  <c r="O188" i="15"/>
  <c r="F249" i="16"/>
  <c r="F207" i="15"/>
  <c r="F205" i="15"/>
  <c r="F235" i="16"/>
  <c r="F173" i="15"/>
  <c r="F233" i="16"/>
  <c r="F171" i="15"/>
  <c r="O191" i="15"/>
  <c r="L251" i="16"/>
  <c r="Q49" i="6"/>
  <c r="Q34" i="6"/>
  <c r="L257" i="17"/>
  <c r="L212" i="15"/>
  <c r="D256" i="17"/>
  <c r="L247" i="17"/>
  <c r="L195" i="15"/>
  <c r="D194" i="15"/>
  <c r="D190" i="15"/>
  <c r="L179" i="15"/>
  <c r="D235" i="16"/>
  <c r="D173" i="15"/>
  <c r="L172" i="15"/>
  <c r="L222" i="16"/>
  <c r="L160" i="15"/>
  <c r="K212" i="15"/>
  <c r="K210" i="15"/>
  <c r="K204" i="15"/>
  <c r="C173" i="15"/>
  <c r="C171" i="15"/>
  <c r="C168" i="15"/>
  <c r="L250" i="16"/>
  <c r="P198" i="15"/>
  <c r="J257" i="17"/>
  <c r="J212" i="15"/>
  <c r="J210" i="15"/>
  <c r="J204" i="15"/>
  <c r="B241" i="16"/>
  <c r="B185" i="15"/>
  <c r="B180" i="15"/>
  <c r="B167" i="15" s="1"/>
  <c r="B178" i="15"/>
  <c r="B224" i="16"/>
  <c r="B162" i="15"/>
  <c r="J180" i="16"/>
  <c r="J250" i="17"/>
  <c r="I212" i="15"/>
  <c r="I210" i="15"/>
  <c r="I206" i="15"/>
  <c r="I201" i="15"/>
  <c r="Q189" i="15"/>
  <c r="Q187" i="15"/>
  <c r="Q184" i="15"/>
  <c r="I190" i="15"/>
  <c r="Q160" i="15"/>
  <c r="I197" i="16"/>
  <c r="I194" i="16"/>
  <c r="I192" i="16"/>
  <c r="I190" i="16"/>
  <c r="I188" i="16"/>
  <c r="I185" i="16"/>
  <c r="Q179" i="16"/>
  <c r="Q176" i="16"/>
  <c r="Q174" i="16"/>
  <c r="Q169" i="16"/>
  <c r="Q163" i="16"/>
  <c r="M40" i="6"/>
  <c r="M34" i="6"/>
  <c r="H206" i="15"/>
  <c r="P189" i="15"/>
  <c r="P243" i="16"/>
  <c r="P187" i="15"/>
  <c r="P184" i="15"/>
  <c r="H222" i="16"/>
  <c r="H160" i="15"/>
  <c r="P160" i="15"/>
  <c r="P164" i="15"/>
  <c r="D249" i="16"/>
  <c r="J209" i="15"/>
  <c r="O197" i="15"/>
  <c r="G206" i="15"/>
  <c r="O198" i="15"/>
  <c r="O189" i="15"/>
  <c r="O187" i="15"/>
  <c r="O184" i="15"/>
  <c r="O183" i="15" s="1"/>
  <c r="G190" i="15"/>
  <c r="D246" i="16"/>
  <c r="N243" i="16"/>
  <c r="N187" i="15"/>
  <c r="N183" i="15" s="1"/>
  <c r="N232" i="16"/>
  <c r="N170" i="15"/>
  <c r="N229" i="16"/>
  <c r="N168" i="15"/>
  <c r="N173" i="15"/>
  <c r="F222" i="16"/>
  <c r="F160" i="15"/>
  <c r="F205" i="16"/>
  <c r="F202" i="16"/>
  <c r="J253" i="17"/>
  <c r="C111" i="11"/>
  <c r="K107" i="11"/>
  <c r="C142" i="12"/>
  <c r="K10" i="7"/>
  <c r="C10" i="7"/>
  <c r="C138" i="12"/>
  <c r="K136" i="12"/>
  <c r="C135" i="12"/>
  <c r="I128" i="12"/>
  <c r="I120" i="12"/>
  <c r="I117" i="12"/>
  <c r="Q111" i="12"/>
  <c r="Q106" i="12"/>
  <c r="I101" i="12"/>
  <c r="Q99" i="12"/>
  <c r="P100" i="13"/>
  <c r="H99" i="13"/>
  <c r="F213" i="15"/>
  <c r="M197" i="15"/>
  <c r="I187" i="15"/>
  <c r="E210" i="15"/>
  <c r="E206" i="15"/>
  <c r="E197" i="16"/>
  <c r="E194" i="16"/>
  <c r="E192" i="16"/>
  <c r="E190" i="16"/>
  <c r="E188" i="16"/>
  <c r="E185" i="16"/>
  <c r="M179" i="16"/>
  <c r="M167" i="16" s="1"/>
  <c r="M169" i="16"/>
  <c r="L257" i="16"/>
  <c r="L255" i="16"/>
  <c r="D205" i="16"/>
  <c r="D202" i="16"/>
  <c r="L247" i="16"/>
  <c r="L195" i="16"/>
  <c r="Q10" i="7"/>
  <c r="Q101" i="11"/>
  <c r="Q134" i="12"/>
  <c r="G123" i="12"/>
  <c r="O15" i="8"/>
  <c r="G15" i="8"/>
  <c r="O108" i="12"/>
  <c r="G26" i="8"/>
  <c r="O10" i="8"/>
  <c r="G101" i="12"/>
  <c r="F15" i="9"/>
  <c r="F26" i="9"/>
  <c r="N26" i="9"/>
  <c r="F10" i="9"/>
  <c r="F102" i="13"/>
  <c r="F99" i="13"/>
  <c r="D209" i="15"/>
  <c r="C206" i="15"/>
  <c r="F187" i="15"/>
  <c r="Q180" i="15"/>
  <c r="H169" i="15"/>
  <c r="H167" i="15" s="1"/>
  <c r="Q168" i="16"/>
  <c r="C94" i="14"/>
  <c r="C202" i="16"/>
  <c r="K187" i="16"/>
  <c r="K192" i="16"/>
  <c r="K185" i="16"/>
  <c r="K91" i="14"/>
  <c r="P10" i="7"/>
  <c r="P101" i="11"/>
  <c r="F128" i="12"/>
  <c r="F153" i="12"/>
  <c r="N118" i="12"/>
  <c r="N115" i="12" s="1"/>
  <c r="N111" i="12"/>
  <c r="N142" i="12"/>
  <c r="N141" i="12"/>
  <c r="N140" i="12"/>
  <c r="N10" i="8"/>
  <c r="F10" i="8"/>
  <c r="N138" i="12"/>
  <c r="F101" i="12"/>
  <c r="E99" i="13"/>
  <c r="N186" i="15"/>
  <c r="P180" i="15"/>
  <c r="J213" i="15"/>
  <c r="J205" i="15"/>
  <c r="J187" i="16"/>
  <c r="J185" i="16"/>
  <c r="J93" i="14"/>
  <c r="J179" i="16"/>
  <c r="J176" i="16"/>
  <c r="J174" i="16"/>
  <c r="J172" i="16"/>
  <c r="J169" i="16"/>
  <c r="J163" i="16"/>
  <c r="J160" i="16"/>
  <c r="Q197" i="15"/>
  <c r="D202" i="17"/>
  <c r="D251" i="17"/>
  <c r="L243" i="17"/>
  <c r="L187" i="17"/>
  <c r="L183" i="17" s="1"/>
  <c r="D242" i="17"/>
  <c r="D186" i="17"/>
  <c r="D239" i="17"/>
  <c r="L173" i="17"/>
  <c r="L235" i="17"/>
  <c r="D232" i="17"/>
  <c r="D170" i="17"/>
  <c r="F107" i="11"/>
  <c r="F10" i="7"/>
  <c r="N10" i="7"/>
  <c r="D128" i="12"/>
  <c r="D15" i="8"/>
  <c r="L10" i="8"/>
  <c r="C50" i="9"/>
  <c r="K100" i="13"/>
  <c r="K48" i="9"/>
  <c r="C99" i="13"/>
  <c r="C47" i="9"/>
  <c r="E46" i="6"/>
  <c r="E34" i="6"/>
  <c r="E212" i="15"/>
  <c r="F202" i="15"/>
  <c r="N180" i="15"/>
  <c r="O171" i="15"/>
  <c r="O167" i="15" s="1"/>
  <c r="H257" i="16"/>
  <c r="H206" i="16"/>
  <c r="H204" i="16"/>
  <c r="H185" i="16"/>
  <c r="H190" i="16"/>
  <c r="H196" i="16"/>
  <c r="E15" i="7"/>
  <c r="E109" i="11"/>
  <c r="E107" i="11"/>
  <c r="E100" i="11"/>
  <c r="M134" i="12"/>
  <c r="C128" i="12"/>
  <c r="C123" i="12"/>
  <c r="C117" i="12"/>
  <c r="C15" i="8"/>
  <c r="C26" i="8"/>
  <c r="J100" i="13"/>
  <c r="D212" i="15"/>
  <c r="E202" i="15"/>
  <c r="E200" i="15" s="1"/>
  <c r="L189" i="15"/>
  <c r="L180" i="15"/>
  <c r="N171" i="15"/>
  <c r="L168" i="15"/>
  <c r="Q178" i="16"/>
  <c r="G206" i="16"/>
  <c r="G204" i="16"/>
  <c r="O169" i="16"/>
  <c r="O92" i="14"/>
  <c r="O179" i="16"/>
  <c r="O91" i="14"/>
  <c r="B207" i="17"/>
  <c r="B205" i="17"/>
  <c r="J252" i="17"/>
  <c r="J203" i="17"/>
  <c r="B202" i="17"/>
  <c r="B251" i="17"/>
  <c r="J243" i="17"/>
  <c r="J187" i="17"/>
  <c r="B242" i="17"/>
  <c r="B186" i="17"/>
  <c r="C222" i="17"/>
  <c r="C160" i="17"/>
  <c r="K164" i="17"/>
  <c r="K158" i="17" s="1"/>
  <c r="K73" i="14"/>
  <c r="K102" i="6" s="1"/>
  <c r="D15" i="7"/>
  <c r="D107" i="11"/>
  <c r="L10" i="7"/>
  <c r="D139" i="13"/>
  <c r="D100" i="11"/>
  <c r="B153" i="12"/>
  <c r="B150" i="12"/>
  <c r="J15" i="8"/>
  <c r="J142" i="12"/>
  <c r="J140" i="12"/>
  <c r="J10" i="8"/>
  <c r="B102" i="12"/>
  <c r="Q49" i="9"/>
  <c r="B202" i="15"/>
  <c r="K189" i="15"/>
  <c r="K183" i="15" s="1"/>
  <c r="F186" i="15"/>
  <c r="K163" i="15"/>
  <c r="F206" i="16"/>
  <c r="F204" i="16"/>
  <c r="F201" i="16"/>
  <c r="F91" i="14"/>
  <c r="F190" i="16"/>
  <c r="F196" i="16"/>
  <c r="F183" i="16" s="1"/>
  <c r="N169" i="16"/>
  <c r="N171" i="16"/>
  <c r="N179" i="16"/>
  <c r="N174" i="16"/>
  <c r="N164" i="16"/>
  <c r="N160" i="16"/>
  <c r="I243" i="17"/>
  <c r="I187" i="17"/>
  <c r="I183" i="17" s="1"/>
  <c r="Q185" i="17"/>
  <c r="Q241" i="17"/>
  <c r="I173" i="17"/>
  <c r="I235" i="17"/>
  <c r="H15" i="9"/>
  <c r="B212" i="15"/>
  <c r="I189" i="15"/>
  <c r="B161" i="15"/>
  <c r="J15" i="7"/>
  <c r="B109" i="11"/>
  <c r="P127" i="12"/>
  <c r="P122" i="12"/>
  <c r="P15" i="8"/>
  <c r="P109" i="12"/>
  <c r="H10" i="8"/>
  <c r="G50" i="9"/>
  <c r="O10" i="9"/>
  <c r="O49" i="9"/>
  <c r="G48" i="9"/>
  <c r="Q64" i="14"/>
  <c r="Q48" i="6"/>
  <c r="I47" i="6"/>
  <c r="Q45" i="6"/>
  <c r="I41" i="6"/>
  <c r="M88" i="14"/>
  <c r="H205" i="15"/>
  <c r="N201" i="15"/>
  <c r="N200" i="15" s="1"/>
  <c r="G189" i="15"/>
  <c r="H168" i="15"/>
  <c r="D213" i="16"/>
  <c r="J168" i="16"/>
  <c r="J167" i="16" s="1"/>
  <c r="D212" i="16"/>
  <c r="D204" i="16"/>
  <c r="D201" i="16"/>
  <c r="L245" i="16"/>
  <c r="L189" i="16"/>
  <c r="L171" i="16"/>
  <c r="L169" i="16"/>
  <c r="L179" i="16"/>
  <c r="L167" i="16" s="1"/>
  <c r="L174" i="16"/>
  <c r="L172" i="16"/>
  <c r="L252" i="17"/>
  <c r="P204" i="17"/>
  <c r="M250" i="17"/>
  <c r="L175" i="25"/>
  <c r="L211" i="25"/>
  <c r="L209" i="25"/>
  <c r="L171" i="25"/>
  <c r="D164" i="25"/>
  <c r="D204" i="25"/>
  <c r="L146" i="25"/>
  <c r="L194" i="25"/>
  <c r="D193" i="25"/>
  <c r="D145" i="25"/>
  <c r="E160" i="17"/>
  <c r="E158" i="17" s="1"/>
  <c r="E222" i="17"/>
  <c r="O75" i="18"/>
  <c r="O40" i="9"/>
  <c r="O37" i="9" s="1"/>
  <c r="D180" i="20"/>
  <c r="D177" i="20"/>
  <c r="L168" i="20"/>
  <c r="L162" i="20"/>
  <c r="L170" i="20"/>
  <c r="L163" i="20"/>
  <c r="K175" i="25"/>
  <c r="K211" i="25"/>
  <c r="K209" i="25"/>
  <c r="K171" i="25"/>
  <c r="K194" i="25"/>
  <c r="K146" i="25"/>
  <c r="C193" i="25"/>
  <c r="C145" i="25"/>
  <c r="C140" i="25"/>
  <c r="C189" i="25"/>
  <c r="K135" i="25"/>
  <c r="K186" i="25"/>
  <c r="C183" i="25"/>
  <c r="C132" i="25"/>
  <c r="K130" i="25"/>
  <c r="K181" i="25"/>
  <c r="C242" i="17"/>
  <c r="C186" i="17"/>
  <c r="K171" i="17"/>
  <c r="K233" i="17"/>
  <c r="O184" i="19"/>
  <c r="O190" i="19"/>
  <c r="O177" i="19"/>
  <c r="J223" i="17"/>
  <c r="J161" i="17"/>
  <c r="E245" i="20"/>
  <c r="E206" i="19"/>
  <c r="M223" i="20"/>
  <c r="M168" i="19"/>
  <c r="I196" i="20"/>
  <c r="I207" i="20"/>
  <c r="I96" i="18"/>
  <c r="I94" i="18" s="1"/>
  <c r="I162" i="20"/>
  <c r="I170" i="20"/>
  <c r="I159" i="20"/>
  <c r="G163" i="24"/>
  <c r="G164" i="24"/>
  <c r="G74" i="22"/>
  <c r="H173" i="17"/>
  <c r="H235" i="17"/>
  <c r="H171" i="17"/>
  <c r="H233" i="17"/>
  <c r="L184" i="19"/>
  <c r="L190" i="19"/>
  <c r="L177" i="19"/>
  <c r="L216" i="20"/>
  <c r="L159" i="19"/>
  <c r="K235" i="20"/>
  <c r="K191" i="19"/>
  <c r="C233" i="20"/>
  <c r="C233" i="19"/>
  <c r="C231" i="20"/>
  <c r="C180" i="19"/>
  <c r="K182" i="19"/>
  <c r="K184" i="19"/>
  <c r="K190" i="19"/>
  <c r="K177" i="19"/>
  <c r="N253" i="17"/>
  <c r="N204" i="17"/>
  <c r="F243" i="17"/>
  <c r="F187" i="17"/>
  <c r="N241" i="17"/>
  <c r="N185" i="17"/>
  <c r="F240" i="17"/>
  <c r="F184" i="17"/>
  <c r="D157" i="24"/>
  <c r="D73" i="22"/>
  <c r="M185" i="17"/>
  <c r="M241" i="17"/>
  <c r="E173" i="17"/>
  <c r="E235" i="17"/>
  <c r="Q230" i="20"/>
  <c r="Q230" i="19"/>
  <c r="D196" i="17"/>
  <c r="D189" i="17"/>
  <c r="L185" i="17"/>
  <c r="L241" i="17"/>
  <c r="P210" i="19"/>
  <c r="H235" i="20"/>
  <c r="H191" i="19"/>
  <c r="P227" i="20"/>
  <c r="P176" i="19"/>
  <c r="H223" i="21"/>
  <c r="H168" i="19"/>
  <c r="I167" i="20"/>
  <c r="D183" i="20"/>
  <c r="D181" i="20"/>
  <c r="L172" i="20"/>
  <c r="L164" i="20"/>
  <c r="E201" i="15"/>
  <c r="M198" i="15"/>
  <c r="M183" i="15" s="1"/>
  <c r="C206" i="16"/>
  <c r="C204" i="16"/>
  <c r="C201" i="16"/>
  <c r="K198" i="16"/>
  <c r="K189" i="16"/>
  <c r="K184" i="16"/>
  <c r="K161" i="16"/>
  <c r="K252" i="17"/>
  <c r="H243" i="17"/>
  <c r="P221" i="17"/>
  <c r="C196" i="17"/>
  <c r="C189" i="17"/>
  <c r="L187" i="19"/>
  <c r="O207" i="19"/>
  <c r="O183" i="19"/>
  <c r="O181" i="19"/>
  <c r="O179" i="19"/>
  <c r="O176" i="19"/>
  <c r="B189" i="17"/>
  <c r="B240" i="17"/>
  <c r="B184" i="17"/>
  <c r="J231" i="17"/>
  <c r="J169" i="17"/>
  <c r="N183" i="19"/>
  <c r="N179" i="19"/>
  <c r="N176" i="19"/>
  <c r="P102" i="13"/>
  <c r="P135" i="13"/>
  <c r="C46" i="6"/>
  <c r="C34" i="6"/>
  <c r="K215" i="15"/>
  <c r="K213" i="15"/>
  <c r="C210" i="15"/>
  <c r="K207" i="15"/>
  <c r="C201" i="15"/>
  <c r="K196" i="15"/>
  <c r="K187" i="15"/>
  <c r="C198" i="15"/>
  <c r="K227" i="17"/>
  <c r="C225" i="17"/>
  <c r="I215" i="16"/>
  <c r="I207" i="16"/>
  <c r="I202" i="16"/>
  <c r="I200" i="16" s="1"/>
  <c r="I198" i="16"/>
  <c r="Q197" i="16"/>
  <c r="I196" i="16"/>
  <c r="Q194" i="16"/>
  <c r="Q192" i="16"/>
  <c r="I191" i="16"/>
  <c r="Q190" i="16"/>
  <c r="I189" i="16"/>
  <c r="Q188" i="16"/>
  <c r="I187" i="16"/>
  <c r="Q185" i="16"/>
  <c r="I184" i="16"/>
  <c r="I183" i="16" s="1"/>
  <c r="Q180" i="16"/>
  <c r="Q164" i="16"/>
  <c r="C252" i="17"/>
  <c r="D243" i="17"/>
  <c r="D240" i="17"/>
  <c r="J163" i="17"/>
  <c r="D160" i="17"/>
  <c r="I253" i="17"/>
  <c r="I204" i="17"/>
  <c r="I185" i="17"/>
  <c r="I241" i="17"/>
  <c r="Q196" i="17"/>
  <c r="Q183" i="17" s="1"/>
  <c r="Q189" i="17"/>
  <c r="J221" i="17"/>
  <c r="J159" i="17"/>
  <c r="H187" i="19"/>
  <c r="M183" i="19"/>
  <c r="M232" i="20"/>
  <c r="M232" i="19"/>
  <c r="I164" i="20"/>
  <c r="I161" i="20"/>
  <c r="J215" i="15"/>
  <c r="B210" i="15"/>
  <c r="B253" i="16"/>
  <c r="J251" i="16"/>
  <c r="J243" i="16"/>
  <c r="B242" i="16"/>
  <c r="J240" i="16"/>
  <c r="J237" i="16"/>
  <c r="B174" i="15"/>
  <c r="B234" i="16"/>
  <c r="B231" i="16"/>
  <c r="J227" i="16"/>
  <c r="B225" i="16"/>
  <c r="J223" i="16"/>
  <c r="B222" i="16"/>
  <c r="H215" i="16"/>
  <c r="H213" i="16"/>
  <c r="H207" i="16"/>
  <c r="H202" i="16"/>
  <c r="H200" i="16" s="1"/>
  <c r="P215" i="16"/>
  <c r="H189" i="16"/>
  <c r="H187" i="16"/>
  <c r="H184" i="16"/>
  <c r="P180" i="16"/>
  <c r="K221" i="17"/>
  <c r="C170" i="17"/>
  <c r="H185" i="17"/>
  <c r="H183" i="17" s="1"/>
  <c r="H241" i="17"/>
  <c r="H231" i="17"/>
  <c r="H169" i="17"/>
  <c r="L183" i="19"/>
  <c r="L175" i="19" s="1"/>
  <c r="L179" i="19"/>
  <c r="L227" i="20"/>
  <c r="D179" i="19"/>
  <c r="D187" i="19"/>
  <c r="I208" i="15"/>
  <c r="Q201" i="15"/>
  <c r="Q192" i="15"/>
  <c r="Q188" i="15"/>
  <c r="I164" i="15"/>
  <c r="G215" i="16"/>
  <c r="G213" i="16"/>
  <c r="G207" i="16"/>
  <c r="G202" i="16"/>
  <c r="O201" i="16"/>
  <c r="G189" i="16"/>
  <c r="O180" i="16"/>
  <c r="G163" i="16"/>
  <c r="G163" i="17"/>
  <c r="B160" i="17"/>
  <c r="G185" i="17"/>
  <c r="G241" i="17"/>
  <c r="H164" i="17"/>
  <c r="H158" i="17" s="1"/>
  <c r="K183" i="19"/>
  <c r="K181" i="19"/>
  <c r="K179" i="19"/>
  <c r="C226" i="20"/>
  <c r="C187" i="19"/>
  <c r="E10" i="9"/>
  <c r="M102" i="13"/>
  <c r="E101" i="13"/>
  <c r="M135" i="13"/>
  <c r="P64" i="14"/>
  <c r="B169" i="15"/>
  <c r="H208" i="15"/>
  <c r="P194" i="15"/>
  <c r="P192" i="15"/>
  <c r="P188" i="15"/>
  <c r="P241" i="16"/>
  <c r="H240" i="16"/>
  <c r="P178" i="15"/>
  <c r="P235" i="16"/>
  <c r="P233" i="16"/>
  <c r="H232" i="16"/>
  <c r="H229" i="16"/>
  <c r="H227" i="16"/>
  <c r="P224" i="16"/>
  <c r="P221" i="16"/>
  <c r="F215" i="16"/>
  <c r="F213" i="16"/>
  <c r="F189" i="16"/>
  <c r="P242" i="17"/>
  <c r="H221" i="17"/>
  <c r="K187" i="17"/>
  <c r="Q159" i="17"/>
  <c r="H184" i="19"/>
  <c r="J183" i="19"/>
  <c r="L102" i="13"/>
  <c r="D101" i="13"/>
  <c r="G35" i="6"/>
  <c r="G215" i="15"/>
  <c r="G208" i="15"/>
  <c r="G198" i="15"/>
  <c r="O194" i="15"/>
  <c r="G191" i="15"/>
  <c r="G227" i="17"/>
  <c r="O226" i="17"/>
  <c r="O159" i="15"/>
  <c r="E215" i="16"/>
  <c r="E213" i="16"/>
  <c r="E208" i="16"/>
  <c r="M211" i="16"/>
  <c r="E198" i="16"/>
  <c r="M197" i="16"/>
  <c r="E196" i="16"/>
  <c r="M192" i="16"/>
  <c r="E191" i="16"/>
  <c r="E189" i="16"/>
  <c r="E183" i="16" s="1"/>
  <c r="E187" i="16"/>
  <c r="E184" i="16"/>
  <c r="O242" i="17"/>
  <c r="E206" i="17"/>
  <c r="K102" i="13"/>
  <c r="K50" i="9"/>
  <c r="C101" i="13"/>
  <c r="C49" i="9"/>
  <c r="K47" i="9"/>
  <c r="F96" i="14"/>
  <c r="F157" i="6" s="1"/>
  <c r="F208" i="15"/>
  <c r="N192" i="15"/>
  <c r="F191" i="15"/>
  <c r="N188" i="15"/>
  <c r="N178" i="15"/>
  <c r="D215" i="16"/>
  <c r="D208" i="16"/>
  <c r="L210" i="16"/>
  <c r="D198" i="16"/>
  <c r="L246" i="16"/>
  <c r="D191" i="16"/>
  <c r="L235" i="16"/>
  <c r="O159" i="17"/>
  <c r="P195" i="19"/>
  <c r="L203" i="20"/>
  <c r="L166" i="20"/>
  <c r="L196" i="20"/>
  <c r="L235" i="20"/>
  <c r="J10" i="9"/>
  <c r="B101" i="13"/>
  <c r="J99" i="13"/>
  <c r="M64" i="14"/>
  <c r="M62" i="14" s="1"/>
  <c r="M54" i="6" s="1"/>
  <c r="M129" i="6" s="1"/>
  <c r="E96" i="14"/>
  <c r="E157" i="6" s="1"/>
  <c r="M48" i="6"/>
  <c r="E47" i="6"/>
  <c r="M45" i="6"/>
  <c r="E41" i="6"/>
  <c r="E215" i="15"/>
  <c r="E213" i="15"/>
  <c r="E208" i="15"/>
  <c r="E205" i="15"/>
  <c r="M211" i="15"/>
  <c r="E196" i="15"/>
  <c r="E191" i="15"/>
  <c r="M188" i="15"/>
  <c r="E187" i="15"/>
  <c r="E183" i="15" s="1"/>
  <c r="M178" i="15"/>
  <c r="E159" i="15"/>
  <c r="E158" i="15" s="1"/>
  <c r="K162" i="16"/>
  <c r="C215" i="16"/>
  <c r="C208" i="16"/>
  <c r="K205" i="16"/>
  <c r="C198" i="16"/>
  <c r="K197" i="16"/>
  <c r="C251" i="17"/>
  <c r="N159" i="17"/>
  <c r="Q100" i="13"/>
  <c r="I99" i="13"/>
  <c r="J202" i="15"/>
  <c r="D215" i="15"/>
  <c r="D213" i="15"/>
  <c r="L256" i="17"/>
  <c r="D208" i="15"/>
  <c r="D202" i="15"/>
  <c r="D196" i="15"/>
  <c r="L246" i="17"/>
  <c r="D191" i="15"/>
  <c r="L190" i="15"/>
  <c r="L178" i="15"/>
  <c r="L164" i="15"/>
  <c r="B215" i="16"/>
  <c r="B208" i="16"/>
  <c r="J194" i="16"/>
  <c r="J192" i="16"/>
  <c r="J173" i="16"/>
  <c r="M224" i="17"/>
  <c r="G187" i="17"/>
  <c r="C183" i="19"/>
  <c r="I203" i="20"/>
  <c r="C178" i="20"/>
  <c r="M175" i="25"/>
  <c r="M211" i="25"/>
  <c r="M209" i="25"/>
  <c r="M171" i="25"/>
  <c r="M205" i="25"/>
  <c r="M165" i="25"/>
  <c r="M151" i="25"/>
  <c r="M146" i="25"/>
  <c r="M194" i="25"/>
  <c r="E145" i="25"/>
  <c r="E193" i="25"/>
  <c r="E140" i="25"/>
  <c r="E189" i="25"/>
  <c r="M135" i="25"/>
  <c r="M186" i="25"/>
  <c r="E183" i="25"/>
  <c r="E132" i="25"/>
  <c r="J175" i="25"/>
  <c r="J211" i="25"/>
  <c r="J209" i="25"/>
  <c r="J171" i="25"/>
  <c r="B193" i="25"/>
  <c r="B145" i="25"/>
  <c r="B189" i="25"/>
  <c r="B140" i="25"/>
  <c r="J135" i="25"/>
  <c r="J186" i="25"/>
  <c r="B183" i="25"/>
  <c r="B132" i="25"/>
  <c r="J130" i="25"/>
  <c r="J181" i="25"/>
  <c r="B144" i="24"/>
  <c r="B157" i="24"/>
  <c r="D57" i="39"/>
  <c r="D63" i="39"/>
  <c r="E210" i="20"/>
  <c r="L202" i="20"/>
  <c r="D176" i="20"/>
  <c r="L167" i="20"/>
  <c r="L161" i="20"/>
  <c r="C185" i="21"/>
  <c r="O168" i="23"/>
  <c r="M123" i="33"/>
  <c r="M108" i="33"/>
  <c r="E116" i="33"/>
  <c r="E87" i="33"/>
  <c r="M114" i="33"/>
  <c r="M85" i="33"/>
  <c r="M83" i="33" s="1"/>
  <c r="E84" i="33"/>
  <c r="E113" i="33"/>
  <c r="K206" i="20"/>
  <c r="K200" i="20"/>
  <c r="C187" i="20"/>
  <c r="C183" i="20"/>
  <c r="C179" i="20"/>
  <c r="C176" i="20"/>
  <c r="K158" i="20"/>
  <c r="K157" i="20" s="1"/>
  <c r="Q201" i="21"/>
  <c r="K204" i="23"/>
  <c r="K164" i="23"/>
  <c r="C200" i="23"/>
  <c r="C157" i="23"/>
  <c r="K131" i="23"/>
  <c r="K138" i="23"/>
  <c r="B183" i="20"/>
  <c r="J172" i="20"/>
  <c r="J167" i="20"/>
  <c r="J166" i="20"/>
  <c r="J163" i="20"/>
  <c r="J161" i="20"/>
  <c r="B197" i="24"/>
  <c r="B149" i="23"/>
  <c r="D216" i="20"/>
  <c r="I206" i="20"/>
  <c r="I202" i="20"/>
  <c r="I200" i="20"/>
  <c r="I195" i="20"/>
  <c r="I172" i="20"/>
  <c r="I166" i="20"/>
  <c r="I163" i="20"/>
  <c r="I158" i="20"/>
  <c r="Q167" i="23"/>
  <c r="Q164" i="23"/>
  <c r="C239" i="21"/>
  <c r="F169" i="24"/>
  <c r="G163" i="20"/>
  <c r="G158" i="20"/>
  <c r="K237" i="21"/>
  <c r="G164" i="23"/>
  <c r="G204" i="23"/>
  <c r="O170" i="23"/>
  <c r="O164" i="23"/>
  <c r="I109" i="27"/>
  <c r="I145" i="27"/>
  <c r="F206" i="17"/>
  <c r="F192" i="17"/>
  <c r="F190" i="17"/>
  <c r="F188" i="17"/>
  <c r="I234" i="20"/>
  <c r="I183" i="19"/>
  <c r="Q182" i="19"/>
  <c r="I232" i="20"/>
  <c r="Q166" i="19"/>
  <c r="I222" i="20"/>
  <c r="Q220" i="20"/>
  <c r="Q215" i="20"/>
  <c r="O176" i="20"/>
  <c r="F182" i="20"/>
  <c r="F170" i="20"/>
  <c r="F167" i="20"/>
  <c r="F166" i="20"/>
  <c r="N162" i="20"/>
  <c r="O238" i="21"/>
  <c r="D230" i="21"/>
  <c r="Q218" i="21"/>
  <c r="H217" i="21"/>
  <c r="O215" i="21"/>
  <c r="F177" i="21"/>
  <c r="J199" i="21"/>
  <c r="F174" i="23"/>
  <c r="F173" i="23"/>
  <c r="F170" i="23"/>
  <c r="F169" i="23"/>
  <c r="F164" i="23"/>
  <c r="F164" i="17"/>
  <c r="Q163" i="19"/>
  <c r="P241" i="20"/>
  <c r="H183" i="19"/>
  <c r="H181" i="19"/>
  <c r="H227" i="20"/>
  <c r="P166" i="19"/>
  <c r="P187" i="20"/>
  <c r="E172" i="20"/>
  <c r="E170" i="20"/>
  <c r="E166" i="20"/>
  <c r="E163" i="20"/>
  <c r="E157" i="20" s="1"/>
  <c r="K246" i="21"/>
  <c r="C230" i="21"/>
  <c r="C182" i="21"/>
  <c r="Q206" i="21"/>
  <c r="Q200" i="21"/>
  <c r="O145" i="23"/>
  <c r="M184" i="23"/>
  <c r="M133" i="23"/>
  <c r="O143" i="29"/>
  <c r="O112" i="27"/>
  <c r="O113" i="27"/>
  <c r="O109" i="27"/>
  <c r="O118" i="27"/>
  <c r="G100" i="27"/>
  <c r="G101" i="27"/>
  <c r="K194" i="16"/>
  <c r="C191" i="16"/>
  <c r="C250" i="17"/>
  <c r="M189" i="17"/>
  <c r="D197" i="17"/>
  <c r="D192" i="17"/>
  <c r="D190" i="17"/>
  <c r="D188" i="17"/>
  <c r="L190" i="17"/>
  <c r="M163" i="17"/>
  <c r="K81" i="18"/>
  <c r="P163" i="19"/>
  <c r="G246" i="20"/>
  <c r="O241" i="20"/>
  <c r="O188" i="19"/>
  <c r="G234" i="21"/>
  <c r="G183" i="19"/>
  <c r="O182" i="19"/>
  <c r="G232" i="21"/>
  <c r="G176" i="19"/>
  <c r="O166" i="19"/>
  <c r="O220" i="20"/>
  <c r="O215" i="20"/>
  <c r="D190" i="20"/>
  <c r="D188" i="20"/>
  <c r="D184" i="20"/>
  <c r="D182" i="20"/>
  <c r="D172" i="20"/>
  <c r="D170" i="20"/>
  <c r="D166" i="20"/>
  <c r="D221" i="20"/>
  <c r="L159" i="20"/>
  <c r="D215" i="20"/>
  <c r="I246" i="21"/>
  <c r="O218" i="21"/>
  <c r="F217" i="21"/>
  <c r="M215" i="21"/>
  <c r="L196" i="21"/>
  <c r="P206" i="21"/>
  <c r="P200" i="21"/>
  <c r="P241" i="21"/>
  <c r="P198" i="21"/>
  <c r="E167" i="23"/>
  <c r="O144" i="23"/>
  <c r="G174" i="24"/>
  <c r="G173" i="24"/>
  <c r="G170" i="24"/>
  <c r="G169" i="24"/>
  <c r="G167" i="24"/>
  <c r="O74" i="22"/>
  <c r="O174" i="24"/>
  <c r="O167" i="24"/>
  <c r="G159" i="24"/>
  <c r="G150" i="24"/>
  <c r="G148" i="24"/>
  <c r="G145" i="24"/>
  <c r="N146" i="28"/>
  <c r="N110" i="27"/>
  <c r="N112" i="27"/>
  <c r="N113" i="27"/>
  <c r="N109" i="27"/>
  <c r="N118" i="27"/>
  <c r="N114" i="27"/>
  <c r="C206" i="17"/>
  <c r="C253" i="17"/>
  <c r="C204" i="17"/>
  <c r="C197" i="17"/>
  <c r="C192" i="17"/>
  <c r="C190" i="17"/>
  <c r="C188" i="17"/>
  <c r="K190" i="17"/>
  <c r="N188" i="19"/>
  <c r="N182" i="19"/>
  <c r="N172" i="19"/>
  <c r="N170" i="19"/>
  <c r="N166" i="19"/>
  <c r="N163" i="19"/>
  <c r="D158" i="20"/>
  <c r="K199" i="20"/>
  <c r="C188" i="20"/>
  <c r="C182" i="20"/>
  <c r="C180" i="20"/>
  <c r="K181" i="20"/>
  <c r="C172" i="20"/>
  <c r="C170" i="20"/>
  <c r="C166" i="20"/>
  <c r="C163" i="20"/>
  <c r="C161" i="20"/>
  <c r="N218" i="21"/>
  <c r="E217" i="21"/>
  <c r="L215" i="21"/>
  <c r="J196" i="21"/>
  <c r="O206" i="21"/>
  <c r="O200" i="21"/>
  <c r="Q174" i="23"/>
  <c r="K209" i="23"/>
  <c r="K171" i="23"/>
  <c r="K139" i="23"/>
  <c r="K133" i="23"/>
  <c r="K130" i="23"/>
  <c r="K129" i="23" s="1"/>
  <c r="F174" i="24"/>
  <c r="F173" i="24"/>
  <c r="F170" i="24"/>
  <c r="F167" i="24"/>
  <c r="N174" i="24"/>
  <c r="N167" i="24"/>
  <c r="F159" i="24"/>
  <c r="F150" i="24"/>
  <c r="F145" i="24"/>
  <c r="N146" i="24"/>
  <c r="N145" i="24"/>
  <c r="E150" i="28"/>
  <c r="E116" i="28"/>
  <c r="E145" i="28"/>
  <c r="E109" i="28"/>
  <c r="M121" i="28"/>
  <c r="M113" i="28"/>
  <c r="M108" i="28"/>
  <c r="M120" i="28"/>
  <c r="M115" i="28"/>
  <c r="M134" i="28"/>
  <c r="M96" i="28"/>
  <c r="E96" i="28"/>
  <c r="E95" i="28" s="1"/>
  <c r="E101" i="28"/>
  <c r="E104" i="28"/>
  <c r="E99" i="28"/>
  <c r="B206" i="17"/>
  <c r="B197" i="17"/>
  <c r="B192" i="17"/>
  <c r="B190" i="17"/>
  <c r="B188" i="17"/>
  <c r="B183" i="17" s="1"/>
  <c r="C164" i="17"/>
  <c r="C158" i="17" s="1"/>
  <c r="P51" i="18"/>
  <c r="P60" i="6" s="1"/>
  <c r="H159" i="19"/>
  <c r="E246" i="20"/>
  <c r="M202" i="19"/>
  <c r="M241" i="20"/>
  <c r="E209" i="19"/>
  <c r="E234" i="20"/>
  <c r="E232" i="20"/>
  <c r="M231" i="20"/>
  <c r="M220" i="20"/>
  <c r="H207" i="20"/>
  <c r="J199" i="20"/>
  <c r="B190" i="20"/>
  <c r="B188" i="20"/>
  <c r="B182" i="20"/>
  <c r="B170" i="20"/>
  <c r="B166" i="20"/>
  <c r="D217" i="21"/>
  <c r="K215" i="21"/>
  <c r="N206" i="21"/>
  <c r="N200" i="21"/>
  <c r="F161" i="21"/>
  <c r="F218" i="21"/>
  <c r="N159" i="21"/>
  <c r="N216" i="21"/>
  <c r="F158" i="21"/>
  <c r="F215" i="21"/>
  <c r="B149" i="24"/>
  <c r="E174" i="24"/>
  <c r="E167" i="24"/>
  <c r="E158" i="24"/>
  <c r="E150" i="24"/>
  <c r="E145" i="24"/>
  <c r="J194" i="25"/>
  <c r="H192" i="16"/>
  <c r="P189" i="16"/>
  <c r="H173" i="16"/>
  <c r="I190" i="17"/>
  <c r="E232" i="19"/>
  <c r="G159" i="19"/>
  <c r="L202" i="19"/>
  <c r="L241" i="20"/>
  <c r="L195" i="19"/>
  <c r="D234" i="20"/>
  <c r="D181" i="19"/>
  <c r="L172" i="19"/>
  <c r="L220" i="20"/>
  <c r="D159" i="19"/>
  <c r="I209" i="20"/>
  <c r="I199" i="20"/>
  <c r="Q187" i="20"/>
  <c r="Q181" i="20"/>
  <c r="I187" i="20"/>
  <c r="L218" i="21"/>
  <c r="C217" i="21"/>
  <c r="E228" i="21"/>
  <c r="E177" i="21"/>
  <c r="Q166" i="23"/>
  <c r="Q157" i="23"/>
  <c r="Q155" i="23"/>
  <c r="Q149" i="23"/>
  <c r="Q147" i="23"/>
  <c r="Q144" i="23"/>
  <c r="I139" i="23"/>
  <c r="L174" i="24"/>
  <c r="L167" i="24"/>
  <c r="D158" i="24"/>
  <c r="D150" i="24"/>
  <c r="D145" i="24"/>
  <c r="L146" i="24"/>
  <c r="L145" i="24"/>
  <c r="K74" i="26"/>
  <c r="K171" i="6" s="1"/>
  <c r="K56" i="26"/>
  <c r="C157" i="28"/>
  <c r="C127" i="28"/>
  <c r="K113" i="28"/>
  <c r="K115" i="28"/>
  <c r="K112" i="28"/>
  <c r="G192" i="16"/>
  <c r="G188" i="16"/>
  <c r="G185" i="16"/>
  <c r="O189" i="16"/>
  <c r="G178" i="16"/>
  <c r="O174" i="16"/>
  <c r="G173" i="16"/>
  <c r="O163" i="16"/>
  <c r="G159" i="16"/>
  <c r="G158" i="16" s="1"/>
  <c r="P196" i="17"/>
  <c r="H190" i="17"/>
  <c r="M231" i="19"/>
  <c r="E159" i="19"/>
  <c r="K202" i="19"/>
  <c r="K195" i="19"/>
  <c r="K194" i="19" s="1"/>
  <c r="C207" i="19"/>
  <c r="C232" i="20"/>
  <c r="K231" i="20"/>
  <c r="K172" i="19"/>
  <c r="K163" i="19"/>
  <c r="H209" i="20"/>
  <c r="H244" i="20"/>
  <c r="P181" i="20"/>
  <c r="H168" i="20"/>
  <c r="P160" i="20"/>
  <c r="P157" i="20" s="1"/>
  <c r="F224" i="21"/>
  <c r="K218" i="21"/>
  <c r="I215" i="21"/>
  <c r="Q203" i="21"/>
  <c r="Q198" i="21"/>
  <c r="M165" i="23"/>
  <c r="P155" i="23"/>
  <c r="P149" i="23"/>
  <c r="P147" i="23"/>
  <c r="P144" i="23"/>
  <c r="K174" i="24"/>
  <c r="K167" i="24"/>
  <c r="C158" i="24"/>
  <c r="C150" i="24"/>
  <c r="C145" i="24"/>
  <c r="O117" i="33"/>
  <c r="O88" i="31"/>
  <c r="F192" i="16"/>
  <c r="F188" i="16"/>
  <c r="F178" i="16"/>
  <c r="F162" i="16"/>
  <c r="O196" i="17"/>
  <c r="O189" i="17"/>
  <c r="G190" i="17"/>
  <c r="P164" i="17"/>
  <c r="J202" i="19"/>
  <c r="J198" i="19"/>
  <c r="J195" i="19"/>
  <c r="J190" i="19"/>
  <c r="J177" i="19"/>
  <c r="J170" i="19"/>
  <c r="J167" i="19"/>
  <c r="G199" i="20"/>
  <c r="G168" i="20"/>
  <c r="O160" i="20"/>
  <c r="Q216" i="21"/>
  <c r="N198" i="21"/>
  <c r="K136" i="23"/>
  <c r="O155" i="23"/>
  <c r="O149" i="23"/>
  <c r="O147" i="23"/>
  <c r="J174" i="24"/>
  <c r="J167" i="24"/>
  <c r="B158" i="24"/>
  <c r="B145" i="24"/>
  <c r="G129" i="29"/>
  <c r="G159" i="29"/>
  <c r="O125" i="29"/>
  <c r="O123" i="29" s="1"/>
  <c r="O155" i="29"/>
  <c r="O110" i="29"/>
  <c r="O146" i="29"/>
  <c r="G145" i="29"/>
  <c r="G109" i="29"/>
  <c r="O113" i="29"/>
  <c r="O112" i="29"/>
  <c r="O58" i="26"/>
  <c r="O117" i="6" s="1"/>
  <c r="O120" i="29"/>
  <c r="G105" i="29"/>
  <c r="G141" i="29"/>
  <c r="O139" i="29"/>
  <c r="O101" i="29"/>
  <c r="O99" i="29"/>
  <c r="O137" i="29"/>
  <c r="G98" i="29"/>
  <c r="G136" i="29"/>
  <c r="G102" i="29"/>
  <c r="G57" i="26"/>
  <c r="G74" i="26" s="1"/>
  <c r="G171" i="6" s="1"/>
  <c r="F207" i="17"/>
  <c r="F205" i="17"/>
  <c r="F242" i="17"/>
  <c r="F186" i="17"/>
  <c r="O164" i="17"/>
  <c r="O158" i="17" s="1"/>
  <c r="D51" i="18"/>
  <c r="D60" i="6" s="1"/>
  <c r="Q167" i="19"/>
  <c r="Q158" i="19"/>
  <c r="Q244" i="20"/>
  <c r="Q196" i="19"/>
  <c r="I231" i="20"/>
  <c r="Q229" i="20"/>
  <c r="Q223" i="20"/>
  <c r="I221" i="20"/>
  <c r="I218" i="20"/>
  <c r="E164" i="23"/>
  <c r="N206" i="24"/>
  <c r="F202" i="24"/>
  <c r="N195" i="24"/>
  <c r="F194" i="24"/>
  <c r="M123" i="32"/>
  <c r="M108" i="31"/>
  <c r="M117" i="33"/>
  <c r="D244" i="16"/>
  <c r="L242" i="16"/>
  <c r="L187" i="16"/>
  <c r="D178" i="16"/>
  <c r="L176" i="16"/>
  <c r="E207" i="17"/>
  <c r="E205" i="17"/>
  <c r="N164" i="17"/>
  <c r="P158" i="19"/>
  <c r="P207" i="19"/>
  <c r="H202" i="19"/>
  <c r="H200" i="19"/>
  <c r="H241" i="20"/>
  <c r="P239" i="20"/>
  <c r="H170" i="19"/>
  <c r="H167" i="19"/>
  <c r="H218" i="20"/>
  <c r="E199" i="20"/>
  <c r="M181" i="20"/>
  <c r="E162" i="20"/>
  <c r="O241" i="21"/>
  <c r="H218" i="21"/>
  <c r="O216" i="21"/>
  <c r="F163" i="24"/>
  <c r="O111" i="27"/>
  <c r="E127" i="29"/>
  <c r="E157" i="29"/>
  <c r="M125" i="29"/>
  <c r="M155" i="29"/>
  <c r="M146" i="29"/>
  <c r="M110" i="29"/>
  <c r="E145" i="29"/>
  <c r="E109" i="29"/>
  <c r="M112" i="29"/>
  <c r="M58" i="26"/>
  <c r="M117" i="6" s="1"/>
  <c r="M120" i="29"/>
  <c r="M113" i="29"/>
  <c r="M139" i="29"/>
  <c r="M101" i="29"/>
  <c r="M137" i="29"/>
  <c r="M99" i="29"/>
  <c r="E98" i="29"/>
  <c r="E95" i="29" s="1"/>
  <c r="E136" i="29"/>
  <c r="M96" i="29"/>
  <c r="M134" i="29"/>
  <c r="E57" i="26"/>
  <c r="E74" i="26" s="1"/>
  <c r="E171" i="6" s="1"/>
  <c r="E102" i="29"/>
  <c r="L121" i="28"/>
  <c r="L108" i="28"/>
  <c r="O123" i="33"/>
  <c r="O108" i="33"/>
  <c r="G116" i="33"/>
  <c r="G87" i="33"/>
  <c r="O85" i="33"/>
  <c r="O83" i="33" s="1"/>
  <c r="O114" i="33"/>
  <c r="G113" i="33"/>
  <c r="G84" i="33"/>
  <c r="M158" i="29"/>
  <c r="M151" i="29"/>
  <c r="E150" i="29"/>
  <c r="E148" i="29"/>
  <c r="M143" i="29"/>
  <c r="E101" i="27"/>
  <c r="H128" i="28"/>
  <c r="L112" i="28"/>
  <c r="D97" i="28"/>
  <c r="Q156" i="28"/>
  <c r="Q140" i="28"/>
  <c r="B116" i="31"/>
  <c r="O107" i="32"/>
  <c r="G77" i="51"/>
  <c r="G100" i="51"/>
  <c r="O90" i="51"/>
  <c r="O81" i="51"/>
  <c r="L151" i="28"/>
  <c r="D148" i="28"/>
  <c r="L146" i="28"/>
  <c r="D133" i="28"/>
  <c r="N77" i="51"/>
  <c r="N88" i="51"/>
  <c r="N80" i="51"/>
  <c r="N87" i="51"/>
  <c r="N76" i="51"/>
  <c r="N81" i="51"/>
  <c r="L118" i="27"/>
  <c r="Q122" i="32"/>
  <c r="Q104" i="31"/>
  <c r="Q115" i="32"/>
  <c r="Q86" i="31"/>
  <c r="Q99" i="31"/>
  <c r="Q97" i="31"/>
  <c r="Q100" i="31"/>
  <c r="L115" i="28"/>
  <c r="P93" i="31"/>
  <c r="P100" i="31"/>
  <c r="Q120" i="27"/>
  <c r="Q111" i="27"/>
  <c r="N35" i="30"/>
  <c r="N37" i="30"/>
  <c r="N174" i="6" s="1"/>
  <c r="O112" i="33"/>
  <c r="O97" i="31"/>
  <c r="O102" i="31"/>
  <c r="O93" i="31"/>
  <c r="P120" i="27"/>
  <c r="D99" i="28"/>
  <c r="N97" i="31"/>
  <c r="N83" i="31" s="1"/>
  <c r="N102" i="31"/>
  <c r="N84" i="31"/>
  <c r="N107" i="31"/>
  <c r="B37" i="38"/>
  <c r="B176" i="6" s="1"/>
  <c r="B34" i="38"/>
  <c r="E133" i="24"/>
  <c r="O120" i="27"/>
  <c r="O115" i="27"/>
  <c r="O108" i="27"/>
  <c r="L34" i="30"/>
  <c r="L37" i="30"/>
  <c r="L174" i="6" s="1"/>
  <c r="M115" i="32"/>
  <c r="M86" i="31"/>
  <c r="M97" i="31"/>
  <c r="M102" i="31"/>
  <c r="M84" i="31"/>
  <c r="M100" i="31"/>
  <c r="M107" i="31"/>
  <c r="M89" i="31"/>
  <c r="J53" i="35"/>
  <c r="J74" i="35"/>
  <c r="D133" i="24"/>
  <c r="J78" i="22"/>
  <c r="J169" i="6" s="1"/>
  <c r="N120" i="27"/>
  <c r="N115" i="27"/>
  <c r="N111" i="27"/>
  <c r="H158" i="28"/>
  <c r="H124" i="28"/>
  <c r="D104" i="28"/>
  <c r="P108" i="27"/>
  <c r="K156" i="29"/>
  <c r="K126" i="29"/>
  <c r="C155" i="29"/>
  <c r="C125" i="29"/>
  <c r="H78" i="22"/>
  <c r="H169" i="6" s="1"/>
  <c r="L120" i="27"/>
  <c r="L115" i="27"/>
  <c r="O91" i="32"/>
  <c r="C108" i="33"/>
  <c r="C123" i="33"/>
  <c r="G64" i="35"/>
  <c r="G57" i="35"/>
  <c r="G52" i="35"/>
  <c r="M172" i="23"/>
  <c r="M166" i="23"/>
  <c r="M157" i="23"/>
  <c r="M149" i="23"/>
  <c r="M138" i="23"/>
  <c r="M134" i="23"/>
  <c r="B181" i="24"/>
  <c r="Q174" i="24"/>
  <c r="Q173" i="24"/>
  <c r="I172" i="24"/>
  <c r="Q169" i="24"/>
  <c r="I168" i="24"/>
  <c r="Q167" i="24"/>
  <c r="Q162" i="24" s="1"/>
  <c r="I166" i="24"/>
  <c r="Q164" i="24"/>
  <c r="I163" i="24"/>
  <c r="Q159" i="24"/>
  <c r="I147" i="24"/>
  <c r="I134" i="24"/>
  <c r="I131" i="24"/>
  <c r="D205" i="25"/>
  <c r="F181" i="25"/>
  <c r="H171" i="25"/>
  <c r="Q131" i="25"/>
  <c r="C128" i="27"/>
  <c r="K153" i="29"/>
  <c r="K115" i="27"/>
  <c r="K113" i="27"/>
  <c r="K108" i="27"/>
  <c r="K107" i="27" s="1"/>
  <c r="C109" i="27"/>
  <c r="O118" i="28"/>
  <c r="O114" i="28"/>
  <c r="O148" i="28"/>
  <c r="G102" i="28"/>
  <c r="P109" i="29"/>
  <c r="Q116" i="29"/>
  <c r="Q114" i="29"/>
  <c r="I100" i="29"/>
  <c r="H34" i="30"/>
  <c r="H37" i="30"/>
  <c r="H174" i="6" s="1"/>
  <c r="Q107" i="31"/>
  <c r="N89" i="31"/>
  <c r="Q102" i="31"/>
  <c r="Q93" i="31"/>
  <c r="B67" i="37"/>
  <c r="B82" i="37"/>
  <c r="C233" i="21"/>
  <c r="L166" i="23"/>
  <c r="H172" i="24"/>
  <c r="H168" i="24"/>
  <c r="H166" i="24"/>
  <c r="H163" i="24"/>
  <c r="H147" i="24"/>
  <c r="I211" i="25"/>
  <c r="Q204" i="25"/>
  <c r="Q192" i="25"/>
  <c r="B181" i="25"/>
  <c r="G171" i="25"/>
  <c r="O131" i="25"/>
  <c r="F78" i="22"/>
  <c r="F169" i="6" s="1"/>
  <c r="J112" i="27"/>
  <c r="E105" i="27"/>
  <c r="J115" i="27"/>
  <c r="J147" i="28"/>
  <c r="H147" i="29"/>
  <c r="H111" i="29"/>
  <c r="O37" i="30"/>
  <c r="O174" i="6" s="1"/>
  <c r="Q88" i="31"/>
  <c r="P97" i="31"/>
  <c r="Q66" i="37"/>
  <c r="Q81" i="37"/>
  <c r="K166" i="23"/>
  <c r="K157" i="23"/>
  <c r="K149" i="23"/>
  <c r="K134" i="23"/>
  <c r="O173" i="24"/>
  <c r="G172" i="24"/>
  <c r="O170" i="24"/>
  <c r="G168" i="24"/>
  <c r="G166" i="24"/>
  <c r="O164" i="24"/>
  <c r="O162" i="24" s="1"/>
  <c r="O159" i="24"/>
  <c r="G157" i="24"/>
  <c r="O148" i="24"/>
  <c r="G147" i="24"/>
  <c r="G131" i="24"/>
  <c r="H211" i="25"/>
  <c r="F171" i="25"/>
  <c r="N131" i="25"/>
  <c r="E136" i="25"/>
  <c r="H112" i="27"/>
  <c r="Q127" i="27"/>
  <c r="I120" i="27"/>
  <c r="Q118" i="27"/>
  <c r="I115" i="27"/>
  <c r="Q114" i="27"/>
  <c r="I111" i="27"/>
  <c r="Q109" i="27"/>
  <c r="I108" i="27"/>
  <c r="H150" i="28"/>
  <c r="D101" i="28"/>
  <c r="M118" i="28"/>
  <c r="M114" i="28"/>
  <c r="M148" i="28"/>
  <c r="E102" i="28"/>
  <c r="F156" i="29"/>
  <c r="O124" i="29"/>
  <c r="O154" i="29"/>
  <c r="O116" i="29"/>
  <c r="O114" i="29"/>
  <c r="O141" i="29"/>
  <c r="O105" i="29"/>
  <c r="G100" i="29"/>
  <c r="P88" i="31"/>
  <c r="Q199" i="21"/>
  <c r="B211" i="24"/>
  <c r="B209" i="24"/>
  <c r="J206" i="24"/>
  <c r="B205" i="24"/>
  <c r="J163" i="23"/>
  <c r="J157" i="23"/>
  <c r="J197" i="24"/>
  <c r="J195" i="24"/>
  <c r="B194" i="24"/>
  <c r="J192" i="24"/>
  <c r="B186" i="24"/>
  <c r="B184" i="24"/>
  <c r="J182" i="24"/>
  <c r="N173" i="24"/>
  <c r="F172" i="24"/>
  <c r="F168" i="24"/>
  <c r="N164" i="24"/>
  <c r="N148" i="24"/>
  <c r="F147" i="24"/>
  <c r="M163" i="25"/>
  <c r="G146" i="25"/>
  <c r="D78" i="22"/>
  <c r="D169" i="6" s="1"/>
  <c r="J116" i="27"/>
  <c r="Q129" i="28"/>
  <c r="L118" i="28"/>
  <c r="L116" i="28"/>
  <c r="L114" i="28"/>
  <c r="L109" i="28"/>
  <c r="D100" i="28"/>
  <c r="N114" i="29"/>
  <c r="P106" i="31"/>
  <c r="N100" i="31"/>
  <c r="G57" i="40"/>
  <c r="G67" i="40"/>
  <c r="G55" i="40"/>
  <c r="G60" i="40"/>
  <c r="G36" i="38"/>
  <c r="H206" i="21"/>
  <c r="P203" i="21"/>
  <c r="P199" i="21"/>
  <c r="Q173" i="23"/>
  <c r="Q169" i="23"/>
  <c r="I168" i="23"/>
  <c r="I166" i="23"/>
  <c r="I163" i="23"/>
  <c r="Q159" i="23"/>
  <c r="Q150" i="23"/>
  <c r="I149" i="23"/>
  <c r="Q148" i="23"/>
  <c r="Q145" i="23"/>
  <c r="I134" i="23"/>
  <c r="M174" i="24"/>
  <c r="M173" i="24"/>
  <c r="E172" i="24"/>
  <c r="M170" i="24"/>
  <c r="M169" i="24"/>
  <c r="M164" i="24"/>
  <c r="M159" i="24"/>
  <c r="M148" i="24"/>
  <c r="E147" i="24"/>
  <c r="M145" i="24"/>
  <c r="E136" i="24"/>
  <c r="Q203" i="25"/>
  <c r="I163" i="25"/>
  <c r="F146" i="25"/>
  <c r="K131" i="25"/>
  <c r="O129" i="27"/>
  <c r="O127" i="27"/>
  <c r="O124" i="27"/>
  <c r="O116" i="27"/>
  <c r="G115" i="27"/>
  <c r="G113" i="27"/>
  <c r="G108" i="27"/>
  <c r="G104" i="27"/>
  <c r="G97" i="27"/>
  <c r="P97" i="28"/>
  <c r="K118" i="28"/>
  <c r="K114" i="28"/>
  <c r="C147" i="28"/>
  <c r="Q155" i="29"/>
  <c r="M116" i="29"/>
  <c r="M114" i="29"/>
  <c r="M141" i="29"/>
  <c r="M105" i="29"/>
  <c r="E100" i="29"/>
  <c r="D37" i="30"/>
  <c r="D174" i="6" s="1"/>
  <c r="D34" i="30"/>
  <c r="D35" i="30"/>
  <c r="B87" i="32"/>
  <c r="B85" i="32"/>
  <c r="O207" i="21"/>
  <c r="O203" i="21"/>
  <c r="O201" i="21"/>
  <c r="O199" i="21"/>
  <c r="O194" i="21" s="1"/>
  <c r="G166" i="21"/>
  <c r="P173" i="23"/>
  <c r="P169" i="23"/>
  <c r="H163" i="23"/>
  <c r="P159" i="23"/>
  <c r="P158" i="23"/>
  <c r="P145" i="23"/>
  <c r="L173" i="24"/>
  <c r="L170" i="24"/>
  <c r="D147" i="24"/>
  <c r="D131" i="24"/>
  <c r="B211" i="25"/>
  <c r="H163" i="25"/>
  <c r="P149" i="25"/>
  <c r="D146" i="25"/>
  <c r="F120" i="27"/>
  <c r="F115" i="27"/>
  <c r="L120" i="28"/>
  <c r="J129" i="28"/>
  <c r="J124" i="28"/>
  <c r="B115" i="28"/>
  <c r="B113" i="28"/>
  <c r="B111" i="28"/>
  <c r="B108" i="28"/>
  <c r="B107" i="28" s="1"/>
  <c r="L114" i="29"/>
  <c r="C37" i="30"/>
  <c r="C174" i="6" s="1"/>
  <c r="C34" i="30"/>
  <c r="E54" i="40"/>
  <c r="E64" i="40"/>
  <c r="E36" i="38"/>
  <c r="E63" i="40"/>
  <c r="E55" i="40"/>
  <c r="O75" i="41"/>
  <c r="O54" i="41"/>
  <c r="G74" i="41"/>
  <c r="G53" i="41"/>
  <c r="O72" i="41"/>
  <c r="O51" i="41"/>
  <c r="G56" i="41"/>
  <c r="G63" i="41"/>
  <c r="N199" i="21"/>
  <c r="O173" i="23"/>
  <c r="O169" i="23"/>
  <c r="G168" i="23"/>
  <c r="G166" i="23"/>
  <c r="G163" i="23"/>
  <c r="G162" i="23" s="1"/>
  <c r="O159" i="23"/>
  <c r="G149" i="23"/>
  <c r="O148" i="23"/>
  <c r="G134" i="23"/>
  <c r="K173" i="24"/>
  <c r="K170" i="24"/>
  <c r="C147" i="24"/>
  <c r="K145" i="24"/>
  <c r="C136" i="24"/>
  <c r="C134" i="24"/>
  <c r="C131" i="24"/>
  <c r="L203" i="25"/>
  <c r="C146" i="25"/>
  <c r="F135" i="25"/>
  <c r="D115" i="27"/>
  <c r="K111" i="27"/>
  <c r="M129" i="27"/>
  <c r="E120" i="27"/>
  <c r="M118" i="27"/>
  <c r="E115" i="27"/>
  <c r="M114" i="27"/>
  <c r="E111" i="27"/>
  <c r="M109" i="27"/>
  <c r="E108" i="27"/>
  <c r="E104" i="27"/>
  <c r="Q146" i="28"/>
  <c r="Q110" i="28"/>
  <c r="I141" i="28"/>
  <c r="K129" i="29"/>
  <c r="K159" i="29"/>
  <c r="G52" i="40"/>
  <c r="D64" i="40"/>
  <c r="D55" i="40"/>
  <c r="D52" i="40"/>
  <c r="M199" i="21"/>
  <c r="N174" i="23"/>
  <c r="N173" i="23"/>
  <c r="N169" i="23"/>
  <c r="N159" i="23"/>
  <c r="F131" i="23"/>
  <c r="J173" i="24"/>
  <c r="J170" i="24"/>
  <c r="J162" i="24" s="1"/>
  <c r="B147" i="24"/>
  <c r="B134" i="24"/>
  <c r="B131" i="24"/>
  <c r="J132" i="24"/>
  <c r="P145" i="25"/>
  <c r="P77" i="22"/>
  <c r="P168" i="6" s="1"/>
  <c r="K120" i="27"/>
  <c r="J111" i="27"/>
  <c r="J107" i="27" s="1"/>
  <c r="L129" i="27"/>
  <c r="L127" i="27"/>
  <c r="L116" i="27"/>
  <c r="L113" i="28"/>
  <c r="B84" i="31"/>
  <c r="B85" i="31"/>
  <c r="B94" i="31"/>
  <c r="O95" i="32"/>
  <c r="G56" i="35"/>
  <c r="G54" i="35"/>
  <c r="M54" i="41"/>
  <c r="M75" i="41"/>
  <c r="E53" i="41"/>
  <c r="E74" i="41"/>
  <c r="M51" i="41"/>
  <c r="M72" i="41"/>
  <c r="M173" i="23"/>
  <c r="M169" i="23"/>
  <c r="M159" i="23"/>
  <c r="M148" i="23"/>
  <c r="M143" i="23" s="1"/>
  <c r="I174" i="24"/>
  <c r="I173" i="24"/>
  <c r="I170" i="24"/>
  <c r="I169" i="24"/>
  <c r="I167" i="24"/>
  <c r="I164" i="24"/>
  <c r="I150" i="24"/>
  <c r="E160" i="25"/>
  <c r="C135" i="25"/>
  <c r="I74" i="26"/>
  <c r="I171" i="6" s="1"/>
  <c r="G111" i="27"/>
  <c r="C104" i="27"/>
  <c r="O158" i="28"/>
  <c r="G150" i="28"/>
  <c r="G145" i="28"/>
  <c r="O121" i="28"/>
  <c r="O113" i="28"/>
  <c r="O137" i="28"/>
  <c r="I129" i="29"/>
  <c r="I159" i="29"/>
  <c r="I141" i="29"/>
  <c r="I105" i="29"/>
  <c r="Q95" i="31"/>
  <c r="D53" i="41"/>
  <c r="D74" i="41"/>
  <c r="L72" i="41"/>
  <c r="L51" i="41"/>
  <c r="D63" i="41"/>
  <c r="D60" i="41"/>
  <c r="D55" i="41"/>
  <c r="C206" i="21"/>
  <c r="C200" i="21"/>
  <c r="L173" i="23"/>
  <c r="L169" i="23"/>
  <c r="L159" i="23"/>
  <c r="D147" i="23"/>
  <c r="H174" i="24"/>
  <c r="H173" i="24"/>
  <c r="H170" i="24"/>
  <c r="H167" i="24"/>
  <c r="H162" i="24" s="1"/>
  <c r="H164" i="24"/>
  <c r="P170" i="24"/>
  <c r="H150" i="24"/>
  <c r="H145" i="24"/>
  <c r="P152" i="24"/>
  <c r="P139" i="24"/>
  <c r="P130" i="24"/>
  <c r="F203" i="25"/>
  <c r="L149" i="25"/>
  <c r="B135" i="25"/>
  <c r="N77" i="22"/>
  <c r="N168" i="6" s="1"/>
  <c r="Q56" i="26"/>
  <c r="M156" i="27"/>
  <c r="D111" i="27"/>
  <c r="M102" i="27"/>
  <c r="B104" i="27"/>
  <c r="F129" i="28"/>
  <c r="F127" i="28"/>
  <c r="F124" i="28"/>
  <c r="N121" i="28"/>
  <c r="N107" i="28" s="1"/>
  <c r="N113" i="28"/>
  <c r="N108" i="28"/>
  <c r="P146" i="29"/>
  <c r="P110" i="29"/>
  <c r="Q87" i="31"/>
  <c r="P103" i="31"/>
  <c r="P95" i="31"/>
  <c r="P91" i="31"/>
  <c r="C37" i="38"/>
  <c r="C176" i="6" s="1"/>
  <c r="C35" i="38"/>
  <c r="N66" i="41"/>
  <c r="N81" i="41"/>
  <c r="F74" i="41"/>
  <c r="F53" i="41"/>
  <c r="I123" i="33"/>
  <c r="L90" i="33"/>
  <c r="L88" i="33"/>
  <c r="E56" i="37"/>
  <c r="C55" i="40"/>
  <c r="C64" i="40"/>
  <c r="C36" i="38"/>
  <c r="O88" i="32"/>
  <c r="O85" i="32"/>
  <c r="L89" i="44"/>
  <c r="L89" i="43"/>
  <c r="L87" i="44"/>
  <c r="L87" i="43"/>
  <c r="L80" i="43" s="1"/>
  <c r="D35" i="46"/>
  <c r="D34" i="46"/>
  <c r="C85" i="44"/>
  <c r="C67" i="43"/>
  <c r="M37" i="50"/>
  <c r="M179" i="6" s="1"/>
  <c r="M35" i="50"/>
  <c r="D87" i="32"/>
  <c r="D84" i="32"/>
  <c r="J64" i="35"/>
  <c r="J63" i="35"/>
  <c r="J60" i="35"/>
  <c r="J51" i="35"/>
  <c r="O81" i="37"/>
  <c r="G64" i="40"/>
  <c r="G54" i="40"/>
  <c r="N54" i="41"/>
  <c r="Q73" i="51"/>
  <c r="C87" i="32"/>
  <c r="C84" i="32"/>
  <c r="I64" i="35"/>
  <c r="I66" i="35"/>
  <c r="I51" i="35"/>
  <c r="B84" i="32"/>
  <c r="B83" i="32" s="1"/>
  <c r="H64" i="35"/>
  <c r="H63" i="35"/>
  <c r="H60" i="35"/>
  <c r="D72" i="49"/>
  <c r="D55" i="49"/>
  <c r="L53" i="49"/>
  <c r="L70" i="49"/>
  <c r="G66" i="35"/>
  <c r="G63" i="35"/>
  <c r="G51" i="35"/>
  <c r="N89" i="51"/>
  <c r="N73" i="51"/>
  <c r="I34" i="42"/>
  <c r="I37" i="42"/>
  <c r="I177" i="6" s="1"/>
  <c r="B67" i="45"/>
  <c r="B72" i="45"/>
  <c r="B73" i="45"/>
  <c r="G63" i="37"/>
  <c r="C60" i="40"/>
  <c r="Q90" i="45"/>
  <c r="Q76" i="45"/>
  <c r="Q70" i="45"/>
  <c r="Q88" i="45"/>
  <c r="I66" i="45"/>
  <c r="I62" i="45" s="1"/>
  <c r="I84" i="45"/>
  <c r="Q54" i="49"/>
  <c r="Q71" i="49"/>
  <c r="B124" i="28"/>
  <c r="B123" i="28" s="1"/>
  <c r="J113" i="28"/>
  <c r="B97" i="28"/>
  <c r="D94" i="31"/>
  <c r="D85" i="31"/>
  <c r="D83" i="31" s="1"/>
  <c r="P93" i="32"/>
  <c r="F108" i="32"/>
  <c r="F106" i="32"/>
  <c r="F94" i="32"/>
  <c r="F90" i="32"/>
  <c r="B88" i="33"/>
  <c r="D64" i="35"/>
  <c r="D63" i="35"/>
  <c r="L61" i="35"/>
  <c r="D60" i="35"/>
  <c r="L58" i="35"/>
  <c r="L57" i="35"/>
  <c r="P64" i="36"/>
  <c r="P63" i="36"/>
  <c r="G81" i="37"/>
  <c r="F63" i="37"/>
  <c r="G60" i="47"/>
  <c r="G52" i="47"/>
  <c r="G53" i="47"/>
  <c r="Q149" i="28"/>
  <c r="I139" i="28"/>
  <c r="I137" i="28"/>
  <c r="Q135" i="28"/>
  <c r="K112" i="33"/>
  <c r="Q89" i="33"/>
  <c r="Q100" i="33"/>
  <c r="C56" i="35"/>
  <c r="C66" i="35"/>
  <c r="C63" i="35"/>
  <c r="C60" i="35"/>
  <c r="C51" i="35"/>
  <c r="O66" i="36"/>
  <c r="O64" i="36"/>
  <c r="C55" i="37"/>
  <c r="E63" i="37"/>
  <c r="F97" i="52"/>
  <c r="P127" i="27"/>
  <c r="P118" i="27"/>
  <c r="H115" i="27"/>
  <c r="P120" i="28"/>
  <c r="H113" i="28"/>
  <c r="J155" i="29"/>
  <c r="Q128" i="29"/>
  <c r="Q102" i="29"/>
  <c r="K89" i="31"/>
  <c r="Q84" i="31"/>
  <c r="B108" i="31"/>
  <c r="D108" i="32"/>
  <c r="D106" i="32"/>
  <c r="D90" i="32"/>
  <c r="O89" i="33"/>
  <c r="P100" i="33"/>
  <c r="P97" i="33"/>
  <c r="H37" i="34"/>
  <c r="H175" i="6" s="1"/>
  <c r="B64" i="35"/>
  <c r="B63" i="35"/>
  <c r="J61" i="35"/>
  <c r="B60" i="35"/>
  <c r="J58" i="35"/>
  <c r="J57" i="35"/>
  <c r="N64" i="36"/>
  <c r="N60" i="36"/>
  <c r="D63" i="37"/>
  <c r="D56" i="37"/>
  <c r="D54" i="37"/>
  <c r="D75" i="37"/>
  <c r="G37" i="38"/>
  <c r="G176" i="6" s="1"/>
  <c r="G65" i="41"/>
  <c r="G57" i="41"/>
  <c r="O74" i="41"/>
  <c r="O53" i="41"/>
  <c r="O59" i="41"/>
  <c r="O57" i="41"/>
  <c r="E37" i="42"/>
  <c r="E177" i="6" s="1"/>
  <c r="E35" i="42"/>
  <c r="G155" i="28"/>
  <c r="O120" i="28"/>
  <c r="O135" i="28"/>
  <c r="G134" i="28"/>
  <c r="F37" i="30"/>
  <c r="F174" i="6" s="1"/>
  <c r="D103" i="31"/>
  <c r="C108" i="32"/>
  <c r="C106" i="32"/>
  <c r="C90" i="32"/>
  <c r="C83" i="32" s="1"/>
  <c r="C85" i="32"/>
  <c r="Q99" i="33"/>
  <c r="O100" i="33"/>
  <c r="I67" i="35"/>
  <c r="I61" i="35"/>
  <c r="I58" i="35"/>
  <c r="I57" i="35"/>
  <c r="I55" i="35"/>
  <c r="I52" i="35"/>
  <c r="Q56" i="35"/>
  <c r="M66" i="36"/>
  <c r="M64" i="36"/>
  <c r="M63" i="36"/>
  <c r="M60" i="36"/>
  <c r="M56" i="36"/>
  <c r="M51" i="36"/>
  <c r="O54" i="37"/>
  <c r="C56" i="37"/>
  <c r="D37" i="42"/>
  <c r="D177" i="6" s="1"/>
  <c r="D35" i="42"/>
  <c r="N111" i="28"/>
  <c r="N102" i="28"/>
  <c r="P107" i="31"/>
  <c r="P102" i="31"/>
  <c r="P84" i="31"/>
  <c r="H90" i="31"/>
  <c r="B106" i="32"/>
  <c r="N105" i="33"/>
  <c r="N100" i="33"/>
  <c r="N99" i="33"/>
  <c r="N97" i="33"/>
  <c r="N93" i="33"/>
  <c r="N89" i="33"/>
  <c r="H61" i="35"/>
  <c r="H58" i="35"/>
  <c r="H57" i="35"/>
  <c r="L64" i="36"/>
  <c r="L60" i="36"/>
  <c r="K54" i="37"/>
  <c r="B63" i="37"/>
  <c r="B60" i="37"/>
  <c r="B56" i="37"/>
  <c r="E67" i="39"/>
  <c r="E61" i="39"/>
  <c r="E58" i="39"/>
  <c r="E57" i="39"/>
  <c r="E67" i="40"/>
  <c r="E82" i="40"/>
  <c r="E61" i="40"/>
  <c r="E58" i="40"/>
  <c r="E57" i="40"/>
  <c r="M57" i="40"/>
  <c r="M36" i="38"/>
  <c r="E140" i="29"/>
  <c r="M133" i="29"/>
  <c r="E155" i="28"/>
  <c r="M124" i="28"/>
  <c r="E151" i="28"/>
  <c r="M135" i="28"/>
  <c r="E134" i="28"/>
  <c r="N120" i="29"/>
  <c r="O107" i="31"/>
  <c r="O100" i="31"/>
  <c r="O84" i="31"/>
  <c r="Q105" i="32"/>
  <c r="Q99" i="32"/>
  <c r="Q97" i="32"/>
  <c r="M115" i="33"/>
  <c r="M99" i="33"/>
  <c r="M100" i="33"/>
  <c r="M89" i="33"/>
  <c r="G67" i="35"/>
  <c r="G65" i="35"/>
  <c r="G61" i="35"/>
  <c r="G58" i="35"/>
  <c r="G55" i="35"/>
  <c r="K66" i="36"/>
  <c r="K64" i="36"/>
  <c r="K60" i="36"/>
  <c r="K54" i="36"/>
  <c r="I76" i="37"/>
  <c r="D65" i="39"/>
  <c r="D61" i="39"/>
  <c r="D58" i="39"/>
  <c r="D67" i="40"/>
  <c r="D65" i="41"/>
  <c r="D57" i="41"/>
  <c r="L53" i="41"/>
  <c r="L74" i="41"/>
  <c r="B37" i="42"/>
  <c r="B177" i="6" s="1"/>
  <c r="B35" i="42"/>
  <c r="C64" i="44"/>
  <c r="C70" i="44"/>
  <c r="C36" i="42"/>
  <c r="L133" i="28"/>
  <c r="D155" i="28"/>
  <c r="L128" i="28"/>
  <c r="L111" i="28"/>
  <c r="L102" i="28"/>
  <c r="E128" i="29"/>
  <c r="N105" i="31"/>
  <c r="N99" i="31"/>
  <c r="N93" i="31"/>
  <c r="P102" i="32"/>
  <c r="P99" i="32"/>
  <c r="P97" i="32"/>
  <c r="K115" i="33"/>
  <c r="K99" i="33"/>
  <c r="K83" i="33" s="1"/>
  <c r="L105" i="33"/>
  <c r="L100" i="33"/>
  <c r="L99" i="33"/>
  <c r="L97" i="33"/>
  <c r="L93" i="33"/>
  <c r="L89" i="33"/>
  <c r="C61" i="35"/>
  <c r="J64" i="36"/>
  <c r="C61" i="39"/>
  <c r="C58" i="39"/>
  <c r="C67" i="40"/>
  <c r="K57" i="40"/>
  <c r="K50" i="40" s="1"/>
  <c r="K67" i="40"/>
  <c r="K61" i="40"/>
  <c r="C65" i="41"/>
  <c r="C57" i="41"/>
  <c r="K53" i="41"/>
  <c r="K74" i="41"/>
  <c r="N85" i="44"/>
  <c r="N64" i="43"/>
  <c r="C102" i="27"/>
  <c r="C97" i="27"/>
  <c r="K129" i="28"/>
  <c r="K120" i="28"/>
  <c r="C134" i="28"/>
  <c r="L120" i="29"/>
  <c r="M105" i="31"/>
  <c r="M93" i="31"/>
  <c r="O105" i="32"/>
  <c r="O102" i="32"/>
  <c r="O99" i="32"/>
  <c r="O97" i="32"/>
  <c r="O93" i="32"/>
  <c r="K100" i="33"/>
  <c r="K89" i="33"/>
  <c r="E67" i="35"/>
  <c r="E65" i="35"/>
  <c r="E61" i="35"/>
  <c r="E58" i="35"/>
  <c r="E57" i="35"/>
  <c r="E50" i="35" s="1"/>
  <c r="E55" i="35"/>
  <c r="M58" i="35"/>
  <c r="Q67" i="36"/>
  <c r="I66" i="36"/>
  <c r="Q65" i="36"/>
  <c r="I64" i="36"/>
  <c r="Q61" i="36"/>
  <c r="I60" i="36"/>
  <c r="Q58" i="36"/>
  <c r="I56" i="36"/>
  <c r="I54" i="36"/>
  <c r="B61" i="39"/>
  <c r="B58" i="39"/>
  <c r="B57" i="39"/>
  <c r="B58" i="40"/>
  <c r="B57" i="41"/>
  <c r="M64" i="43"/>
  <c r="E84" i="44"/>
  <c r="D61" i="35"/>
  <c r="D58" i="35"/>
  <c r="D57" i="35"/>
  <c r="I57" i="40"/>
  <c r="I67" i="40"/>
  <c r="I36" i="38"/>
  <c r="I61" i="40"/>
  <c r="I53" i="41"/>
  <c r="I74" i="41"/>
  <c r="D86" i="44"/>
  <c r="L85" i="44"/>
  <c r="Q159" i="28"/>
  <c r="I129" i="28"/>
  <c r="I120" i="28"/>
  <c r="B128" i="29"/>
  <c r="J120" i="29"/>
  <c r="M97" i="32"/>
  <c r="Q106" i="33"/>
  <c r="Q94" i="33"/>
  <c r="I93" i="33"/>
  <c r="Q90" i="33"/>
  <c r="I89" i="33"/>
  <c r="C65" i="35"/>
  <c r="C58" i="35"/>
  <c r="C55" i="35"/>
  <c r="G54" i="36"/>
  <c r="O52" i="36"/>
  <c r="I75" i="37"/>
  <c r="H57" i="40"/>
  <c r="H67" i="40"/>
  <c r="H74" i="41"/>
  <c r="H53" i="41"/>
  <c r="H55" i="41"/>
  <c r="H56" i="41"/>
  <c r="C86" i="44"/>
  <c r="C68" i="43"/>
  <c r="K85" i="44"/>
  <c r="K67" i="43"/>
  <c r="C84" i="44"/>
  <c r="C66" i="43"/>
  <c r="L55" i="48"/>
  <c r="P59" i="49"/>
  <c r="G76" i="45"/>
  <c r="I75" i="48"/>
  <c r="Q74" i="48"/>
  <c r="I68" i="48"/>
  <c r="D73" i="45"/>
  <c r="D72" i="45"/>
  <c r="D68" i="45"/>
  <c r="D37" i="46"/>
  <c r="D178" i="6" s="1"/>
  <c r="J62" i="47"/>
  <c r="L56" i="49"/>
  <c r="Q89" i="51"/>
  <c r="Q81" i="51"/>
  <c r="Q76" i="51"/>
  <c r="E89" i="52"/>
  <c r="E81" i="52"/>
  <c r="I57" i="47"/>
  <c r="I51" i="47" s="1"/>
  <c r="I55" i="47"/>
  <c r="O52" i="48"/>
  <c r="P87" i="51"/>
  <c r="P81" i="51"/>
  <c r="D89" i="52"/>
  <c r="D87" i="52"/>
  <c r="D81" i="52"/>
  <c r="B68" i="45"/>
  <c r="H62" i="47"/>
  <c r="N62" i="48"/>
  <c r="O89" i="51"/>
  <c r="O87" i="51"/>
  <c r="C89" i="52"/>
  <c r="C87" i="52"/>
  <c r="C81" i="52"/>
  <c r="C80" i="52"/>
  <c r="G62" i="47"/>
  <c r="G59" i="47"/>
  <c r="G57" i="47"/>
  <c r="I77" i="48"/>
  <c r="B89" i="52"/>
  <c r="B87" i="52"/>
  <c r="B81" i="52"/>
  <c r="E77" i="48"/>
  <c r="O89" i="45"/>
  <c r="G64" i="39"/>
  <c r="G63" i="39"/>
  <c r="G60" i="39"/>
  <c r="G66" i="40"/>
  <c r="G63" i="40"/>
  <c r="G56" i="40"/>
  <c r="G51" i="40"/>
  <c r="I60" i="41"/>
  <c r="F52" i="47"/>
  <c r="D62" i="47"/>
  <c r="E76" i="48"/>
  <c r="O69" i="49"/>
  <c r="L58" i="49"/>
  <c r="K54" i="49"/>
  <c r="K87" i="51"/>
  <c r="K81" i="51"/>
  <c r="Q87" i="53"/>
  <c r="Q78" i="53"/>
  <c r="P65" i="37"/>
  <c r="P37" i="38"/>
  <c r="P176" i="6" s="1"/>
  <c r="F64" i="39"/>
  <c r="F63" i="39"/>
  <c r="F60" i="39"/>
  <c r="F66" i="40"/>
  <c r="F64" i="40"/>
  <c r="F63" i="40"/>
  <c r="F60" i="40"/>
  <c r="F56" i="40"/>
  <c r="F54" i="40"/>
  <c r="F51" i="40"/>
  <c r="P63" i="43"/>
  <c r="L76" i="44"/>
  <c r="M71" i="45"/>
  <c r="E75" i="48"/>
  <c r="Q73" i="48"/>
  <c r="K58" i="49"/>
  <c r="H54" i="49"/>
  <c r="N106" i="52"/>
  <c r="P87" i="53"/>
  <c r="N64" i="35"/>
  <c r="N63" i="35"/>
  <c r="N60" i="35"/>
  <c r="N54" i="35"/>
  <c r="B64" i="36"/>
  <c r="B63" i="36"/>
  <c r="B60" i="36"/>
  <c r="B51" i="36"/>
  <c r="G65" i="37"/>
  <c r="G57" i="37"/>
  <c r="O65" i="37"/>
  <c r="E66" i="39"/>
  <c r="E64" i="39"/>
  <c r="E63" i="39"/>
  <c r="E60" i="39"/>
  <c r="M67" i="40"/>
  <c r="E81" i="40"/>
  <c r="M65" i="40"/>
  <c r="M61" i="40"/>
  <c r="E60" i="40"/>
  <c r="E56" i="40"/>
  <c r="E51" i="40"/>
  <c r="O73" i="43"/>
  <c r="C76" i="44"/>
  <c r="K76" i="44"/>
  <c r="L68" i="45"/>
  <c r="J61" i="47"/>
  <c r="J60" i="47"/>
  <c r="H55" i="48"/>
  <c r="L77" i="49"/>
  <c r="M69" i="49"/>
  <c r="H58" i="49"/>
  <c r="H51" i="49" s="1"/>
  <c r="I89" i="51"/>
  <c r="I87" i="51"/>
  <c r="Q85" i="51"/>
  <c r="I81" i="51"/>
  <c r="I80" i="51"/>
  <c r="I78" i="51"/>
  <c r="Q77" i="51"/>
  <c r="I76" i="51"/>
  <c r="Q74" i="51"/>
  <c r="E74" i="52"/>
  <c r="O87" i="53"/>
  <c r="F65" i="37"/>
  <c r="D64" i="39"/>
  <c r="L61" i="39"/>
  <c r="D60" i="39"/>
  <c r="L57" i="39"/>
  <c r="L67" i="40"/>
  <c r="D66" i="40"/>
  <c r="L65" i="40"/>
  <c r="D60" i="40"/>
  <c r="L58" i="40"/>
  <c r="N73" i="43"/>
  <c r="B70" i="44"/>
  <c r="B67" i="44"/>
  <c r="B64" i="44"/>
  <c r="J76" i="44"/>
  <c r="H84" i="45"/>
  <c r="K68" i="45"/>
  <c r="N72" i="47"/>
  <c r="G62" i="48"/>
  <c r="O61" i="48"/>
  <c r="O56" i="48"/>
  <c r="J71" i="49"/>
  <c r="F89" i="51"/>
  <c r="H87" i="51"/>
  <c r="P85" i="51"/>
  <c r="H81" i="51"/>
  <c r="D85" i="52"/>
  <c r="D74" i="52"/>
  <c r="N87" i="53"/>
  <c r="E65" i="37"/>
  <c r="M65" i="37"/>
  <c r="C64" i="39"/>
  <c r="C63" i="39"/>
  <c r="K61" i="39"/>
  <c r="C60" i="39"/>
  <c r="K58" i="39"/>
  <c r="K57" i="39"/>
  <c r="C66" i="40"/>
  <c r="K65" i="40"/>
  <c r="K58" i="40"/>
  <c r="M55" i="41"/>
  <c r="M73" i="43"/>
  <c r="Q73" i="44"/>
  <c r="Q72" i="44"/>
  <c r="Q68" i="44"/>
  <c r="Q63" i="44"/>
  <c r="E84" i="45"/>
  <c r="J68" i="45"/>
  <c r="H61" i="47"/>
  <c r="H60" i="47"/>
  <c r="H73" i="49"/>
  <c r="G54" i="48"/>
  <c r="F62" i="48"/>
  <c r="N61" i="48"/>
  <c r="I71" i="49"/>
  <c r="J73" i="51"/>
  <c r="G89" i="51"/>
  <c r="G87" i="51"/>
  <c r="O85" i="51"/>
  <c r="G81" i="51"/>
  <c r="G80" i="51"/>
  <c r="G78" i="51"/>
  <c r="O74" i="51"/>
  <c r="C88" i="52"/>
  <c r="M87" i="53"/>
  <c r="D65" i="37"/>
  <c r="L65" i="37"/>
  <c r="L37" i="38"/>
  <c r="L176" i="6" s="1"/>
  <c r="B64" i="39"/>
  <c r="B63" i="39"/>
  <c r="B60" i="39"/>
  <c r="J67" i="40"/>
  <c r="B66" i="40"/>
  <c r="J65" i="40"/>
  <c r="B64" i="40"/>
  <c r="J61" i="40"/>
  <c r="J58" i="40"/>
  <c r="J57" i="40"/>
  <c r="B56" i="40"/>
  <c r="J55" i="40"/>
  <c r="J52" i="40"/>
  <c r="J50" i="40" s="1"/>
  <c r="L57" i="41"/>
  <c r="L55" i="41"/>
  <c r="L73" i="43"/>
  <c r="P73" i="44"/>
  <c r="H63" i="44"/>
  <c r="Q83" i="45"/>
  <c r="Q73" i="45"/>
  <c r="G61" i="47"/>
  <c r="G51" i="47" s="1"/>
  <c r="G56" i="47"/>
  <c r="E62" i="48"/>
  <c r="Q60" i="49"/>
  <c r="I59" i="49"/>
  <c r="I57" i="49"/>
  <c r="Q56" i="49"/>
  <c r="B34" i="50"/>
  <c r="N90" i="51"/>
  <c r="F78" i="51"/>
  <c r="N74" i="51"/>
  <c r="F104" i="52"/>
  <c r="B85" i="52"/>
  <c r="J98" i="52"/>
  <c r="L87" i="53"/>
  <c r="C57" i="37"/>
  <c r="K65" i="37"/>
  <c r="I67" i="39"/>
  <c r="I61" i="39"/>
  <c r="I58" i="39"/>
  <c r="I57" i="39"/>
  <c r="I65" i="40"/>
  <c r="I58" i="40"/>
  <c r="C63" i="41"/>
  <c r="K57" i="41"/>
  <c r="K55" i="41"/>
  <c r="K73" i="43"/>
  <c r="C89" i="44"/>
  <c r="K84" i="44"/>
  <c r="C83" i="44"/>
  <c r="K81" i="44"/>
  <c r="P68" i="44"/>
  <c r="O73" i="44"/>
  <c r="P83" i="45"/>
  <c r="O73" i="45"/>
  <c r="G66" i="45"/>
  <c r="P73" i="45"/>
  <c r="F61" i="47"/>
  <c r="L60" i="48"/>
  <c r="L53" i="48"/>
  <c r="G71" i="49"/>
  <c r="P60" i="49"/>
  <c r="P56" i="49"/>
  <c r="H37" i="50"/>
  <c r="H179" i="6" s="1"/>
  <c r="Q37" i="50"/>
  <c r="Q179" i="6" s="1"/>
  <c r="M90" i="51"/>
  <c r="E89" i="51"/>
  <c r="E87" i="51"/>
  <c r="E81" i="51"/>
  <c r="E80" i="51"/>
  <c r="E78" i="51"/>
  <c r="E76" i="51"/>
  <c r="M74" i="51"/>
  <c r="B103" i="52"/>
  <c r="Q89" i="52"/>
  <c r="Q87" i="52"/>
  <c r="Q81" i="52"/>
  <c r="Q80" i="52"/>
  <c r="K87" i="53"/>
  <c r="K80" i="53"/>
  <c r="B65" i="37"/>
  <c r="B57" i="37"/>
  <c r="B55" i="37"/>
  <c r="H61" i="39"/>
  <c r="H58" i="39"/>
  <c r="H57" i="39"/>
  <c r="P51" i="39"/>
  <c r="H65" i="40"/>
  <c r="H61" i="40"/>
  <c r="H50" i="40" s="1"/>
  <c r="H58" i="40"/>
  <c r="J57" i="41"/>
  <c r="J55" i="41"/>
  <c r="P37" i="42"/>
  <c r="P177" i="6" s="1"/>
  <c r="J66" i="43"/>
  <c r="O68" i="44"/>
  <c r="N68" i="44"/>
  <c r="F72" i="44"/>
  <c r="D66" i="45"/>
  <c r="E61" i="47"/>
  <c r="E56" i="47"/>
  <c r="G70" i="48"/>
  <c r="I58" i="48"/>
  <c r="O53" i="48"/>
  <c r="K60" i="48"/>
  <c r="K56" i="48"/>
  <c r="C55" i="48"/>
  <c r="F75" i="49"/>
  <c r="F71" i="49"/>
  <c r="P61" i="49"/>
  <c r="O60" i="49"/>
  <c r="P37" i="50"/>
  <c r="P179" i="6" s="1"/>
  <c r="C106" i="51"/>
  <c r="J77" i="51"/>
  <c r="D89" i="51"/>
  <c r="D87" i="51"/>
  <c r="L85" i="51"/>
  <c r="D81" i="51"/>
  <c r="D80" i="51"/>
  <c r="I102" i="52"/>
  <c r="P89" i="52"/>
  <c r="P87" i="52"/>
  <c r="P81" i="52"/>
  <c r="P80" i="52"/>
  <c r="P73" i="52"/>
  <c r="H90" i="52"/>
  <c r="J87" i="53"/>
  <c r="J80" i="53"/>
  <c r="Q60" i="37"/>
  <c r="G61" i="39"/>
  <c r="G58" i="39"/>
  <c r="G57" i="39"/>
  <c r="G65" i="40"/>
  <c r="G61" i="40"/>
  <c r="G58" i="40"/>
  <c r="I55" i="41"/>
  <c r="Q85" i="44"/>
  <c r="I66" i="43"/>
  <c r="Q69" i="48"/>
  <c r="M61" i="49"/>
  <c r="N60" i="49"/>
  <c r="G104" i="51"/>
  <c r="C78" i="51"/>
  <c r="O89" i="52"/>
  <c r="O87" i="52"/>
  <c r="O81" i="52"/>
  <c r="O80" i="52"/>
  <c r="I87" i="53"/>
  <c r="Q77" i="53"/>
  <c r="F61" i="39"/>
  <c r="F57" i="39"/>
  <c r="F67" i="40"/>
  <c r="F65" i="40"/>
  <c r="F61" i="40"/>
  <c r="F58" i="40"/>
  <c r="F57" i="40"/>
  <c r="F55" i="40"/>
  <c r="F52" i="40"/>
  <c r="H57" i="41"/>
  <c r="P55" i="41"/>
  <c r="P90" i="44"/>
  <c r="P85" i="44"/>
  <c r="D67" i="44"/>
  <c r="D62" i="44" s="1"/>
  <c r="C60" i="47"/>
  <c r="I60" i="48"/>
  <c r="I73" i="48"/>
  <c r="I70" i="48"/>
  <c r="M60" i="49"/>
  <c r="E57" i="49"/>
  <c r="J90" i="51"/>
  <c r="J82" i="51"/>
  <c r="B78" i="51"/>
  <c r="J74" i="51"/>
  <c r="F106" i="52"/>
  <c r="N87" i="52"/>
  <c r="N81" i="52"/>
  <c r="N80" i="52"/>
  <c r="F95" i="52"/>
  <c r="H87" i="53"/>
  <c r="H80" i="53"/>
  <c r="M132" i="6"/>
  <c r="G88" i="14"/>
  <c r="F88" i="14"/>
  <c r="M36" i="6"/>
  <c r="C49" i="6"/>
  <c r="K47" i="6"/>
  <c r="K44" i="6"/>
  <c r="C43" i="6"/>
  <c r="K41" i="6"/>
  <c r="C37" i="6"/>
  <c r="K35" i="6"/>
  <c r="C31" i="6"/>
  <c r="P86" i="14"/>
  <c r="K36" i="6"/>
  <c r="C59" i="6"/>
  <c r="C132" i="6" s="1"/>
  <c r="E35" i="6"/>
  <c r="D64" i="14"/>
  <c r="D85" i="14" s="1"/>
  <c r="C58" i="6"/>
  <c r="Q57" i="6"/>
  <c r="M57" i="6"/>
  <c r="E48" i="6"/>
  <c r="M37" i="6"/>
  <c r="E36" i="6"/>
  <c r="C86" i="14"/>
  <c r="C64" i="14"/>
  <c r="C56" i="6" s="1"/>
  <c r="B55" i="6"/>
  <c r="B130" i="6" s="1"/>
  <c r="C55" i="6"/>
  <c r="C130" i="6" s="1"/>
  <c r="N74" i="14"/>
  <c r="I31" i="6"/>
  <c r="Q36" i="6"/>
  <c r="B57" i="6"/>
  <c r="B64" i="14"/>
  <c r="J104" i="6"/>
  <c r="I35" i="6"/>
  <c r="L37" i="9"/>
  <c r="I44" i="6"/>
  <c r="P55" i="6"/>
  <c r="F104" i="6"/>
  <c r="C44" i="6"/>
  <c r="I37" i="9"/>
  <c r="O64" i="14"/>
  <c r="O62" i="14" s="1"/>
  <c r="O54" i="6" s="1"/>
  <c r="O129" i="6" s="1"/>
  <c r="N55" i="6"/>
  <c r="N130" i="6" s="1"/>
  <c r="J37" i="9"/>
  <c r="Q43" i="6"/>
  <c r="H37" i="9"/>
  <c r="Q96" i="14"/>
  <c r="Q157" i="6" s="1"/>
  <c r="N57" i="6"/>
  <c r="N64" i="14"/>
  <c r="N56" i="6" s="1"/>
  <c r="M43" i="6"/>
  <c r="G37" i="9"/>
  <c r="P96" i="14"/>
  <c r="P157" i="6" s="1"/>
  <c r="F37" i="9"/>
  <c r="N96" i="14"/>
  <c r="N157" i="6" s="1"/>
  <c r="L64" i="14"/>
  <c r="L62" i="14" s="1"/>
  <c r="L54" i="6" s="1"/>
  <c r="B104" i="6"/>
  <c r="E44" i="6"/>
  <c r="E37" i="9"/>
  <c r="K64" i="14"/>
  <c r="D37" i="9"/>
  <c r="J64" i="14"/>
  <c r="C37" i="9"/>
  <c r="K48" i="6"/>
  <c r="C38" i="6"/>
  <c r="Q99" i="14"/>
  <c r="Q160" i="6" s="1"/>
  <c r="I64" i="14"/>
  <c r="I62" i="14" s="1"/>
  <c r="I54" i="6" s="1"/>
  <c r="I129" i="6" s="1"/>
  <c r="M49" i="6"/>
  <c r="B96" i="14"/>
  <c r="B157" i="6" s="1"/>
  <c r="H64" i="14"/>
  <c r="G84" i="14"/>
  <c r="I48" i="6"/>
  <c r="Q46" i="6"/>
  <c r="Q40" i="6"/>
  <c r="Q37" i="6"/>
  <c r="G64" i="14"/>
  <c r="G56" i="6" s="1"/>
  <c r="G131" i="6" s="1"/>
  <c r="F55" i="6"/>
  <c r="F130" i="6" s="1"/>
  <c r="Q55" i="6"/>
  <c r="Q130" i="6" s="1"/>
  <c r="F57" i="6"/>
  <c r="F64" i="14"/>
  <c r="P84" i="14"/>
  <c r="B84" i="14"/>
  <c r="E64" i="14"/>
  <c r="E62" i="14" s="1"/>
  <c r="E54" i="6" s="1"/>
  <c r="E129" i="6" s="1"/>
  <c r="D55" i="6"/>
  <c r="G31" i="6"/>
  <c r="N65" i="10"/>
  <c r="N154" i="6" s="1"/>
  <c r="N46" i="10"/>
  <c r="Q59" i="10"/>
  <c r="I46" i="10"/>
  <c r="O59" i="10"/>
  <c r="M59" i="10"/>
  <c r="G59" i="10"/>
  <c r="G46" i="10"/>
  <c r="I59" i="10"/>
  <c r="F46" i="10"/>
  <c r="C60" i="10"/>
  <c r="E59" i="10"/>
  <c r="E46" i="10"/>
  <c r="L51" i="6"/>
  <c r="D46" i="10"/>
  <c r="D51" i="6" s="1"/>
  <c r="O47" i="6"/>
  <c r="O38" i="6"/>
  <c r="K29" i="6"/>
  <c r="C59" i="10"/>
  <c r="C46" i="10"/>
  <c r="B53" i="6"/>
  <c r="B65" i="10"/>
  <c r="B154" i="6" s="1"/>
  <c r="B46" i="10"/>
  <c r="B51" i="6" s="1"/>
  <c r="K59" i="10"/>
  <c r="K46" i="10"/>
  <c r="K51" i="6" s="1"/>
  <c r="K128" i="6" s="1"/>
  <c r="L50" i="10"/>
  <c r="Q52" i="6"/>
  <c r="O52" i="6"/>
  <c r="N52" i="6"/>
  <c r="F150" i="6"/>
  <c r="P135" i="6"/>
  <c r="P150" i="6"/>
  <c r="H146" i="6"/>
  <c r="P144" i="6"/>
  <c r="H143" i="6"/>
  <c r="P136" i="6"/>
  <c r="F146" i="6"/>
  <c r="O136" i="6"/>
  <c r="L150" i="6"/>
  <c r="D149" i="6"/>
  <c r="L144" i="6"/>
  <c r="D143" i="6"/>
  <c r="K134" i="6"/>
  <c r="H134" i="6"/>
  <c r="H150" i="6"/>
  <c r="P148" i="6"/>
  <c r="P142" i="6"/>
  <c r="O150" i="6"/>
  <c r="K150" i="6"/>
  <c r="G150" i="6"/>
  <c r="C150" i="6"/>
  <c r="C149" i="6"/>
  <c r="B149" i="6"/>
  <c r="O148" i="6"/>
  <c r="K148" i="6"/>
  <c r="G148" i="6"/>
  <c r="H147" i="6"/>
  <c r="D147" i="6"/>
  <c r="G147" i="6"/>
  <c r="C147" i="6"/>
  <c r="B147" i="6"/>
  <c r="O146" i="6"/>
  <c r="K146" i="6"/>
  <c r="K145" i="6"/>
  <c r="G145" i="6"/>
  <c r="C145" i="6"/>
  <c r="B145" i="6"/>
  <c r="O144" i="6"/>
  <c r="O143" i="6"/>
  <c r="K143" i="6"/>
  <c r="G143" i="6"/>
  <c r="C143" i="6"/>
  <c r="C142" i="6"/>
  <c r="B143" i="6"/>
  <c r="D136" i="6"/>
  <c r="D134" i="6"/>
  <c r="L134" i="6"/>
  <c r="E132" i="6"/>
  <c r="E130" i="6"/>
  <c r="M127" i="6"/>
  <c r="C127" i="6"/>
  <c r="P133" i="6"/>
  <c r="M94" i="18"/>
  <c r="E127" i="6"/>
  <c r="C87" i="6"/>
  <c r="G149" i="6"/>
  <c r="K147" i="6"/>
  <c r="O145" i="6"/>
  <c r="C144" i="6"/>
  <c r="G142" i="6"/>
  <c r="H99" i="11"/>
  <c r="F137" i="12"/>
  <c r="F123" i="12"/>
  <c r="G149" i="13"/>
  <c r="B87" i="6"/>
  <c r="F139" i="6"/>
  <c r="Q145" i="12"/>
  <c r="Q118" i="11"/>
  <c r="Q138" i="11"/>
  <c r="F126" i="12"/>
  <c r="B105" i="12"/>
  <c r="B243" i="16"/>
  <c r="B187" i="15"/>
  <c r="F241" i="16"/>
  <c r="F185" i="15"/>
  <c r="F183" i="15" s="1"/>
  <c r="J239" i="16"/>
  <c r="J192" i="15"/>
  <c r="J194" i="15"/>
  <c r="J196" i="15"/>
  <c r="J185" i="15"/>
  <c r="J187" i="15"/>
  <c r="J190" i="15"/>
  <c r="N234" i="16"/>
  <c r="N172" i="15"/>
  <c r="J229" i="16"/>
  <c r="J168" i="15"/>
  <c r="J170" i="15"/>
  <c r="J172" i="15"/>
  <c r="J174" i="15"/>
  <c r="J180" i="15"/>
  <c r="J176" i="15"/>
  <c r="J178" i="15"/>
  <c r="B226" i="16"/>
  <c r="B164" i="15"/>
  <c r="Q60" i="10"/>
  <c r="P120" i="11"/>
  <c r="P129" i="11"/>
  <c r="H143" i="13"/>
  <c r="H109" i="11"/>
  <c r="D140" i="13"/>
  <c r="D104" i="11"/>
  <c r="M82" i="14"/>
  <c r="O60" i="10"/>
  <c r="Q126" i="11"/>
  <c r="P117" i="11"/>
  <c r="J122" i="13"/>
  <c r="J152" i="13"/>
  <c r="P256" i="17"/>
  <c r="P209" i="15"/>
  <c r="D255" i="17"/>
  <c r="D206" i="15"/>
  <c r="L244" i="17"/>
  <c r="L244" i="16"/>
  <c r="L188" i="15"/>
  <c r="P242" i="16"/>
  <c r="P186" i="15"/>
  <c r="D241" i="16"/>
  <c r="D185" i="15"/>
  <c r="H239" i="16"/>
  <c r="H196" i="15"/>
  <c r="H198" i="15"/>
  <c r="H187" i="15"/>
  <c r="H192" i="15"/>
  <c r="P232" i="16"/>
  <c r="P170" i="15"/>
  <c r="M60" i="10"/>
  <c r="P126" i="11"/>
  <c r="B123" i="12"/>
  <c r="B120" i="12"/>
  <c r="C149" i="13"/>
  <c r="I122" i="13"/>
  <c r="I152" i="13"/>
  <c r="J201" i="15"/>
  <c r="H212" i="16"/>
  <c r="O183" i="16"/>
  <c r="N140" i="6"/>
  <c r="Q136" i="11"/>
  <c r="N104" i="12"/>
  <c r="G105" i="12"/>
  <c r="G100" i="12"/>
  <c r="G107" i="12"/>
  <c r="G102" i="12"/>
  <c r="G98" i="12" s="1"/>
  <c r="G119" i="13"/>
  <c r="H122" i="13"/>
  <c r="H152" i="13"/>
  <c r="J198" i="15"/>
  <c r="J103" i="12"/>
  <c r="J139" i="12"/>
  <c r="F105" i="12"/>
  <c r="F100" i="12"/>
  <c r="F98" i="12" s="1"/>
  <c r="F107" i="12"/>
  <c r="G122" i="13"/>
  <c r="G152" i="13"/>
  <c r="L55" i="6"/>
  <c r="L96" i="14"/>
  <c r="L157" i="6" s="1"/>
  <c r="E105" i="12"/>
  <c r="E100" i="12"/>
  <c r="E107" i="12"/>
  <c r="E102" i="12"/>
  <c r="E62" i="10"/>
  <c r="G57" i="6"/>
  <c r="G86" i="14"/>
  <c r="O49" i="6"/>
  <c r="G46" i="6"/>
  <c r="O35" i="6"/>
  <c r="D100" i="12"/>
  <c r="D107" i="12"/>
  <c r="D102" i="12"/>
  <c r="D109" i="12"/>
  <c r="D111" i="12"/>
  <c r="D105" i="12"/>
  <c r="B59" i="6"/>
  <c r="B88" i="14"/>
  <c r="B100" i="14"/>
  <c r="B161" i="6" s="1"/>
  <c r="J55" i="6"/>
  <c r="J130" i="6" s="1"/>
  <c r="J96" i="14"/>
  <c r="J157" i="6" s="1"/>
  <c r="M255" i="15"/>
  <c r="G200" i="16"/>
  <c r="F149" i="6"/>
  <c r="J147" i="6"/>
  <c r="N145" i="6"/>
  <c r="B144" i="6"/>
  <c r="N138" i="6"/>
  <c r="C102" i="12"/>
  <c r="C109" i="12"/>
  <c r="C62" i="10"/>
  <c r="C111" i="12"/>
  <c r="I84" i="14"/>
  <c r="I96" i="14"/>
  <c r="I157" i="6" s="1"/>
  <c r="G82" i="14"/>
  <c r="H190" i="15"/>
  <c r="M128" i="11"/>
  <c r="P118" i="11"/>
  <c r="F102" i="12"/>
  <c r="B154" i="12"/>
  <c r="B126" i="12"/>
  <c r="H55" i="6"/>
  <c r="H96" i="14"/>
  <c r="H157" i="6" s="1"/>
  <c r="J88" i="14"/>
  <c r="J82" i="14"/>
  <c r="F8" i="6"/>
  <c r="F132" i="6" s="1"/>
  <c r="F82" i="14"/>
  <c r="P123" i="11"/>
  <c r="B136" i="12"/>
  <c r="F111" i="12"/>
  <c r="G44" i="6"/>
  <c r="O40" i="6"/>
  <c r="G37" i="6"/>
  <c r="M86" i="14"/>
  <c r="M92" i="14"/>
  <c r="H189" i="15"/>
  <c r="M121" i="11"/>
  <c r="E111" i="12"/>
  <c r="F106" i="12"/>
  <c r="F104" i="12"/>
  <c r="E106" i="12"/>
  <c r="E104" i="12"/>
  <c r="F99" i="12"/>
  <c r="F112" i="12"/>
  <c r="C135" i="13"/>
  <c r="J86" i="14"/>
  <c r="J92" i="14"/>
  <c r="B8" i="6"/>
  <c r="B82" i="14"/>
  <c r="P87" i="6"/>
  <c r="N66" i="10"/>
  <c r="N155" i="6" s="1"/>
  <c r="I60" i="10"/>
  <c r="K154" i="12"/>
  <c r="K126" i="11"/>
  <c r="J116" i="12"/>
  <c r="D106" i="12"/>
  <c r="B104" i="12"/>
  <c r="E99" i="12"/>
  <c r="Q63" i="10"/>
  <c r="Q118" i="12"/>
  <c r="E112" i="12"/>
  <c r="B137" i="13"/>
  <c r="D96" i="14"/>
  <c r="D157" i="6" s="1"/>
  <c r="G49" i="6"/>
  <c r="O45" i="6"/>
  <c r="O29" i="6"/>
  <c r="O127" i="6" s="1"/>
  <c r="D203" i="15"/>
  <c r="J169" i="15"/>
  <c r="K183" i="16"/>
  <c r="O87" i="6"/>
  <c r="J66" i="10"/>
  <c r="J155" i="6" s="1"/>
  <c r="K123" i="11"/>
  <c r="N139" i="12"/>
  <c r="N103" i="11"/>
  <c r="N98" i="11" s="1"/>
  <c r="F136" i="12"/>
  <c r="F100" i="11"/>
  <c r="J105" i="11"/>
  <c r="J102" i="11"/>
  <c r="J134" i="12"/>
  <c r="C106" i="12"/>
  <c r="D99" i="12"/>
  <c r="P118" i="12"/>
  <c r="P120" i="12"/>
  <c r="P129" i="12"/>
  <c r="P116" i="12"/>
  <c r="P123" i="12"/>
  <c r="D112" i="12"/>
  <c r="D104" i="12"/>
  <c r="M152" i="13"/>
  <c r="Q138" i="13"/>
  <c r="Q136" i="13"/>
  <c r="J58" i="6"/>
  <c r="J87" i="14"/>
  <c r="D88" i="14"/>
  <c r="H86" i="14"/>
  <c r="L84" i="14"/>
  <c r="J184" i="15"/>
  <c r="N87" i="6"/>
  <c r="G140" i="6"/>
  <c r="K138" i="6"/>
  <c r="J150" i="6"/>
  <c r="N148" i="6"/>
  <c r="F145" i="6"/>
  <c r="J143" i="6"/>
  <c r="F138" i="6"/>
  <c r="M116" i="11"/>
  <c r="I134" i="12"/>
  <c r="I105" i="11"/>
  <c r="B134" i="12"/>
  <c r="B106" i="12"/>
  <c r="C99" i="12"/>
  <c r="O120" i="12"/>
  <c r="O129" i="12"/>
  <c r="G109" i="12"/>
  <c r="C104" i="12"/>
  <c r="L152" i="13"/>
  <c r="P138" i="13"/>
  <c r="P136" i="13"/>
  <c r="F86" i="14"/>
  <c r="I87" i="14"/>
  <c r="I99" i="14"/>
  <c r="I160" i="6" s="1"/>
  <c r="Q226" i="15"/>
  <c r="J171" i="15"/>
  <c r="M87" i="6"/>
  <c r="J138" i="6"/>
  <c r="K135" i="6"/>
  <c r="Q53" i="6"/>
  <c r="Q127" i="11"/>
  <c r="M118" i="11"/>
  <c r="H154" i="13"/>
  <c r="H126" i="11"/>
  <c r="L139" i="13"/>
  <c r="L103" i="11"/>
  <c r="H105" i="11"/>
  <c r="H100" i="11"/>
  <c r="H107" i="11"/>
  <c r="H102" i="11"/>
  <c r="Q129" i="12"/>
  <c r="B99" i="12"/>
  <c r="J152" i="12"/>
  <c r="J122" i="12"/>
  <c r="K152" i="13"/>
  <c r="O138" i="13"/>
  <c r="O136" i="13"/>
  <c r="O129" i="13"/>
  <c r="B86" i="14"/>
  <c r="N7" i="6"/>
  <c r="N81" i="14"/>
  <c r="D205" i="15"/>
  <c r="H184" i="15"/>
  <c r="L87" i="6"/>
  <c r="L93" i="6"/>
  <c r="I135" i="6"/>
  <c r="O53" i="6"/>
  <c r="E60" i="10"/>
  <c r="G154" i="12"/>
  <c r="G126" i="11"/>
  <c r="G153" i="12"/>
  <c r="G151" i="12"/>
  <c r="G121" i="11"/>
  <c r="C150" i="12"/>
  <c r="G148" i="12"/>
  <c r="K146" i="12"/>
  <c r="C141" i="12"/>
  <c r="O140" i="12"/>
  <c r="K139" i="12"/>
  <c r="O137" i="12"/>
  <c r="C136" i="12"/>
  <c r="G134" i="12"/>
  <c r="G100" i="11"/>
  <c r="G102" i="11"/>
  <c r="G109" i="11"/>
  <c r="G111" i="11"/>
  <c r="F116" i="12"/>
  <c r="Q120" i="12"/>
  <c r="E109" i="12"/>
  <c r="O147" i="13"/>
  <c r="N138" i="13"/>
  <c r="M94" i="14"/>
  <c r="G47" i="6"/>
  <c r="O43" i="6"/>
  <c r="G40" i="6"/>
  <c r="O36" i="6"/>
  <c r="M221" i="15"/>
  <c r="J195" i="15"/>
  <c r="F169" i="15"/>
  <c r="L254" i="17"/>
  <c r="L254" i="16"/>
  <c r="L205" i="15"/>
  <c r="H213" i="15"/>
  <c r="H215" i="15"/>
  <c r="H202" i="15"/>
  <c r="H204" i="15"/>
  <c r="L237" i="17"/>
  <c r="L237" i="16"/>
  <c r="L236" i="17"/>
  <c r="L236" i="16"/>
  <c r="L174" i="15"/>
  <c r="L233" i="16"/>
  <c r="L171" i="15"/>
  <c r="P231" i="16"/>
  <c r="P169" i="15"/>
  <c r="D230" i="16"/>
  <c r="D168" i="15"/>
  <c r="D167" i="15" s="1"/>
  <c r="K87" i="6"/>
  <c r="O149" i="6"/>
  <c r="C148" i="6"/>
  <c r="G146" i="6"/>
  <c r="K144" i="6"/>
  <c r="O142" i="6"/>
  <c r="H135" i="6"/>
  <c r="N53" i="6"/>
  <c r="M127" i="11"/>
  <c r="Q120" i="11"/>
  <c r="F134" i="12"/>
  <c r="Q126" i="12"/>
  <c r="G110" i="12"/>
  <c r="D101" i="12"/>
  <c r="M138" i="13"/>
  <c r="K94" i="14"/>
  <c r="M99" i="14"/>
  <c r="M160" i="6" s="1"/>
  <c r="P212" i="15"/>
  <c r="B205" i="15"/>
  <c r="G213" i="15"/>
  <c r="G202" i="15"/>
  <c r="G200" i="15" s="1"/>
  <c r="G204" i="15"/>
  <c r="G210" i="15"/>
  <c r="J87" i="6"/>
  <c r="G135" i="6"/>
  <c r="M53" i="6"/>
  <c r="J148" i="6"/>
  <c r="N146" i="6"/>
  <c r="F143" i="6"/>
  <c r="N139" i="6"/>
  <c r="F66" i="10"/>
  <c r="F155" i="6" s="1"/>
  <c r="L106" i="11"/>
  <c r="Q149" i="12"/>
  <c r="Q143" i="12"/>
  <c r="Q142" i="12"/>
  <c r="Q142" i="11"/>
  <c r="E134" i="12"/>
  <c r="F110" i="12"/>
  <c r="C101" i="12"/>
  <c r="C98" i="12" s="1"/>
  <c r="M147" i="13"/>
  <c r="L138" i="13"/>
  <c r="J94" i="14"/>
  <c r="H195" i="15"/>
  <c r="P173" i="15"/>
  <c r="Q87" i="6"/>
  <c r="I87" i="6"/>
  <c r="E135" i="6"/>
  <c r="N129" i="11"/>
  <c r="M120" i="11"/>
  <c r="P127" i="11"/>
  <c r="D154" i="13"/>
  <c r="D126" i="11"/>
  <c r="D151" i="13"/>
  <c r="D121" i="11"/>
  <c r="D102" i="11"/>
  <c r="D109" i="11"/>
  <c r="D111" i="11"/>
  <c r="F121" i="12"/>
  <c r="F118" i="12"/>
  <c r="F115" i="12" s="1"/>
  <c r="E110" i="12"/>
  <c r="B101" i="12"/>
  <c r="B109" i="12"/>
  <c r="L147" i="13"/>
  <c r="K138" i="13"/>
  <c r="K137" i="13"/>
  <c r="K49" i="9"/>
  <c r="G94" i="14"/>
  <c r="J189" i="15"/>
  <c r="J186" i="15"/>
  <c r="H87" i="6"/>
  <c r="P147" i="6"/>
  <c r="D146" i="6"/>
  <c r="H144" i="6"/>
  <c r="L142" i="6"/>
  <c r="D123" i="11"/>
  <c r="C154" i="12"/>
  <c r="C153" i="12"/>
  <c r="C123" i="11"/>
  <c r="C151" i="12"/>
  <c r="C121" i="11"/>
  <c r="O149" i="12"/>
  <c r="C148" i="12"/>
  <c r="G146" i="12"/>
  <c r="O143" i="12"/>
  <c r="O142" i="12"/>
  <c r="K140" i="12"/>
  <c r="G139" i="12"/>
  <c r="K137" i="12"/>
  <c r="O135" i="12"/>
  <c r="C134" i="12"/>
  <c r="C102" i="11"/>
  <c r="C98" i="11" s="1"/>
  <c r="C104" i="11"/>
  <c r="C99" i="11"/>
  <c r="C106" i="11"/>
  <c r="B116" i="12"/>
  <c r="D110" i="12"/>
  <c r="Q123" i="12"/>
  <c r="K147" i="13"/>
  <c r="F94" i="14"/>
  <c r="G87" i="6"/>
  <c r="K149" i="6"/>
  <c r="O147" i="6"/>
  <c r="C146" i="6"/>
  <c r="G144" i="6"/>
  <c r="K142" i="6"/>
  <c r="C135" i="6"/>
  <c r="I53" i="6"/>
  <c r="Q122" i="11"/>
  <c r="H104" i="11"/>
  <c r="B126" i="11"/>
  <c r="B123" i="11"/>
  <c r="J112" i="11"/>
  <c r="B121" i="12"/>
  <c r="J147" i="13"/>
  <c r="G101" i="13"/>
  <c r="J84" i="14"/>
  <c r="H210" i="15"/>
  <c r="H186" i="15"/>
  <c r="F87" i="6"/>
  <c r="B150" i="6"/>
  <c r="J146" i="6"/>
  <c r="N144" i="6"/>
  <c r="H106" i="11"/>
  <c r="Q152" i="12"/>
  <c r="Q147" i="12"/>
  <c r="I112" i="11"/>
  <c r="O118" i="12"/>
  <c r="O115" i="12" s="1"/>
  <c r="I147" i="13"/>
  <c r="O119" i="13"/>
  <c r="B171" i="15"/>
  <c r="E87" i="6"/>
  <c r="P134" i="6"/>
  <c r="P125" i="11"/>
  <c r="P122" i="11"/>
  <c r="P115" i="11" s="1"/>
  <c r="B118" i="12"/>
  <c r="C112" i="12"/>
  <c r="H147" i="13"/>
  <c r="F84" i="14"/>
  <c r="J197" i="15"/>
  <c r="M186" i="15"/>
  <c r="M190" i="15"/>
  <c r="M192" i="15"/>
  <c r="M194" i="15"/>
  <c r="M196" i="15"/>
  <c r="M185" i="15"/>
  <c r="M168" i="15"/>
  <c r="M170" i="15"/>
  <c r="M172" i="15"/>
  <c r="M174" i="15"/>
  <c r="M180" i="15"/>
  <c r="M176" i="15"/>
  <c r="P177" i="17"/>
  <c r="P75" i="14"/>
  <c r="P181" i="17"/>
  <c r="D87" i="6"/>
  <c r="H149" i="6"/>
  <c r="P145" i="6"/>
  <c r="D144" i="6"/>
  <c r="H142" i="6"/>
  <c r="O134" i="6"/>
  <c r="F65" i="10"/>
  <c r="F154" i="6" s="1"/>
  <c r="O152" i="12"/>
  <c r="O122" i="11"/>
  <c r="K149" i="12"/>
  <c r="K119" i="11"/>
  <c r="O147" i="12"/>
  <c r="O117" i="11"/>
  <c r="C146" i="12"/>
  <c r="C116" i="11"/>
  <c r="K143" i="12"/>
  <c r="K109" i="11"/>
  <c r="K142" i="12"/>
  <c r="G140" i="12"/>
  <c r="G104" i="11"/>
  <c r="G98" i="11" s="1"/>
  <c r="C139" i="12"/>
  <c r="G137" i="12"/>
  <c r="K135" i="12"/>
  <c r="B112" i="12"/>
  <c r="B103" i="12"/>
  <c r="Q116" i="12"/>
  <c r="G147" i="13"/>
  <c r="H197" i="15"/>
  <c r="J173" i="15"/>
  <c r="H194" i="15"/>
  <c r="D243" i="16"/>
  <c r="D187" i="15"/>
  <c r="H241" i="16"/>
  <c r="H185" i="15"/>
  <c r="L239" i="17"/>
  <c r="L239" i="16"/>
  <c r="L192" i="15"/>
  <c r="L194" i="15"/>
  <c r="L185" i="15"/>
  <c r="L186" i="15"/>
  <c r="L183" i="15" s="1"/>
  <c r="D237" i="17"/>
  <c r="D237" i="16"/>
  <c r="D174" i="15"/>
  <c r="D236" i="16"/>
  <c r="D236" i="17"/>
  <c r="I86" i="14"/>
  <c r="C93" i="14"/>
  <c r="P201" i="15"/>
  <c r="P200" i="15" s="1"/>
  <c r="J188" i="15"/>
  <c r="C172" i="15"/>
  <c r="O163" i="15"/>
  <c r="M171" i="15"/>
  <c r="D254" i="17"/>
  <c r="D247" i="17"/>
  <c r="D245" i="17"/>
  <c r="P243" i="17"/>
  <c r="P187" i="17"/>
  <c r="P178" i="17"/>
  <c r="P175" i="17"/>
  <c r="P172" i="17"/>
  <c r="P167" i="17" s="1"/>
  <c r="B224" i="17"/>
  <c r="B162" i="17"/>
  <c r="D220" i="16"/>
  <c r="D159" i="15"/>
  <c r="D158" i="15" s="1"/>
  <c r="D220" i="17"/>
  <c r="O243" i="17"/>
  <c r="O187" i="17"/>
  <c r="G169" i="17"/>
  <c r="G231" i="17"/>
  <c r="Q161" i="17"/>
  <c r="Q223" i="17"/>
  <c r="C220" i="17"/>
  <c r="C159" i="15"/>
  <c r="F252" i="17"/>
  <c r="L212" i="16"/>
  <c r="C190" i="16"/>
  <c r="Q204" i="17"/>
  <c r="Q253" i="17"/>
  <c r="E252" i="17"/>
  <c r="I201" i="17"/>
  <c r="I250" i="17"/>
  <c r="Q203" i="16"/>
  <c r="B190" i="16"/>
  <c r="Q212" i="16"/>
  <c r="Q209" i="16"/>
  <c r="Q207" i="16"/>
  <c r="P257" i="16"/>
  <c r="P212" i="16"/>
  <c r="P209" i="16"/>
  <c r="D255" i="16"/>
  <c r="Q202" i="16"/>
  <c r="L253" i="16"/>
  <c r="L204" i="16"/>
  <c r="P202" i="16"/>
  <c r="D196" i="16"/>
  <c r="D239" i="16"/>
  <c r="D187" i="16"/>
  <c r="D185" i="16"/>
  <c r="D190" i="16"/>
  <c r="D197" i="16"/>
  <c r="D171" i="16"/>
  <c r="D168" i="16"/>
  <c r="K250" i="17"/>
  <c r="C187" i="16"/>
  <c r="C185" i="16"/>
  <c r="C197" i="16"/>
  <c r="C171" i="16"/>
  <c r="C180" i="16"/>
  <c r="C168" i="16"/>
  <c r="B187" i="16"/>
  <c r="B194" i="16"/>
  <c r="B197" i="16"/>
  <c r="B171" i="16"/>
  <c r="B173" i="16"/>
  <c r="B180" i="16"/>
  <c r="B168" i="16"/>
  <c r="B170" i="16"/>
  <c r="B177" i="16"/>
  <c r="N163" i="16"/>
  <c r="N161" i="16"/>
  <c r="G203" i="17"/>
  <c r="L184" i="16"/>
  <c r="L240" i="16"/>
  <c r="P87" i="14"/>
  <c r="D86" i="14"/>
  <c r="H84" i="14"/>
  <c r="N253" i="16"/>
  <c r="B252" i="16"/>
  <c r="F250" i="16"/>
  <c r="J224" i="16"/>
  <c r="J162" i="15"/>
  <c r="N222" i="16"/>
  <c r="N160" i="15"/>
  <c r="B221" i="16"/>
  <c r="B159" i="15"/>
  <c r="P211" i="16"/>
  <c r="C178" i="16"/>
  <c r="C175" i="16"/>
  <c r="K152" i="12"/>
  <c r="G149" i="12"/>
  <c r="K147" i="12"/>
  <c r="O145" i="12"/>
  <c r="G143" i="12"/>
  <c r="G142" i="12"/>
  <c r="C140" i="12"/>
  <c r="O138" i="12"/>
  <c r="C137" i="12"/>
  <c r="G135" i="12"/>
  <c r="E99" i="14"/>
  <c r="E160" i="6" s="1"/>
  <c r="C92" i="14"/>
  <c r="O162" i="15"/>
  <c r="M204" i="15"/>
  <c r="Q202" i="15"/>
  <c r="M195" i="15"/>
  <c r="D247" i="16"/>
  <c r="O211" i="16"/>
  <c r="L205" i="16"/>
  <c r="B185" i="16"/>
  <c r="N205" i="16"/>
  <c r="N200" i="16" s="1"/>
  <c r="N211" i="16"/>
  <c r="B178" i="16"/>
  <c r="B175" i="16"/>
  <c r="F135" i="12"/>
  <c r="L148" i="13"/>
  <c r="P146" i="13"/>
  <c r="H244" i="16"/>
  <c r="P240" i="16"/>
  <c r="H234" i="16"/>
  <c r="L232" i="16"/>
  <c r="P230" i="16"/>
  <c r="D229" i="16"/>
  <c r="B198" i="16"/>
  <c r="D188" i="16"/>
  <c r="N162" i="16"/>
  <c r="Q205" i="16"/>
  <c r="M163" i="16"/>
  <c r="I239" i="19"/>
  <c r="I98" i="18"/>
  <c r="I245" i="19"/>
  <c r="M215" i="19"/>
  <c r="M90" i="18"/>
  <c r="M217" i="19"/>
  <c r="M218" i="19"/>
  <c r="M219" i="19"/>
  <c r="M220" i="19"/>
  <c r="M221" i="19"/>
  <c r="M84" i="18"/>
  <c r="M222" i="19"/>
  <c r="M223" i="19"/>
  <c r="F152" i="12"/>
  <c r="N150" i="12"/>
  <c r="B149" i="12"/>
  <c r="F147" i="12"/>
  <c r="O48" i="6"/>
  <c r="G45" i="6"/>
  <c r="O41" i="6"/>
  <c r="G38" i="6"/>
  <c r="O34" i="6"/>
  <c r="G29" i="6"/>
  <c r="G127" i="6" s="1"/>
  <c r="O220" i="17"/>
  <c r="O160" i="15"/>
  <c r="Q213" i="16"/>
  <c r="B195" i="16"/>
  <c r="C188" i="16"/>
  <c r="C170" i="16"/>
  <c r="D257" i="16"/>
  <c r="D256" i="16"/>
  <c r="P205" i="16"/>
  <c r="D192" i="16"/>
  <c r="D189" i="16"/>
  <c r="D242" i="16"/>
  <c r="H163" i="16"/>
  <c r="H159" i="16"/>
  <c r="B241" i="17"/>
  <c r="F76" i="14"/>
  <c r="F105" i="6" s="1"/>
  <c r="N233" i="17"/>
  <c r="N171" i="17"/>
  <c r="B232" i="17"/>
  <c r="B170" i="17"/>
  <c r="F230" i="17"/>
  <c r="F168" i="17"/>
  <c r="L224" i="17"/>
  <c r="L162" i="17"/>
  <c r="P160" i="17"/>
  <c r="P158" i="17" s="1"/>
  <c r="P222" i="17"/>
  <c r="B136" i="6"/>
  <c r="F134" i="6"/>
  <c r="P150" i="13"/>
  <c r="D143" i="13"/>
  <c r="D142" i="13"/>
  <c r="P141" i="13"/>
  <c r="M129" i="12"/>
  <c r="I63" i="10"/>
  <c r="Q62" i="10"/>
  <c r="F152" i="13"/>
  <c r="L87" i="14"/>
  <c r="D84" i="14"/>
  <c r="C191" i="15"/>
  <c r="J253" i="16"/>
  <c r="N251" i="16"/>
  <c r="B250" i="16"/>
  <c r="J247" i="16"/>
  <c r="J246" i="16"/>
  <c r="J245" i="16"/>
  <c r="J242" i="16"/>
  <c r="N240" i="16"/>
  <c r="J235" i="16"/>
  <c r="F234" i="16"/>
  <c r="J232" i="16"/>
  <c r="N230" i="16"/>
  <c r="B229" i="16"/>
  <c r="B168" i="15"/>
  <c r="N227" i="16"/>
  <c r="F224" i="16"/>
  <c r="J222" i="16"/>
  <c r="N220" i="16"/>
  <c r="N162" i="15"/>
  <c r="N158" i="15" s="1"/>
  <c r="B188" i="16"/>
  <c r="D177" i="16"/>
  <c r="D172" i="16"/>
  <c r="O205" i="16"/>
  <c r="O200" i="16" s="1"/>
  <c r="C192" i="16"/>
  <c r="C173" i="16"/>
  <c r="Q252" i="17"/>
  <c r="Q203" i="17"/>
  <c r="E251" i="17"/>
  <c r="Q184" i="17"/>
  <c r="Q240" i="17"/>
  <c r="M171" i="17"/>
  <c r="M233" i="17"/>
  <c r="Q169" i="17"/>
  <c r="Q231" i="17"/>
  <c r="E168" i="17"/>
  <c r="E230" i="17"/>
  <c r="O160" i="17"/>
  <c r="O222" i="17"/>
  <c r="G119" i="11"/>
  <c r="C99" i="14"/>
  <c r="C160" i="6" s="1"/>
  <c r="B93" i="14"/>
  <c r="D245" i="16"/>
  <c r="Q210" i="16"/>
  <c r="D184" i="16"/>
  <c r="C177" i="16"/>
  <c r="C172" i="16"/>
  <c r="O158" i="16"/>
  <c r="B257" i="16"/>
  <c r="P179" i="17"/>
  <c r="L171" i="17"/>
  <c r="L233" i="17"/>
  <c r="P169" i="17"/>
  <c r="P231" i="17"/>
  <c r="D168" i="17"/>
  <c r="D230" i="17"/>
  <c r="J224" i="17"/>
  <c r="J162" i="17"/>
  <c r="N222" i="17"/>
  <c r="N160" i="17"/>
  <c r="B221" i="17"/>
  <c r="B159" i="17"/>
  <c r="K164" i="15"/>
  <c r="H247" i="16"/>
  <c r="H246" i="16"/>
  <c r="H245" i="16"/>
  <c r="H242" i="16"/>
  <c r="H235" i="16"/>
  <c r="H173" i="15"/>
  <c r="C184" i="16"/>
  <c r="B172" i="16"/>
  <c r="N159" i="16"/>
  <c r="N158" i="16" s="1"/>
  <c r="O231" i="17"/>
  <c r="O169" i="17"/>
  <c r="C168" i="17"/>
  <c r="C230" i="17"/>
  <c r="I224" i="17"/>
  <c r="I162" i="17"/>
  <c r="M160" i="17"/>
  <c r="M222" i="17"/>
  <c r="J129" i="12"/>
  <c r="N120" i="12"/>
  <c r="B119" i="12"/>
  <c r="F117" i="12"/>
  <c r="N154" i="12"/>
  <c r="N153" i="12"/>
  <c r="B152" i="12"/>
  <c r="N151" i="12"/>
  <c r="J150" i="12"/>
  <c r="N148" i="12"/>
  <c r="K88" i="14"/>
  <c r="O46" i="6"/>
  <c r="G43" i="6"/>
  <c r="G36" i="6"/>
  <c r="O31" i="6"/>
  <c r="B206" i="15"/>
  <c r="D162" i="15"/>
  <c r="D160" i="15"/>
  <c r="C175" i="15"/>
  <c r="K220" i="17"/>
  <c r="K162" i="15"/>
  <c r="B191" i="16"/>
  <c r="B184" i="16"/>
  <c r="B183" i="16" s="1"/>
  <c r="D174" i="16"/>
  <c r="C233" i="17"/>
  <c r="N240" i="17"/>
  <c r="N184" i="17"/>
  <c r="B76" i="14"/>
  <c r="B74" i="14" s="1"/>
  <c r="B72" i="14" s="1"/>
  <c r="Q94" i="18"/>
  <c r="H87" i="14"/>
  <c r="C187" i="15"/>
  <c r="D164" i="15"/>
  <c r="C162" i="15"/>
  <c r="C160" i="15"/>
  <c r="J220" i="16"/>
  <c r="J164" i="15"/>
  <c r="L213" i="16"/>
  <c r="C174" i="16"/>
  <c r="K158" i="16"/>
  <c r="M169" i="17"/>
  <c r="M231" i="17"/>
  <c r="K160" i="17"/>
  <c r="K222" i="17"/>
  <c r="F87" i="14"/>
  <c r="I88" i="14"/>
  <c r="C81" i="14"/>
  <c r="C180" i="15"/>
  <c r="G172" i="15"/>
  <c r="C164" i="15"/>
  <c r="D179" i="16"/>
  <c r="B174" i="16"/>
  <c r="I163" i="17"/>
  <c r="D210" i="17"/>
  <c r="L231" i="17"/>
  <c r="L169" i="17"/>
  <c r="D75" i="14"/>
  <c r="D74" i="14" s="1"/>
  <c r="D229" i="17"/>
  <c r="D181" i="17"/>
  <c r="D178" i="17"/>
  <c r="D179" i="17"/>
  <c r="D172" i="17"/>
  <c r="B87" i="14"/>
  <c r="C178" i="15"/>
  <c r="H220" i="16"/>
  <c r="H164" i="15"/>
  <c r="Q201" i="16"/>
  <c r="Q200" i="16" s="1"/>
  <c r="C179" i="16"/>
  <c r="K169" i="17"/>
  <c r="K231" i="17"/>
  <c r="Q163" i="17"/>
  <c r="Q158" i="17" s="1"/>
  <c r="I160" i="17"/>
  <c r="I222" i="17"/>
  <c r="E94" i="18"/>
  <c r="F122" i="12"/>
  <c r="J120" i="12"/>
  <c r="J154" i="12"/>
  <c r="J153" i="12"/>
  <c r="J151" i="12"/>
  <c r="F150" i="12"/>
  <c r="J148" i="12"/>
  <c r="N146" i="12"/>
  <c r="B63" i="10"/>
  <c r="G132" i="6"/>
  <c r="K86" i="14"/>
  <c r="G48" i="6"/>
  <c r="O44" i="6"/>
  <c r="G41" i="6"/>
  <c r="O37" i="6"/>
  <c r="G34" i="6"/>
  <c r="C176" i="15"/>
  <c r="P159" i="15"/>
  <c r="C192" i="15"/>
  <c r="G220" i="17"/>
  <c r="G164" i="15"/>
  <c r="Q215" i="16"/>
  <c r="P201" i="16"/>
  <c r="B179" i="16"/>
  <c r="B167" i="16" s="1"/>
  <c r="C176" i="16"/>
  <c r="L211" i="16"/>
  <c r="F233" i="17"/>
  <c r="F171" i="17"/>
  <c r="L163" i="17"/>
  <c r="L164" i="17"/>
  <c r="L120" i="11"/>
  <c r="L115" i="11" s="1"/>
  <c r="I62" i="10"/>
  <c r="B81" i="14"/>
  <c r="D172" i="15"/>
  <c r="O161" i="15"/>
  <c r="F230" i="16"/>
  <c r="F168" i="15"/>
  <c r="F220" i="16"/>
  <c r="F164" i="15"/>
  <c r="F158" i="15" s="1"/>
  <c r="F159" i="15"/>
  <c r="L186" i="16"/>
  <c r="B176" i="16"/>
  <c r="K211" i="16"/>
  <c r="G240" i="17"/>
  <c r="Q243" i="17"/>
  <c r="Q187" i="17"/>
  <c r="I169" i="17"/>
  <c r="I231" i="17"/>
  <c r="O163" i="17"/>
  <c r="G160" i="17"/>
  <c r="G222" i="17"/>
  <c r="Q160" i="17"/>
  <c r="Q222" i="17"/>
  <c r="C181" i="19"/>
  <c r="O209" i="19"/>
  <c r="O224" i="20"/>
  <c r="O172" i="19"/>
  <c r="C167" i="19"/>
  <c r="C165" i="19"/>
  <c r="K164" i="19"/>
  <c r="K221" i="21"/>
  <c r="G172" i="19"/>
  <c r="G160" i="19"/>
  <c r="G158" i="19"/>
  <c r="C209" i="20"/>
  <c r="C205" i="20"/>
  <c r="G195" i="20"/>
  <c r="G201" i="20"/>
  <c r="G198" i="20"/>
  <c r="O182" i="20"/>
  <c r="O181" i="20"/>
  <c r="O178" i="20"/>
  <c r="O188" i="20"/>
  <c r="O185" i="20"/>
  <c r="I241" i="20"/>
  <c r="I241" i="19"/>
  <c r="Q237" i="20"/>
  <c r="Q208" i="19"/>
  <c r="Q199" i="19"/>
  <c r="Q206" i="19"/>
  <c r="Q197" i="19"/>
  <c r="Q204" i="19"/>
  <c r="I227" i="20"/>
  <c r="I227" i="19"/>
  <c r="M224" i="20"/>
  <c r="M224" i="19"/>
  <c r="E195" i="20"/>
  <c r="E202" i="20"/>
  <c r="P208" i="19"/>
  <c r="P199" i="19"/>
  <c r="P206" i="19"/>
  <c r="D229" i="20"/>
  <c r="D178" i="19"/>
  <c r="L223" i="21"/>
  <c r="L223" i="20"/>
  <c r="H221" i="21"/>
  <c r="H164" i="19"/>
  <c r="H219" i="21"/>
  <c r="H162" i="19"/>
  <c r="L217" i="20"/>
  <c r="L160" i="19"/>
  <c r="D162" i="19"/>
  <c r="D160" i="19"/>
  <c r="D172" i="19"/>
  <c r="L245" i="20"/>
  <c r="L206" i="20"/>
  <c r="H242" i="20"/>
  <c r="H199" i="20"/>
  <c r="L197" i="20"/>
  <c r="L240" i="20"/>
  <c r="D195" i="20"/>
  <c r="D202" i="20"/>
  <c r="D237" i="20"/>
  <c r="E241" i="21"/>
  <c r="E198" i="21"/>
  <c r="I196" i="21"/>
  <c r="I239" i="21"/>
  <c r="M203" i="21"/>
  <c r="M206" i="21"/>
  <c r="M201" i="21"/>
  <c r="M204" i="21"/>
  <c r="M194" i="21" s="1"/>
  <c r="M200" i="21"/>
  <c r="M207" i="21"/>
  <c r="Q191" i="21"/>
  <c r="Q235" i="21"/>
  <c r="O237" i="20"/>
  <c r="O208" i="19"/>
  <c r="O199" i="19"/>
  <c r="O206" i="19"/>
  <c r="O195" i="19"/>
  <c r="O202" i="19"/>
  <c r="C229" i="20"/>
  <c r="C178" i="19"/>
  <c r="G219" i="20"/>
  <c r="G219" i="21"/>
  <c r="G162" i="19"/>
  <c r="C162" i="19"/>
  <c r="C160" i="19"/>
  <c r="C172" i="19"/>
  <c r="C163" i="19"/>
  <c r="C170" i="19"/>
  <c r="C195" i="20"/>
  <c r="C202" i="20"/>
  <c r="C208" i="20"/>
  <c r="C199" i="20"/>
  <c r="J233" i="17"/>
  <c r="J171" i="17"/>
  <c r="N231" i="17"/>
  <c r="N169" i="17"/>
  <c r="B230" i="17"/>
  <c r="B168" i="17"/>
  <c r="L160" i="17"/>
  <c r="L222" i="17"/>
  <c r="H245" i="20"/>
  <c r="H206" i="20"/>
  <c r="L238" i="20"/>
  <c r="L195" i="20"/>
  <c r="Q202" i="19"/>
  <c r="O198" i="19"/>
  <c r="D235" i="20"/>
  <c r="P202" i="19"/>
  <c r="P179" i="19"/>
  <c r="D166" i="19"/>
  <c r="C191" i="19"/>
  <c r="D203" i="20"/>
  <c r="B134" i="6"/>
  <c r="I224" i="19"/>
  <c r="Q209" i="19"/>
  <c r="P204" i="19"/>
  <c r="P197" i="19"/>
  <c r="P209" i="19"/>
  <c r="Q205" i="19"/>
  <c r="I198" i="19"/>
  <c r="O204" i="19"/>
  <c r="O197" i="19"/>
  <c r="D233" i="20"/>
  <c r="P205" i="19"/>
  <c r="H198" i="19"/>
  <c r="D232" i="20"/>
  <c r="D196" i="20"/>
  <c r="O205" i="19"/>
  <c r="G198" i="19"/>
  <c r="L231" i="20"/>
  <c r="C214" i="21"/>
  <c r="G193" i="17"/>
  <c r="J135" i="6"/>
  <c r="E89" i="18"/>
  <c r="E217" i="19"/>
  <c r="E219" i="19"/>
  <c r="D170" i="19"/>
  <c r="D182" i="19"/>
  <c r="D158" i="19"/>
  <c r="G207" i="20"/>
  <c r="J254" i="17"/>
  <c r="I94" i="14"/>
  <c r="M196" i="16"/>
  <c r="M193" i="16"/>
  <c r="M190" i="16"/>
  <c r="M187" i="16"/>
  <c r="M164" i="16"/>
  <c r="I163" i="16"/>
  <c r="M161" i="16"/>
  <c r="P216" i="17"/>
  <c r="D173" i="17"/>
  <c r="Q70" i="18"/>
  <c r="Q89" i="18"/>
  <c r="C184" i="19"/>
  <c r="D161" i="19"/>
  <c r="C182" i="19"/>
  <c r="C179" i="19"/>
  <c r="K169" i="19"/>
  <c r="E207" i="20"/>
  <c r="P88" i="14"/>
  <c r="D87" i="14"/>
  <c r="L178" i="16"/>
  <c r="P176" i="16"/>
  <c r="G202" i="17"/>
  <c r="C173" i="17"/>
  <c r="O91" i="18"/>
  <c r="E246" i="19"/>
  <c r="I222" i="19"/>
  <c r="P168" i="19"/>
  <c r="I165" i="19"/>
  <c r="L255" i="17"/>
  <c r="H243" i="16"/>
  <c r="H237" i="16"/>
  <c r="H236" i="16"/>
  <c r="H233" i="16"/>
  <c r="L231" i="16"/>
  <c r="H226" i="16"/>
  <c r="D225" i="16"/>
  <c r="H223" i="16"/>
  <c r="L221" i="16"/>
  <c r="K178" i="16"/>
  <c r="K167" i="16" s="1"/>
  <c r="O176" i="16"/>
  <c r="C190" i="19"/>
  <c r="O168" i="19"/>
  <c r="G164" i="19"/>
  <c r="I246" i="20"/>
  <c r="I245" i="20"/>
  <c r="I206" i="19"/>
  <c r="I243" i="20"/>
  <c r="I243" i="19"/>
  <c r="I200" i="19"/>
  <c r="E242" i="20"/>
  <c r="E242" i="19"/>
  <c r="I240" i="20"/>
  <c r="I197" i="19"/>
  <c r="M238" i="20"/>
  <c r="M238" i="19"/>
  <c r="M195" i="19"/>
  <c r="Q235" i="20"/>
  <c r="E190" i="19"/>
  <c r="Q234" i="20"/>
  <c r="E186" i="19"/>
  <c r="E233" i="20"/>
  <c r="Q232" i="20"/>
  <c r="E228" i="20"/>
  <c r="E228" i="19"/>
  <c r="M171" i="19"/>
  <c r="I169" i="19"/>
  <c r="M167" i="19"/>
  <c r="D226" i="20"/>
  <c r="L200" i="20"/>
  <c r="O179" i="20"/>
  <c r="O175" i="20" s="1"/>
  <c r="J178" i="16"/>
  <c r="N176" i="16"/>
  <c r="N167" i="16" s="1"/>
  <c r="F135" i="6"/>
  <c r="M228" i="19"/>
  <c r="M230" i="19"/>
  <c r="Q200" i="19"/>
  <c r="P196" i="19"/>
  <c r="D177" i="19"/>
  <c r="D175" i="19" s="1"/>
  <c r="H240" i="20"/>
  <c r="H197" i="19"/>
  <c r="P235" i="20"/>
  <c r="P191" i="19"/>
  <c r="P175" i="19" s="1"/>
  <c r="D186" i="19"/>
  <c r="P229" i="20"/>
  <c r="P178" i="19"/>
  <c r="H226" i="20"/>
  <c r="H188" i="19"/>
  <c r="H182" i="19"/>
  <c r="H179" i="19"/>
  <c r="H186" i="19"/>
  <c r="L171" i="19"/>
  <c r="H169" i="19"/>
  <c r="L167" i="19"/>
  <c r="P214" i="20"/>
  <c r="P159" i="19"/>
  <c r="P171" i="19"/>
  <c r="P169" i="19"/>
  <c r="L224" i="20"/>
  <c r="P206" i="20"/>
  <c r="J255" i="17"/>
  <c r="C158" i="16"/>
  <c r="E94" i="14"/>
  <c r="M194" i="16"/>
  <c r="M191" i="16"/>
  <c r="M185" i="16"/>
  <c r="Q93" i="14"/>
  <c r="I164" i="16"/>
  <c r="M159" i="16"/>
  <c r="Q171" i="17"/>
  <c r="I84" i="18"/>
  <c r="M244" i="19"/>
  <c r="E221" i="19"/>
  <c r="P200" i="19"/>
  <c r="O196" i="19"/>
  <c r="C177" i="19"/>
  <c r="L168" i="19"/>
  <c r="D164" i="19"/>
  <c r="G243" i="20"/>
  <c r="G200" i="19"/>
  <c r="G240" i="20"/>
  <c r="G197" i="19"/>
  <c r="C186" i="19"/>
  <c r="G226" i="20"/>
  <c r="G179" i="19"/>
  <c r="K171" i="19"/>
  <c r="K157" i="19" s="1"/>
  <c r="G169" i="19"/>
  <c r="K167" i="19"/>
  <c r="O159" i="19"/>
  <c r="O171" i="19"/>
  <c r="O169" i="19"/>
  <c r="L179" i="20"/>
  <c r="O200" i="19"/>
  <c r="M196" i="19"/>
  <c r="K168" i="19"/>
  <c r="C164" i="19"/>
  <c r="F169" i="19"/>
  <c r="F161" i="19"/>
  <c r="J159" i="19"/>
  <c r="D206" i="20"/>
  <c r="H200" i="20"/>
  <c r="O171" i="17"/>
  <c r="L196" i="19"/>
  <c r="Q201" i="19"/>
  <c r="E243" i="20"/>
  <c r="E200" i="19"/>
  <c r="Q241" i="20"/>
  <c r="Q241" i="19"/>
  <c r="E240" i="20"/>
  <c r="E197" i="19"/>
  <c r="E240" i="19"/>
  <c r="I238" i="20"/>
  <c r="I195" i="19"/>
  <c r="M229" i="20"/>
  <c r="M229" i="19"/>
  <c r="Q221" i="20"/>
  <c r="Q164" i="19"/>
  <c r="Q219" i="20"/>
  <c r="Q162" i="19"/>
  <c r="I216" i="20"/>
  <c r="I216" i="19"/>
  <c r="M166" i="19"/>
  <c r="M160" i="19"/>
  <c r="C206" i="20"/>
  <c r="G200" i="20"/>
  <c r="E201" i="20"/>
  <c r="E198" i="20"/>
  <c r="M198" i="20"/>
  <c r="M205" i="20"/>
  <c r="Q177" i="20"/>
  <c r="O234" i="17"/>
  <c r="P201" i="19"/>
  <c r="D200" i="19"/>
  <c r="D243" i="20"/>
  <c r="D197" i="19"/>
  <c r="D240" i="20"/>
  <c r="H238" i="20"/>
  <c r="H195" i="19"/>
  <c r="L232" i="20"/>
  <c r="L181" i="19"/>
  <c r="D169" i="19"/>
  <c r="H222" i="21"/>
  <c r="H165" i="19"/>
  <c r="P221" i="21"/>
  <c r="P164" i="19"/>
  <c r="P219" i="21"/>
  <c r="P162" i="19"/>
  <c r="L214" i="20"/>
  <c r="L210" i="20"/>
  <c r="D200" i="20"/>
  <c r="D201" i="20"/>
  <c r="P242" i="20"/>
  <c r="P199" i="20"/>
  <c r="D198" i="20"/>
  <c r="D241" i="20"/>
  <c r="L201" i="20"/>
  <c r="L237" i="20"/>
  <c r="L198" i="20"/>
  <c r="L205" i="20"/>
  <c r="L209" i="20"/>
  <c r="Q203" i="19"/>
  <c r="O201" i="19"/>
  <c r="C200" i="19"/>
  <c r="C243" i="21"/>
  <c r="G238" i="20"/>
  <c r="G195" i="19"/>
  <c r="K229" i="20"/>
  <c r="K178" i="19"/>
  <c r="C169" i="19"/>
  <c r="G222" i="20"/>
  <c r="G165" i="19"/>
  <c r="O221" i="20"/>
  <c r="O164" i="19"/>
  <c r="O219" i="20"/>
  <c r="O162" i="19"/>
  <c r="C200" i="20"/>
  <c r="G209" i="20"/>
  <c r="G205" i="20"/>
  <c r="C198" i="20"/>
  <c r="K195" i="20"/>
  <c r="K202" i="20"/>
  <c r="K201" i="20"/>
  <c r="K198" i="20"/>
  <c r="K205" i="20"/>
  <c r="K209" i="20"/>
  <c r="O184" i="20"/>
  <c r="O177" i="20"/>
  <c r="B243" i="17"/>
  <c r="F241" i="17"/>
  <c r="J76" i="14"/>
  <c r="J105" i="6" s="1"/>
  <c r="J190" i="17"/>
  <c r="D164" i="17"/>
  <c r="D158" i="17" s="1"/>
  <c r="D226" i="17"/>
  <c r="P203" i="19"/>
  <c r="H176" i="19"/>
  <c r="F171" i="19"/>
  <c r="F167" i="19"/>
  <c r="F159" i="19"/>
  <c r="F209" i="20"/>
  <c r="B207" i="20"/>
  <c r="F205" i="20"/>
  <c r="B201" i="20"/>
  <c r="C241" i="17"/>
  <c r="E98" i="18"/>
  <c r="Q207" i="19"/>
  <c r="O203" i="19"/>
  <c r="D168" i="19"/>
  <c r="L163" i="19"/>
  <c r="Q239" i="20"/>
  <c r="Q239" i="19"/>
  <c r="E238" i="20"/>
  <c r="E238" i="19"/>
  <c r="E195" i="19"/>
  <c r="I229" i="20"/>
  <c r="I229" i="19"/>
  <c r="M227" i="20"/>
  <c r="M227" i="19"/>
  <c r="Q224" i="20"/>
  <c r="Q224" i="19"/>
  <c r="E222" i="20"/>
  <c r="E165" i="19"/>
  <c r="M221" i="20"/>
  <c r="M164" i="19"/>
  <c r="M219" i="20"/>
  <c r="M162" i="19"/>
  <c r="Q217" i="20"/>
  <c r="Q217" i="19"/>
  <c r="I164" i="19"/>
  <c r="I162" i="19"/>
  <c r="I160" i="19"/>
  <c r="H210" i="20"/>
  <c r="D199" i="20"/>
  <c r="E209" i="20"/>
  <c r="E205" i="20"/>
  <c r="I201" i="20"/>
  <c r="I198" i="20"/>
  <c r="Q182" i="20"/>
  <c r="Q179" i="20"/>
  <c r="Q188" i="20"/>
  <c r="D241" i="17"/>
  <c r="P174" i="17"/>
  <c r="N224" i="17"/>
  <c r="N162" i="17"/>
  <c r="B223" i="17"/>
  <c r="B161" i="17"/>
  <c r="B158" i="17" s="1"/>
  <c r="F221" i="17"/>
  <c r="F159" i="17"/>
  <c r="F158" i="17" s="1"/>
  <c r="E234" i="19"/>
  <c r="Q210" i="19"/>
  <c r="M203" i="19"/>
  <c r="C168" i="19"/>
  <c r="D238" i="20"/>
  <c r="D195" i="19"/>
  <c r="H229" i="20"/>
  <c r="H178" i="19"/>
  <c r="P224" i="20"/>
  <c r="P172" i="19"/>
  <c r="D167" i="19"/>
  <c r="D222" i="21"/>
  <c r="D222" i="20"/>
  <c r="D165" i="19"/>
  <c r="L221" i="21"/>
  <c r="L164" i="19"/>
  <c r="L221" i="20"/>
  <c r="L219" i="21"/>
  <c r="L219" i="20"/>
  <c r="L162" i="19"/>
  <c r="H214" i="20"/>
  <c r="H172" i="19"/>
  <c r="H160" i="19"/>
  <c r="H158" i="19"/>
  <c r="G210" i="20"/>
  <c r="P246" i="20"/>
  <c r="P210" i="20"/>
  <c r="D209" i="20"/>
  <c r="D205" i="20"/>
  <c r="L242" i="20"/>
  <c r="L199" i="20"/>
  <c r="H201" i="20"/>
  <c r="H198" i="20"/>
  <c r="H195" i="20"/>
  <c r="H202" i="20"/>
  <c r="L228" i="20"/>
  <c r="L177" i="20"/>
  <c r="P188" i="20"/>
  <c r="P182" i="20"/>
  <c r="P175" i="20" s="1"/>
  <c r="D168" i="20"/>
  <c r="D223" i="20"/>
  <c r="D163" i="20"/>
  <c r="D214" i="20"/>
  <c r="D220" i="20"/>
  <c r="H157" i="20"/>
  <c r="J209" i="20"/>
  <c r="F207" i="20"/>
  <c r="J205" i="20"/>
  <c r="J203" i="20"/>
  <c r="F201" i="20"/>
  <c r="N188" i="20"/>
  <c r="N182" i="20"/>
  <c r="N179" i="20"/>
  <c r="G239" i="21"/>
  <c r="H69" i="22"/>
  <c r="H50" i="22"/>
  <c r="H64" i="6" s="1"/>
  <c r="H137" i="6" s="1"/>
  <c r="O197" i="23"/>
  <c r="M211" i="23"/>
  <c r="M175" i="23"/>
  <c r="E168" i="23"/>
  <c r="E208" i="23"/>
  <c r="I150" i="23"/>
  <c r="I152" i="23"/>
  <c r="I156" i="23"/>
  <c r="M183" i="23"/>
  <c r="M132" i="23"/>
  <c r="E130" i="23"/>
  <c r="E138" i="23"/>
  <c r="E133" i="23"/>
  <c r="E139" i="23"/>
  <c r="L158" i="20"/>
  <c r="L215" i="20"/>
  <c r="F77" i="22"/>
  <c r="F168" i="6" s="1"/>
  <c r="F69" i="22"/>
  <c r="K211" i="23"/>
  <c r="K175" i="23"/>
  <c r="O166" i="23"/>
  <c r="O206" i="23"/>
  <c r="O202" i="23" s="1"/>
  <c r="O194" i="23"/>
  <c r="O146" i="23"/>
  <c r="C193" i="23"/>
  <c r="C145" i="23"/>
  <c r="G150" i="23"/>
  <c r="G156" i="23"/>
  <c r="G152" i="23"/>
  <c r="O129" i="23"/>
  <c r="C130" i="23"/>
  <c r="C138" i="23"/>
  <c r="C132" i="23"/>
  <c r="C133" i="23"/>
  <c r="C139" i="23"/>
  <c r="K79" i="18"/>
  <c r="K168" i="21"/>
  <c r="K192" i="23"/>
  <c r="K65" i="22"/>
  <c r="N197" i="24"/>
  <c r="N149" i="23"/>
  <c r="N194" i="24"/>
  <c r="N146" i="23"/>
  <c r="B193" i="24"/>
  <c r="B145" i="23"/>
  <c r="F191" i="24"/>
  <c r="F146" i="23"/>
  <c r="F149" i="23"/>
  <c r="H239" i="21"/>
  <c r="H196" i="21"/>
  <c r="L81" i="18"/>
  <c r="L110" i="6" s="1"/>
  <c r="L203" i="21"/>
  <c r="L201" i="21"/>
  <c r="C162" i="21"/>
  <c r="C168" i="21"/>
  <c r="F158" i="23"/>
  <c r="C198" i="21"/>
  <c r="C241" i="21"/>
  <c r="I65" i="22"/>
  <c r="I192" i="23"/>
  <c r="I195" i="23"/>
  <c r="I196" i="23"/>
  <c r="F239" i="21"/>
  <c r="F196" i="21"/>
  <c r="J203" i="21"/>
  <c r="J206" i="21"/>
  <c r="J201" i="21"/>
  <c r="J204" i="21"/>
  <c r="M208" i="21"/>
  <c r="G193" i="23"/>
  <c r="G65" i="22"/>
  <c r="C177" i="21"/>
  <c r="L208" i="21"/>
  <c r="L70" i="22"/>
  <c r="L78" i="22"/>
  <c r="L169" i="6" s="1"/>
  <c r="P68" i="22"/>
  <c r="P50" i="22"/>
  <c r="P64" i="6" s="1"/>
  <c r="P137" i="6" s="1"/>
  <c r="P76" i="22"/>
  <c r="P167" i="6" s="1"/>
  <c r="O171" i="23"/>
  <c r="Q180" i="20"/>
  <c r="B177" i="21"/>
  <c r="L187" i="20"/>
  <c r="L178" i="20"/>
  <c r="L185" i="20"/>
  <c r="L191" i="20"/>
  <c r="G244" i="21"/>
  <c r="D74" i="22"/>
  <c r="D164" i="24"/>
  <c r="D175" i="24"/>
  <c r="D165" i="24"/>
  <c r="D170" i="24"/>
  <c r="D163" i="24"/>
  <c r="P154" i="24"/>
  <c r="P156" i="24"/>
  <c r="P146" i="24"/>
  <c r="L131" i="24"/>
  <c r="L138" i="24"/>
  <c r="L133" i="24"/>
  <c r="L72" i="22"/>
  <c r="L140" i="24"/>
  <c r="L135" i="24"/>
  <c r="L206" i="21"/>
  <c r="C74" i="22"/>
  <c r="C164" i="24"/>
  <c r="C171" i="24"/>
  <c r="C169" i="24"/>
  <c r="C175" i="24"/>
  <c r="C168" i="24"/>
  <c r="C165" i="24"/>
  <c r="C170" i="24"/>
  <c r="C163" i="24"/>
  <c r="C166" i="24"/>
  <c r="Q160" i="20"/>
  <c r="Q158" i="20"/>
  <c r="Q172" i="20"/>
  <c r="Q163" i="20"/>
  <c r="P191" i="21"/>
  <c r="B164" i="24"/>
  <c r="B171" i="24"/>
  <c r="B169" i="24"/>
  <c r="B175" i="24"/>
  <c r="B165" i="24"/>
  <c r="B163" i="24"/>
  <c r="B166" i="24"/>
  <c r="D228" i="20"/>
  <c r="H187" i="20"/>
  <c r="H178" i="20"/>
  <c r="H185" i="20"/>
  <c r="O191" i="21"/>
  <c r="Q178" i="21"/>
  <c r="B191" i="19"/>
  <c r="B185" i="19"/>
  <c r="F183" i="19"/>
  <c r="B178" i="19"/>
  <c r="F176" i="19"/>
  <c r="J172" i="19"/>
  <c r="F170" i="19"/>
  <c r="D179" i="20"/>
  <c r="G206" i="20"/>
  <c r="G204" i="20"/>
  <c r="G197" i="20"/>
  <c r="O191" i="20"/>
  <c r="K189" i="20"/>
  <c r="B198" i="21"/>
  <c r="N191" i="21"/>
  <c r="P178" i="21"/>
  <c r="G185" i="23"/>
  <c r="F144" i="23"/>
  <c r="D174" i="24"/>
  <c r="D172" i="24"/>
  <c r="D167" i="24"/>
  <c r="P157" i="24"/>
  <c r="M188" i="16"/>
  <c r="Q186" i="16"/>
  <c r="I93" i="14"/>
  <c r="M162" i="16"/>
  <c r="E159" i="16"/>
  <c r="N190" i="17"/>
  <c r="J185" i="17"/>
  <c r="H227" i="17"/>
  <c r="H220" i="17"/>
  <c r="J81" i="18"/>
  <c r="J110" i="6" s="1"/>
  <c r="N136" i="6"/>
  <c r="B135" i="6"/>
  <c r="Q218" i="19"/>
  <c r="C198" i="19"/>
  <c r="C194" i="19" s="1"/>
  <c r="Q169" i="19"/>
  <c r="P172" i="20"/>
  <c r="B208" i="20"/>
  <c r="F204" i="20"/>
  <c r="J202" i="20"/>
  <c r="Q197" i="21"/>
  <c r="O178" i="21"/>
  <c r="M73" i="22"/>
  <c r="I151" i="23"/>
  <c r="C174" i="24"/>
  <c r="C172" i="24"/>
  <c r="C167" i="24"/>
  <c r="M92" i="18"/>
  <c r="M102" i="18"/>
  <c r="M165" i="6" s="1"/>
  <c r="Q90" i="18"/>
  <c r="M242" i="19"/>
  <c r="H239" i="20"/>
  <c r="L222" i="20"/>
  <c r="E206" i="20"/>
  <c r="E204" i="20"/>
  <c r="E200" i="20"/>
  <c r="E197" i="20"/>
  <c r="M191" i="20"/>
  <c r="I189" i="20"/>
  <c r="M187" i="20"/>
  <c r="I180" i="20"/>
  <c r="E180" i="20"/>
  <c r="E187" i="20"/>
  <c r="Q170" i="20"/>
  <c r="Q162" i="20"/>
  <c r="M160" i="20"/>
  <c r="M172" i="20"/>
  <c r="M163" i="20"/>
  <c r="M170" i="20"/>
  <c r="N178" i="21"/>
  <c r="K170" i="21"/>
  <c r="L73" i="22"/>
  <c r="G151" i="23"/>
  <c r="B174" i="24"/>
  <c r="B172" i="24"/>
  <c r="B167" i="24"/>
  <c r="F205" i="24"/>
  <c r="N200" i="24"/>
  <c r="B198" i="24"/>
  <c r="B150" i="24"/>
  <c r="J147" i="24"/>
  <c r="J144" i="24"/>
  <c r="J158" i="24"/>
  <c r="J149" i="24"/>
  <c r="J156" i="24"/>
  <c r="J150" i="24"/>
  <c r="G102" i="18"/>
  <c r="G165" i="6" s="1"/>
  <c r="G91" i="18"/>
  <c r="I218" i="19"/>
  <c r="E207" i="19"/>
  <c r="D246" i="20"/>
  <c r="D245" i="20"/>
  <c r="D204" i="20"/>
  <c r="D197" i="20"/>
  <c r="H189" i="20"/>
  <c r="H180" i="20"/>
  <c r="L229" i="20"/>
  <c r="K231" i="21"/>
  <c r="L200" i="21"/>
  <c r="G173" i="21"/>
  <c r="C170" i="21"/>
  <c r="K73" i="22"/>
  <c r="F151" i="23"/>
  <c r="E140" i="23"/>
  <c r="E170" i="24"/>
  <c r="E168" i="24"/>
  <c r="E165" i="24"/>
  <c r="Q155" i="24"/>
  <c r="Q149" i="24"/>
  <c r="Q146" i="24"/>
  <c r="I73" i="22"/>
  <c r="F209" i="19"/>
  <c r="N208" i="19"/>
  <c r="B207" i="19"/>
  <c r="F205" i="19"/>
  <c r="C204" i="20"/>
  <c r="G202" i="20"/>
  <c r="C197" i="20"/>
  <c r="J200" i="21"/>
  <c r="H73" i="22"/>
  <c r="G159" i="23"/>
  <c r="F154" i="23"/>
  <c r="C140" i="23"/>
  <c r="C173" i="24"/>
  <c r="D168" i="24"/>
  <c r="P149" i="24"/>
  <c r="L139" i="24"/>
  <c r="L132" i="24"/>
  <c r="M186" i="16"/>
  <c r="Q184" i="16"/>
  <c r="E93" i="14"/>
  <c r="M160" i="16"/>
  <c r="H225" i="17"/>
  <c r="N134" i="6"/>
  <c r="M197" i="19"/>
  <c r="K185" i="20"/>
  <c r="N207" i="20"/>
  <c r="B204" i="20"/>
  <c r="F202" i="20"/>
  <c r="N201" i="20"/>
  <c r="N198" i="20"/>
  <c r="J191" i="20"/>
  <c r="J208" i="21"/>
  <c r="G73" i="22"/>
  <c r="F159" i="23"/>
  <c r="B173" i="24"/>
  <c r="C102" i="18"/>
  <c r="C165" i="6" s="1"/>
  <c r="I92" i="18"/>
  <c r="P240" i="20"/>
  <c r="I185" i="20"/>
  <c r="K178" i="20"/>
  <c r="M201" i="20"/>
  <c r="O175" i="23"/>
  <c r="C154" i="23"/>
  <c r="B168" i="24"/>
  <c r="L51" i="18"/>
  <c r="O246" i="20"/>
  <c r="O245" i="20"/>
  <c r="O243" i="20"/>
  <c r="O240" i="20"/>
  <c r="K233" i="20"/>
  <c r="K228" i="20"/>
  <c r="O226" i="20"/>
  <c r="O218" i="20"/>
  <c r="G215" i="20"/>
  <c r="I178" i="20"/>
  <c r="L204" i="21"/>
  <c r="M139" i="23"/>
  <c r="G101" i="18"/>
  <c r="G164" i="6" s="1"/>
  <c r="Q216" i="19"/>
  <c r="N210" i="19"/>
  <c r="N204" i="19"/>
  <c r="N197" i="19"/>
  <c r="F188" i="19"/>
  <c r="F182" i="19"/>
  <c r="F179" i="19"/>
  <c r="N226" i="20"/>
  <c r="N169" i="19"/>
  <c r="N161" i="19"/>
  <c r="F158" i="19"/>
  <c r="K191" i="20"/>
  <c r="L181" i="20"/>
  <c r="D162" i="20"/>
  <c r="C203" i="23"/>
  <c r="C66" i="22"/>
  <c r="G189" i="23"/>
  <c r="G182" i="23"/>
  <c r="G64" i="22"/>
  <c r="J205" i="24"/>
  <c r="N203" i="24"/>
  <c r="B202" i="24"/>
  <c r="F156" i="23"/>
  <c r="F150" i="23"/>
  <c r="J193" i="24"/>
  <c r="J145" i="23"/>
  <c r="N191" i="24"/>
  <c r="N145" i="23"/>
  <c r="N150" i="23"/>
  <c r="N156" i="23"/>
  <c r="B140" i="23"/>
  <c r="H226" i="17"/>
  <c r="I89" i="18"/>
  <c r="C101" i="18"/>
  <c r="C164" i="6" s="1"/>
  <c r="F136" i="6"/>
  <c r="M216" i="19"/>
  <c r="M246" i="20"/>
  <c r="M245" i="20"/>
  <c r="M243" i="20"/>
  <c r="I242" i="20"/>
  <c r="M240" i="20"/>
  <c r="Q238" i="20"/>
  <c r="E237" i="20"/>
  <c r="I190" i="19"/>
  <c r="E188" i="19"/>
  <c r="I186" i="19"/>
  <c r="I233" i="20"/>
  <c r="E182" i="19"/>
  <c r="Q231" i="20"/>
  <c r="E230" i="20"/>
  <c r="I228" i="20"/>
  <c r="M226" i="20"/>
  <c r="Q171" i="19"/>
  <c r="Q222" i="20"/>
  <c r="M218" i="20"/>
  <c r="Q216" i="20"/>
  <c r="E215" i="20"/>
  <c r="I191" i="20"/>
  <c r="Q168" i="20"/>
  <c r="F64" i="22"/>
  <c r="F68" i="22"/>
  <c r="M203" i="23"/>
  <c r="M163" i="23"/>
  <c r="I199" i="23"/>
  <c r="I193" i="23"/>
  <c r="I145" i="23"/>
  <c r="M145" i="23"/>
  <c r="M150" i="23"/>
  <c r="M156" i="23"/>
  <c r="E182" i="23"/>
  <c r="E131" i="23"/>
  <c r="I133" i="23"/>
  <c r="I138" i="23"/>
  <c r="G79" i="18"/>
  <c r="I90" i="18"/>
  <c r="P238" i="20"/>
  <c r="H228" i="20"/>
  <c r="P216" i="20"/>
  <c r="L218" i="20"/>
  <c r="H191" i="20"/>
  <c r="I181" i="20"/>
  <c r="P168" i="20"/>
  <c r="G226" i="21"/>
  <c r="K69" i="22"/>
  <c r="Q192" i="23"/>
  <c r="Q69" i="22"/>
  <c r="Q193" i="23"/>
  <c r="Q65" i="22"/>
  <c r="Q195" i="23"/>
  <c r="E181" i="23"/>
  <c r="E184" i="23"/>
  <c r="E64" i="22"/>
  <c r="I198" i="23"/>
  <c r="H145" i="23"/>
  <c r="D131" i="23"/>
  <c r="L136" i="24"/>
  <c r="G242" i="20"/>
  <c r="O238" i="20"/>
  <c r="C237" i="20"/>
  <c r="C237" i="21"/>
  <c r="C230" i="20"/>
  <c r="K226" i="20"/>
  <c r="O222" i="20"/>
  <c r="O216" i="20"/>
  <c r="C158" i="19"/>
  <c r="H181" i="20"/>
  <c r="Q164" i="20"/>
  <c r="P158" i="20"/>
  <c r="K203" i="23"/>
  <c r="K163" i="23"/>
  <c r="O200" i="23"/>
  <c r="O157" i="23"/>
  <c r="G145" i="23"/>
  <c r="K145" i="23"/>
  <c r="K152" i="23"/>
  <c r="K150" i="23"/>
  <c r="K156" i="23"/>
  <c r="K146" i="23"/>
  <c r="C182" i="23"/>
  <c r="C131" i="23"/>
  <c r="G133" i="23"/>
  <c r="G140" i="23"/>
  <c r="G138" i="23"/>
  <c r="G139" i="23"/>
  <c r="F165" i="24"/>
  <c r="M159" i="19"/>
  <c r="N202" i="19"/>
  <c r="N195" i="19"/>
  <c r="F190" i="19"/>
  <c r="F175" i="19" s="1"/>
  <c r="B188" i="19"/>
  <c r="F186" i="19"/>
  <c r="B182" i="19"/>
  <c r="B179" i="19"/>
  <c r="F177" i="19"/>
  <c r="N171" i="19"/>
  <c r="J169" i="19"/>
  <c r="N167" i="19"/>
  <c r="N159" i="19"/>
  <c r="P164" i="20"/>
  <c r="I69" i="22"/>
  <c r="O199" i="23"/>
  <c r="O65" i="22"/>
  <c r="O193" i="23"/>
  <c r="O195" i="23"/>
  <c r="C181" i="23"/>
  <c r="C189" i="23"/>
  <c r="C184" i="23"/>
  <c r="C64" i="22"/>
  <c r="Q197" i="23"/>
  <c r="N200" i="25"/>
  <c r="N157" i="23"/>
  <c r="B198" i="25"/>
  <c r="B150" i="23"/>
  <c r="N196" i="25"/>
  <c r="N148" i="23"/>
  <c r="F193" i="24"/>
  <c r="F145" i="23"/>
  <c r="J191" i="24"/>
  <c r="J150" i="23"/>
  <c r="J152" i="23"/>
  <c r="J156" i="23"/>
  <c r="H230" i="20"/>
  <c r="P226" i="20"/>
  <c r="P218" i="20"/>
  <c r="H215" i="20"/>
  <c r="L69" i="22"/>
  <c r="F139" i="24"/>
  <c r="F132" i="24"/>
  <c r="B209" i="25"/>
  <c r="B171" i="25"/>
  <c r="J77" i="22"/>
  <c r="J168" i="6" s="1"/>
  <c r="F195" i="24"/>
  <c r="N147" i="24"/>
  <c r="N154" i="24"/>
  <c r="N158" i="24"/>
  <c r="B189" i="24"/>
  <c r="F131" i="24"/>
  <c r="J131" i="24"/>
  <c r="J138" i="24"/>
  <c r="H77" i="22"/>
  <c r="H168" i="6" s="1"/>
  <c r="Q148" i="24"/>
  <c r="I145" i="24"/>
  <c r="M137" i="24"/>
  <c r="M134" i="24"/>
  <c r="E131" i="24"/>
  <c r="P151" i="24"/>
  <c r="P148" i="24"/>
  <c r="L147" i="24"/>
  <c r="L144" i="24"/>
  <c r="L158" i="24"/>
  <c r="L137" i="24"/>
  <c r="L134" i="24"/>
  <c r="H138" i="24"/>
  <c r="H72" i="22"/>
  <c r="G72" i="22"/>
  <c r="E176" i="25"/>
  <c r="E150" i="25"/>
  <c r="E154" i="25"/>
  <c r="E158" i="25"/>
  <c r="N183" i="24"/>
  <c r="L205" i="25"/>
  <c r="L165" i="25"/>
  <c r="D77" i="22"/>
  <c r="D168" i="6" s="1"/>
  <c r="M135" i="24"/>
  <c r="M132" i="24"/>
  <c r="E72" i="22"/>
  <c r="E65" i="22"/>
  <c r="E203" i="23"/>
  <c r="E163" i="23"/>
  <c r="I157" i="23"/>
  <c r="I200" i="23"/>
  <c r="M155" i="23"/>
  <c r="I148" i="23"/>
  <c r="E155" i="23"/>
  <c r="E146" i="23"/>
  <c r="E144" i="23"/>
  <c r="E158" i="23"/>
  <c r="E137" i="23"/>
  <c r="E134" i="23"/>
  <c r="E185" i="25"/>
  <c r="M181" i="23"/>
  <c r="M130" i="23"/>
  <c r="P155" i="24"/>
  <c r="L151" i="24"/>
  <c r="L148" i="24"/>
  <c r="H134" i="24"/>
  <c r="D138" i="24"/>
  <c r="D72" i="22"/>
  <c r="D135" i="24"/>
  <c r="F199" i="21"/>
  <c r="H159" i="23"/>
  <c r="L155" i="23"/>
  <c r="H151" i="23"/>
  <c r="L149" i="23"/>
  <c r="L146" i="23"/>
  <c r="D137" i="23"/>
  <c r="H135" i="23"/>
  <c r="H132" i="23"/>
  <c r="K159" i="24"/>
  <c r="K157" i="24"/>
  <c r="O155" i="24"/>
  <c r="K151" i="24"/>
  <c r="O149" i="24"/>
  <c r="K148" i="24"/>
  <c r="O146" i="24"/>
  <c r="K139" i="24"/>
  <c r="G137" i="24"/>
  <c r="K135" i="24"/>
  <c r="G134" i="24"/>
  <c r="K132" i="24"/>
  <c r="C72" i="22"/>
  <c r="J195" i="20"/>
  <c r="J189" i="20"/>
  <c r="N187" i="20"/>
  <c r="N185" i="20"/>
  <c r="N181" i="20"/>
  <c r="J180" i="20"/>
  <c r="J159" i="20"/>
  <c r="I204" i="21"/>
  <c r="K208" i="21"/>
  <c r="K199" i="21"/>
  <c r="G189" i="21"/>
  <c r="C162" i="23"/>
  <c r="G157" i="23"/>
  <c r="K155" i="23"/>
  <c r="G148" i="23"/>
  <c r="O192" i="23"/>
  <c r="C155" i="23"/>
  <c r="C146" i="23"/>
  <c r="C144" i="23"/>
  <c r="C158" i="23"/>
  <c r="C137" i="23"/>
  <c r="C134" i="23"/>
  <c r="G183" i="23"/>
  <c r="N155" i="24"/>
  <c r="J151" i="24"/>
  <c r="J148" i="24"/>
  <c r="F144" i="24"/>
  <c r="F158" i="24"/>
  <c r="F155" i="24"/>
  <c r="J135" i="24"/>
  <c r="F134" i="24"/>
  <c r="B138" i="24"/>
  <c r="B135" i="24"/>
  <c r="B132" i="24"/>
  <c r="B139" i="24"/>
  <c r="B129" i="24" s="1"/>
  <c r="B163" i="23"/>
  <c r="F157" i="23"/>
  <c r="J155" i="23"/>
  <c r="F148" i="23"/>
  <c r="J194" i="24"/>
  <c r="J146" i="23"/>
  <c r="B191" i="24"/>
  <c r="B148" i="23"/>
  <c r="B155" i="23"/>
  <c r="B146" i="23"/>
  <c r="B144" i="23"/>
  <c r="B151" i="23"/>
  <c r="B137" i="23"/>
  <c r="F135" i="23"/>
  <c r="J140" i="24"/>
  <c r="E163" i="24"/>
  <c r="I159" i="24"/>
  <c r="I157" i="24"/>
  <c r="M155" i="24"/>
  <c r="Q153" i="24"/>
  <c r="I151" i="24"/>
  <c r="M149" i="24"/>
  <c r="I148" i="24"/>
  <c r="M146" i="24"/>
  <c r="Q144" i="24"/>
  <c r="I139" i="24"/>
  <c r="E137" i="24"/>
  <c r="I135" i="24"/>
  <c r="E134" i="24"/>
  <c r="I132" i="24"/>
  <c r="M130" i="24"/>
  <c r="F204" i="21"/>
  <c r="I155" i="23"/>
  <c r="E151" i="23"/>
  <c r="E148" i="23"/>
  <c r="I146" i="23"/>
  <c r="I194" i="23"/>
  <c r="I130" i="23"/>
  <c r="N156" i="24"/>
  <c r="H140" i="24"/>
  <c r="H159" i="24"/>
  <c r="L155" i="24"/>
  <c r="H151" i="24"/>
  <c r="H148" i="24"/>
  <c r="P144" i="24"/>
  <c r="D144" i="24"/>
  <c r="D148" i="24"/>
  <c r="D155" i="24"/>
  <c r="D159" i="24"/>
  <c r="H135" i="24"/>
  <c r="D134" i="24"/>
  <c r="L130" i="24"/>
  <c r="L77" i="22"/>
  <c r="L168" i="6" s="1"/>
  <c r="H155" i="23"/>
  <c r="H149" i="23"/>
  <c r="H146" i="23"/>
  <c r="L144" i="23"/>
  <c r="D135" i="23"/>
  <c r="D132" i="23"/>
  <c r="H130" i="23"/>
  <c r="L156" i="24"/>
  <c r="F140" i="24"/>
  <c r="J133" i="24"/>
  <c r="K155" i="24"/>
  <c r="K149" i="24"/>
  <c r="K146" i="24"/>
  <c r="O144" i="24"/>
  <c r="G139" i="24"/>
  <c r="G135" i="24"/>
  <c r="G132" i="24"/>
  <c r="K130" i="24"/>
  <c r="J185" i="20"/>
  <c r="N183" i="20"/>
  <c r="J178" i="20"/>
  <c r="B169" i="20"/>
  <c r="I201" i="21"/>
  <c r="I194" i="21" s="1"/>
  <c r="B196" i="21"/>
  <c r="K206" i="21"/>
  <c r="K204" i="21"/>
  <c r="K200" i="21"/>
  <c r="G199" i="21"/>
  <c r="C165" i="21"/>
  <c r="O165" i="23"/>
  <c r="O172" i="23"/>
  <c r="G155" i="23"/>
  <c r="C151" i="23"/>
  <c r="C148" i="23"/>
  <c r="G146" i="23"/>
  <c r="C183" i="23"/>
  <c r="G181" i="23"/>
  <c r="N149" i="24"/>
  <c r="H133" i="24"/>
  <c r="J155" i="24"/>
  <c r="F151" i="24"/>
  <c r="F148" i="24"/>
  <c r="N144" i="24"/>
  <c r="F186" i="24"/>
  <c r="J130" i="24"/>
  <c r="J166" i="19"/>
  <c r="J163" i="19"/>
  <c r="J160" i="19"/>
  <c r="H201" i="21"/>
  <c r="O174" i="23"/>
  <c r="F155" i="23"/>
  <c r="B140" i="24"/>
  <c r="F133" i="24"/>
  <c r="I244" i="20"/>
  <c r="Q242" i="20"/>
  <c r="E241" i="20"/>
  <c r="I239" i="20"/>
  <c r="M237" i="20"/>
  <c r="M188" i="19"/>
  <c r="Q233" i="20"/>
  <c r="E183" i="19"/>
  <c r="M182" i="19"/>
  <c r="M230" i="20"/>
  <c r="Q228" i="20"/>
  <c r="E227" i="20"/>
  <c r="I224" i="20"/>
  <c r="I223" i="20"/>
  <c r="E221" i="20"/>
  <c r="I220" i="20"/>
  <c r="E219" i="20"/>
  <c r="I217" i="20"/>
  <c r="M215" i="20"/>
  <c r="C185" i="20"/>
  <c r="P244" i="20"/>
  <c r="F201" i="21"/>
  <c r="P195" i="21"/>
  <c r="Q163" i="23"/>
  <c r="J149" i="23"/>
  <c r="Q172" i="23"/>
  <c r="D173" i="24"/>
  <c r="P158" i="24"/>
  <c r="H155" i="24"/>
  <c r="D151" i="24"/>
  <c r="P228" i="20"/>
  <c r="H224" i="20"/>
  <c r="H220" i="20"/>
  <c r="H217" i="20"/>
  <c r="O240" i="21"/>
  <c r="M235" i="21"/>
  <c r="D208" i="21"/>
  <c r="D199" i="21"/>
  <c r="H240" i="21"/>
  <c r="H197" i="21"/>
  <c r="O163" i="23"/>
  <c r="H149" i="24"/>
  <c r="G244" i="20"/>
  <c r="O242" i="20"/>
  <c r="G239" i="20"/>
  <c r="K237" i="20"/>
  <c r="K230" i="20"/>
  <c r="C227" i="20"/>
  <c r="G224" i="20"/>
  <c r="G223" i="20"/>
  <c r="G220" i="20"/>
  <c r="G217" i="20"/>
  <c r="N209" i="20"/>
  <c r="J207" i="20"/>
  <c r="N205" i="20"/>
  <c r="B202" i="20"/>
  <c r="J201" i="20"/>
  <c r="N196" i="20"/>
  <c r="B189" i="20"/>
  <c r="F185" i="20"/>
  <c r="J183" i="20"/>
  <c r="J176" i="20"/>
  <c r="B171" i="20"/>
  <c r="J170" i="20"/>
  <c r="N168" i="20"/>
  <c r="B167" i="20"/>
  <c r="N166" i="20"/>
  <c r="N160" i="20"/>
  <c r="M240" i="21"/>
  <c r="O163" i="21"/>
  <c r="C208" i="21"/>
  <c r="G206" i="21"/>
  <c r="G204" i="21"/>
  <c r="G200" i="21"/>
  <c r="C199" i="21"/>
  <c r="G164" i="21"/>
  <c r="G132" i="23"/>
  <c r="F149" i="24"/>
  <c r="F204" i="25"/>
  <c r="Q165" i="25"/>
  <c r="B201" i="19"/>
  <c r="B198" i="19"/>
  <c r="F196" i="19"/>
  <c r="J237" i="21"/>
  <c r="N190" i="19"/>
  <c r="J188" i="19"/>
  <c r="N186" i="19"/>
  <c r="B183" i="19"/>
  <c r="J182" i="19"/>
  <c r="J179" i="19"/>
  <c r="B176" i="19"/>
  <c r="F172" i="19"/>
  <c r="B170" i="19"/>
  <c r="F166" i="19"/>
  <c r="F163" i="19"/>
  <c r="F160" i="19"/>
  <c r="J158" i="19"/>
  <c r="D187" i="20"/>
  <c r="K240" i="21"/>
  <c r="F200" i="21"/>
  <c r="N69" i="22"/>
  <c r="K206" i="23"/>
  <c r="N152" i="23"/>
  <c r="D149" i="24"/>
  <c r="N132" i="24"/>
  <c r="E204" i="25"/>
  <c r="Q246" i="20"/>
  <c r="Q245" i="20"/>
  <c r="E244" i="20"/>
  <c r="Q243" i="20"/>
  <c r="M242" i="20"/>
  <c r="Q240" i="20"/>
  <c r="E239" i="20"/>
  <c r="I237" i="20"/>
  <c r="M190" i="19"/>
  <c r="I188" i="19"/>
  <c r="M186" i="19"/>
  <c r="M233" i="20"/>
  <c r="I182" i="19"/>
  <c r="I230" i="20"/>
  <c r="M228" i="20"/>
  <c r="Q226" i="20"/>
  <c r="E224" i="20"/>
  <c r="E223" i="20"/>
  <c r="E220" i="20"/>
  <c r="Q218" i="20"/>
  <c r="E217" i="20"/>
  <c r="I215" i="20"/>
  <c r="L244" i="20"/>
  <c r="J195" i="21"/>
  <c r="M69" i="22"/>
  <c r="E206" i="23"/>
  <c r="E149" i="23"/>
  <c r="Q165" i="23"/>
  <c r="M152" i="23"/>
  <c r="I140" i="23"/>
  <c r="D171" i="24"/>
  <c r="D169" i="24"/>
  <c r="D166" i="24"/>
  <c r="P150" i="24"/>
  <c r="P147" i="24"/>
  <c r="H144" i="24"/>
  <c r="E151" i="25"/>
  <c r="E148" i="25"/>
  <c r="I146" i="25"/>
  <c r="I194" i="25"/>
  <c r="M144" i="25"/>
  <c r="M192" i="25"/>
  <c r="H68" i="26"/>
  <c r="C125" i="27"/>
  <c r="H119" i="27"/>
  <c r="E155" i="27"/>
  <c r="D151" i="28"/>
  <c r="N78" i="22"/>
  <c r="N169" i="6" s="1"/>
  <c r="G197" i="25"/>
  <c r="G149" i="25"/>
  <c r="M139" i="27"/>
  <c r="D112" i="27"/>
  <c r="M124" i="27"/>
  <c r="E155" i="25"/>
  <c r="E197" i="25"/>
  <c r="E149" i="25"/>
  <c r="B112" i="27"/>
  <c r="B107" i="27" s="1"/>
  <c r="M105" i="27"/>
  <c r="K106" i="32"/>
  <c r="K94" i="32"/>
  <c r="K101" i="32"/>
  <c r="K89" i="32"/>
  <c r="K96" i="32"/>
  <c r="K103" i="32"/>
  <c r="K84" i="32"/>
  <c r="K36" i="30"/>
  <c r="K95" i="32"/>
  <c r="K90" i="32"/>
  <c r="K93" i="32"/>
  <c r="K107" i="32"/>
  <c r="K88" i="32"/>
  <c r="K91" i="32"/>
  <c r="K102" i="32"/>
  <c r="K105" i="32"/>
  <c r="K86" i="32"/>
  <c r="K100" i="32"/>
  <c r="D197" i="25"/>
  <c r="D149" i="25"/>
  <c r="E130" i="25"/>
  <c r="E181" i="25"/>
  <c r="C74" i="26"/>
  <c r="C171" i="6" s="1"/>
  <c r="F68" i="26"/>
  <c r="J66" i="26"/>
  <c r="M137" i="27"/>
  <c r="P111" i="27"/>
  <c r="E119" i="28"/>
  <c r="G120" i="33"/>
  <c r="G97" i="31"/>
  <c r="K119" i="33"/>
  <c r="K93" i="31"/>
  <c r="O118" i="33"/>
  <c r="O89" i="31"/>
  <c r="K117" i="33"/>
  <c r="K88" i="31"/>
  <c r="G112" i="33"/>
  <c r="G102" i="31"/>
  <c r="G90" i="31"/>
  <c r="G104" i="31"/>
  <c r="G85" i="31"/>
  <c r="G92" i="31"/>
  <c r="G106" i="31"/>
  <c r="G94" i="31"/>
  <c r="G96" i="31"/>
  <c r="G108" i="31"/>
  <c r="G100" i="31"/>
  <c r="G98" i="31"/>
  <c r="G86" i="31"/>
  <c r="G84" i="31"/>
  <c r="G101" i="31"/>
  <c r="G87" i="31"/>
  <c r="G89" i="31"/>
  <c r="G93" i="31"/>
  <c r="G103" i="31"/>
  <c r="G91" i="31"/>
  <c r="G105" i="31"/>
  <c r="G107" i="31"/>
  <c r="L189" i="25"/>
  <c r="L140" i="25"/>
  <c r="C143" i="29"/>
  <c r="C121" i="27"/>
  <c r="C116" i="27"/>
  <c r="C111" i="27"/>
  <c r="C99" i="27"/>
  <c r="K133" i="29"/>
  <c r="K102" i="27"/>
  <c r="K99" i="27"/>
  <c r="C130" i="25"/>
  <c r="C181" i="25"/>
  <c r="J149" i="28"/>
  <c r="J113" i="27"/>
  <c r="J146" i="28"/>
  <c r="J110" i="27"/>
  <c r="N144" i="28"/>
  <c r="N108" i="27"/>
  <c r="B143" i="28"/>
  <c r="B121" i="27"/>
  <c r="B116" i="27"/>
  <c r="B111" i="27"/>
  <c r="F104" i="27"/>
  <c r="I159" i="27"/>
  <c r="I129" i="27"/>
  <c r="I156" i="27"/>
  <c r="I126" i="27"/>
  <c r="I149" i="29"/>
  <c r="I149" i="27"/>
  <c r="Q141" i="27"/>
  <c r="Q105" i="27"/>
  <c r="Q139" i="27"/>
  <c r="Q136" i="27"/>
  <c r="Q98" i="27"/>
  <c r="I133" i="29"/>
  <c r="I102" i="27"/>
  <c r="I99" i="27"/>
  <c r="I95" i="27" s="1"/>
  <c r="K37" i="30"/>
  <c r="K174" i="6" s="1"/>
  <c r="K34" i="30"/>
  <c r="K35" i="30"/>
  <c r="E59" i="22"/>
  <c r="E112" i="6" s="1"/>
  <c r="E137" i="25"/>
  <c r="D128" i="27"/>
  <c r="D158" i="28"/>
  <c r="H126" i="27"/>
  <c r="H156" i="28"/>
  <c r="L124" i="27"/>
  <c r="L154" i="28"/>
  <c r="H149" i="28"/>
  <c r="H113" i="27"/>
  <c r="H146" i="28"/>
  <c r="H110" i="27"/>
  <c r="L144" i="28"/>
  <c r="L108" i="27"/>
  <c r="D104" i="27"/>
  <c r="P144" i="29"/>
  <c r="P108" i="29"/>
  <c r="G133" i="29"/>
  <c r="G102" i="27"/>
  <c r="G99" i="27"/>
  <c r="G96" i="27"/>
  <c r="J144" i="28"/>
  <c r="J108" i="27"/>
  <c r="C159" i="28"/>
  <c r="C129" i="28"/>
  <c r="O157" i="28"/>
  <c r="O127" i="28"/>
  <c r="C156" i="28"/>
  <c r="C126" i="28"/>
  <c r="G154" i="28"/>
  <c r="G124" i="28"/>
  <c r="G151" i="28"/>
  <c r="C149" i="28"/>
  <c r="C113" i="28"/>
  <c r="O147" i="28"/>
  <c r="O111" i="28"/>
  <c r="C146" i="28"/>
  <c r="C110" i="28"/>
  <c r="G144" i="28"/>
  <c r="G108" i="28"/>
  <c r="K141" i="28"/>
  <c r="K139" i="28"/>
  <c r="G138" i="28"/>
  <c r="K136" i="28"/>
  <c r="O134" i="28"/>
  <c r="C97" i="28"/>
  <c r="C104" i="28"/>
  <c r="C99" i="28"/>
  <c r="I154" i="27"/>
  <c r="I151" i="29"/>
  <c r="I151" i="27"/>
  <c r="Q134" i="27"/>
  <c r="E133" i="29"/>
  <c r="E99" i="27"/>
  <c r="E96" i="27"/>
  <c r="D126" i="27"/>
  <c r="D156" i="28"/>
  <c r="H124" i="27"/>
  <c r="H154" i="28"/>
  <c r="D149" i="28"/>
  <c r="D113" i="27"/>
  <c r="H144" i="28"/>
  <c r="H108" i="27"/>
  <c r="M157" i="28"/>
  <c r="M127" i="28"/>
  <c r="Q155" i="28"/>
  <c r="Q125" i="28"/>
  <c r="E154" i="28"/>
  <c r="E124" i="28"/>
  <c r="E123" i="28" s="1"/>
  <c r="Q150" i="28"/>
  <c r="Q116" i="28"/>
  <c r="M147" i="28"/>
  <c r="M111" i="28"/>
  <c r="Q145" i="28"/>
  <c r="Q109" i="28"/>
  <c r="E144" i="28"/>
  <c r="E108" i="28"/>
  <c r="C133" i="29"/>
  <c r="C96" i="27"/>
  <c r="L127" i="28"/>
  <c r="L157" i="28"/>
  <c r="E134" i="25"/>
  <c r="J131" i="25"/>
  <c r="C64" i="26"/>
  <c r="G62" i="26"/>
  <c r="G98" i="27"/>
  <c r="F151" i="28"/>
  <c r="B149" i="28"/>
  <c r="B113" i="27"/>
  <c r="N147" i="28"/>
  <c r="B146" i="28"/>
  <c r="F144" i="28"/>
  <c r="F103" i="27"/>
  <c r="C105" i="28"/>
  <c r="C103" i="28"/>
  <c r="K98" i="28"/>
  <c r="K157" i="28"/>
  <c r="K127" i="28"/>
  <c r="O155" i="28"/>
  <c r="O125" i="28"/>
  <c r="C154" i="28"/>
  <c r="C124" i="28"/>
  <c r="C151" i="28"/>
  <c r="O150" i="28"/>
  <c r="O116" i="28"/>
  <c r="K147" i="28"/>
  <c r="K111" i="28"/>
  <c r="O145" i="28"/>
  <c r="O109" i="28"/>
  <c r="C144" i="28"/>
  <c r="C108" i="28"/>
  <c r="G141" i="28"/>
  <c r="G139" i="28"/>
  <c r="C138" i="28"/>
  <c r="G136" i="28"/>
  <c r="K134" i="28"/>
  <c r="F65" i="22"/>
  <c r="B173" i="23"/>
  <c r="B200" i="25"/>
  <c r="B196" i="25"/>
  <c r="J138" i="23"/>
  <c r="N187" i="25"/>
  <c r="E175" i="24"/>
  <c r="E173" i="24"/>
  <c r="Q202" i="24"/>
  <c r="E159" i="24"/>
  <c r="Q158" i="24"/>
  <c r="E157" i="24"/>
  <c r="I155" i="24"/>
  <c r="E151" i="24"/>
  <c r="I149" i="24"/>
  <c r="E148" i="24"/>
  <c r="I146" i="24"/>
  <c r="M144" i="24"/>
  <c r="E139" i="24"/>
  <c r="M138" i="24"/>
  <c r="E135" i="24"/>
  <c r="E132" i="24"/>
  <c r="I130" i="24"/>
  <c r="L192" i="25"/>
  <c r="D175" i="25"/>
  <c r="C171" i="25"/>
  <c r="Q133" i="25"/>
  <c r="I131" i="25"/>
  <c r="B64" i="26"/>
  <c r="E98" i="27"/>
  <c r="M157" i="27"/>
  <c r="Q150" i="29"/>
  <c r="Q150" i="27"/>
  <c r="E103" i="27"/>
  <c r="E138" i="29"/>
  <c r="E100" i="27"/>
  <c r="J127" i="28"/>
  <c r="J111" i="28"/>
  <c r="E126" i="29"/>
  <c r="E156" i="29"/>
  <c r="D206" i="21"/>
  <c r="D204" i="21"/>
  <c r="D200" i="21"/>
  <c r="N192" i="24"/>
  <c r="F135" i="24"/>
  <c r="K192" i="25"/>
  <c r="C175" i="25"/>
  <c r="O133" i="25"/>
  <c r="Q148" i="27"/>
  <c r="Q149" i="27"/>
  <c r="Q151" i="27"/>
  <c r="D110" i="27"/>
  <c r="C98" i="27"/>
  <c r="P125" i="27"/>
  <c r="P150" i="28"/>
  <c r="L147" i="28"/>
  <c r="P145" i="28"/>
  <c r="D144" i="28"/>
  <c r="D108" i="27"/>
  <c r="D103" i="27"/>
  <c r="I98" i="28"/>
  <c r="I95" i="28" s="1"/>
  <c r="I157" i="28"/>
  <c r="I127" i="28"/>
  <c r="M155" i="28"/>
  <c r="M125" i="28"/>
  <c r="M123" i="28" s="1"/>
  <c r="M150" i="28"/>
  <c r="M116" i="28"/>
  <c r="I147" i="28"/>
  <c r="I111" i="28"/>
  <c r="M145" i="28"/>
  <c r="M109" i="28"/>
  <c r="Q119" i="28"/>
  <c r="Q114" i="28"/>
  <c r="Q121" i="28"/>
  <c r="E141" i="28"/>
  <c r="E139" i="28"/>
  <c r="Q137" i="28"/>
  <c r="E136" i="28"/>
  <c r="I134" i="28"/>
  <c r="P174" i="23"/>
  <c r="L158" i="23"/>
  <c r="D155" i="23"/>
  <c r="D149" i="23"/>
  <c r="D146" i="23"/>
  <c r="H144" i="23"/>
  <c r="H138" i="23"/>
  <c r="D130" i="23"/>
  <c r="B159" i="24"/>
  <c r="C159" i="24"/>
  <c r="O158" i="24"/>
  <c r="C157" i="24"/>
  <c r="G155" i="24"/>
  <c r="C151" i="24"/>
  <c r="G149" i="24"/>
  <c r="C148" i="24"/>
  <c r="G146" i="24"/>
  <c r="K144" i="24"/>
  <c r="C139" i="24"/>
  <c r="K138" i="24"/>
  <c r="C135" i="24"/>
  <c r="C132" i="24"/>
  <c r="G130" i="24"/>
  <c r="H194" i="25"/>
  <c r="J192" i="25"/>
  <c r="N133" i="25"/>
  <c r="P63" i="26"/>
  <c r="M159" i="27"/>
  <c r="C114" i="27"/>
  <c r="C108" i="27"/>
  <c r="C103" i="27"/>
  <c r="C100" i="27"/>
  <c r="K96" i="27"/>
  <c r="H159" i="28"/>
  <c r="H127" i="28"/>
  <c r="H157" i="28"/>
  <c r="L125" i="28"/>
  <c r="L155" i="28"/>
  <c r="P119" i="28"/>
  <c r="P114" i="28"/>
  <c r="P121" i="28"/>
  <c r="G154" i="29"/>
  <c r="G124" i="29"/>
  <c r="I192" i="25"/>
  <c r="G144" i="25"/>
  <c r="M133" i="25"/>
  <c r="C76" i="26"/>
  <c r="C173" i="6" s="1"/>
  <c r="O63" i="26"/>
  <c r="C62" i="26"/>
  <c r="E159" i="27"/>
  <c r="B114" i="27"/>
  <c r="B110" i="27"/>
  <c r="B151" i="28"/>
  <c r="B119" i="27"/>
  <c r="B144" i="28"/>
  <c r="B108" i="27"/>
  <c r="B103" i="27"/>
  <c r="D159" i="28"/>
  <c r="G100" i="28"/>
  <c r="G98" i="28"/>
  <c r="G157" i="28"/>
  <c r="G127" i="28"/>
  <c r="G123" i="28" s="1"/>
  <c r="K155" i="28"/>
  <c r="K125" i="28"/>
  <c r="K150" i="28"/>
  <c r="K116" i="28"/>
  <c r="G147" i="28"/>
  <c r="G111" i="28"/>
  <c r="K145" i="28"/>
  <c r="K109" i="28"/>
  <c r="O140" i="28"/>
  <c r="O102" i="28"/>
  <c r="C139" i="28"/>
  <c r="C101" i="28"/>
  <c r="C95" i="28" s="1"/>
  <c r="N66" i="22"/>
  <c r="B65" i="22"/>
  <c r="B169" i="23"/>
  <c r="N198" i="25"/>
  <c r="F138" i="23"/>
  <c r="B130" i="23"/>
  <c r="E171" i="24"/>
  <c r="E169" i="24"/>
  <c r="E166" i="24"/>
  <c r="M158" i="24"/>
  <c r="Q156" i="24"/>
  <c r="E155" i="24"/>
  <c r="Q152" i="24"/>
  <c r="Q150" i="24"/>
  <c r="E149" i="24"/>
  <c r="Q147" i="24"/>
  <c r="E146" i="24"/>
  <c r="I144" i="24"/>
  <c r="M140" i="24"/>
  <c r="I138" i="24"/>
  <c r="M136" i="24"/>
  <c r="M133" i="24"/>
  <c r="E130" i="24"/>
  <c r="H192" i="25"/>
  <c r="F144" i="25"/>
  <c r="K133" i="25"/>
  <c r="M158" i="27"/>
  <c r="C120" i="27"/>
  <c r="I157" i="27"/>
  <c r="M125" i="27"/>
  <c r="M155" i="27"/>
  <c r="Q153" i="29"/>
  <c r="Q129" i="27"/>
  <c r="Q140" i="29"/>
  <c r="Q102" i="27"/>
  <c r="Q137" i="27"/>
  <c r="Q99" i="27"/>
  <c r="I96" i="27"/>
  <c r="J125" i="28"/>
  <c r="J116" i="28"/>
  <c r="J109" i="28"/>
  <c r="E70" i="22"/>
  <c r="M204" i="23"/>
  <c r="B197" i="25"/>
  <c r="E194" i="25"/>
  <c r="D144" i="25"/>
  <c r="J133" i="25"/>
  <c r="Q147" i="27"/>
  <c r="B120" i="27"/>
  <c r="K97" i="27"/>
  <c r="H147" i="28"/>
  <c r="H111" i="27"/>
  <c r="P143" i="28"/>
  <c r="P112" i="27"/>
  <c r="P115" i="27"/>
  <c r="P110" i="27"/>
  <c r="P113" i="27"/>
  <c r="E100" i="28"/>
  <c r="Q158" i="28"/>
  <c r="Q128" i="28"/>
  <c r="Q123" i="28" s="1"/>
  <c r="E157" i="28"/>
  <c r="E127" i="28"/>
  <c r="I155" i="28"/>
  <c r="I125" i="28"/>
  <c r="I150" i="28"/>
  <c r="I116" i="28"/>
  <c r="Q148" i="28"/>
  <c r="Q112" i="28"/>
  <c r="E147" i="28"/>
  <c r="E111" i="28"/>
  <c r="I145" i="28"/>
  <c r="I109" i="28"/>
  <c r="M140" i="28"/>
  <c r="M102" i="28"/>
  <c r="K207" i="21"/>
  <c r="K201" i="21"/>
  <c r="K194" i="21" s="1"/>
  <c r="D70" i="22"/>
  <c r="H68" i="22"/>
  <c r="L174" i="23"/>
  <c r="P170" i="23"/>
  <c r="H158" i="23"/>
  <c r="L156" i="23"/>
  <c r="L152" i="23"/>
  <c r="L147" i="23"/>
  <c r="D144" i="23"/>
  <c r="H140" i="23"/>
  <c r="D138" i="23"/>
  <c r="H133" i="23"/>
  <c r="P168" i="24"/>
  <c r="B155" i="24"/>
  <c r="B148" i="24"/>
  <c r="K158" i="24"/>
  <c r="O156" i="24"/>
  <c r="C155" i="24"/>
  <c r="O152" i="24"/>
  <c r="O150" i="24"/>
  <c r="C149" i="24"/>
  <c r="O147" i="24"/>
  <c r="C146" i="24"/>
  <c r="G144" i="24"/>
  <c r="K140" i="24"/>
  <c r="G138" i="24"/>
  <c r="K136" i="24"/>
  <c r="K133" i="24"/>
  <c r="O131" i="24"/>
  <c r="C130" i="24"/>
  <c r="E196" i="25"/>
  <c r="L164" i="25"/>
  <c r="C144" i="25"/>
  <c r="I133" i="25"/>
  <c r="P119" i="27"/>
  <c r="E102" i="27"/>
  <c r="I97" i="27"/>
  <c r="D154" i="28"/>
  <c r="D127" i="28"/>
  <c r="D123" i="28" s="1"/>
  <c r="D157" i="28"/>
  <c r="H125" i="28"/>
  <c r="H155" i="28"/>
  <c r="C154" i="29"/>
  <c r="C124" i="29"/>
  <c r="C70" i="22"/>
  <c r="G130" i="23"/>
  <c r="Q195" i="25"/>
  <c r="E192" i="25"/>
  <c r="H164" i="25"/>
  <c r="B144" i="25"/>
  <c r="E133" i="25"/>
  <c r="Q146" i="27"/>
  <c r="C127" i="27"/>
  <c r="P116" i="27"/>
  <c r="L109" i="27"/>
  <c r="C102" i="28"/>
  <c r="C100" i="28"/>
  <c r="C98" i="28"/>
  <c r="C96" i="28"/>
  <c r="K140" i="28"/>
  <c r="K102" i="28"/>
  <c r="N125" i="29"/>
  <c r="N155" i="29"/>
  <c r="J66" i="22"/>
  <c r="N64" i="22"/>
  <c r="J174" i="23"/>
  <c r="N170" i="23"/>
  <c r="B138" i="23"/>
  <c r="M172" i="24"/>
  <c r="Q170" i="24"/>
  <c r="Q168" i="24"/>
  <c r="M167" i="24"/>
  <c r="Q165" i="24"/>
  <c r="E164" i="24"/>
  <c r="I74" i="22"/>
  <c r="I158" i="24"/>
  <c r="M156" i="24"/>
  <c r="Q154" i="24"/>
  <c r="M152" i="24"/>
  <c r="M150" i="24"/>
  <c r="M147" i="24"/>
  <c r="Q145" i="24"/>
  <c r="E144" i="24"/>
  <c r="I140" i="24"/>
  <c r="E138" i="24"/>
  <c r="I136" i="24"/>
  <c r="I133" i="24"/>
  <c r="M131" i="24"/>
  <c r="M129" i="24" s="1"/>
  <c r="F211" i="25"/>
  <c r="P195" i="25"/>
  <c r="B194" i="25"/>
  <c r="E141" i="25"/>
  <c r="Q145" i="27"/>
  <c r="Q126" i="27"/>
  <c r="N119" i="27"/>
  <c r="Q101" i="27"/>
  <c r="E97" i="27"/>
  <c r="E157" i="27"/>
  <c r="J72" i="26"/>
  <c r="I147" i="29"/>
  <c r="I111" i="29"/>
  <c r="Q113" i="29"/>
  <c r="Q119" i="29"/>
  <c r="Q120" i="29"/>
  <c r="Q117" i="29"/>
  <c r="Q112" i="29"/>
  <c r="E105" i="29"/>
  <c r="E141" i="29"/>
  <c r="K104" i="32"/>
  <c r="K98" i="32"/>
  <c r="Q199" i="23"/>
  <c r="O195" i="25"/>
  <c r="Q193" i="25"/>
  <c r="G184" i="25"/>
  <c r="Q140" i="25"/>
  <c r="L119" i="27"/>
  <c r="N116" i="27"/>
  <c r="I140" i="28"/>
  <c r="I102" i="28"/>
  <c r="Q96" i="28"/>
  <c r="Q103" i="28"/>
  <c r="Q98" i="28"/>
  <c r="Q105" i="28"/>
  <c r="Q100" i="28"/>
  <c r="J157" i="29"/>
  <c r="G207" i="21"/>
  <c r="K203" i="21"/>
  <c r="G201" i="21"/>
  <c r="B77" i="22"/>
  <c r="B168" i="6" s="1"/>
  <c r="P69" i="22"/>
  <c r="H174" i="23"/>
  <c r="L170" i="23"/>
  <c r="P163" i="23"/>
  <c r="D158" i="23"/>
  <c r="H156" i="23"/>
  <c r="H152" i="23"/>
  <c r="H147" i="23"/>
  <c r="L145" i="23"/>
  <c r="D140" i="23"/>
  <c r="P137" i="23"/>
  <c r="D133" i="23"/>
  <c r="H131" i="23"/>
  <c r="B151" i="24"/>
  <c r="G158" i="24"/>
  <c r="K156" i="24"/>
  <c r="O154" i="24"/>
  <c r="K152" i="24"/>
  <c r="K150" i="24"/>
  <c r="K147" i="24"/>
  <c r="O145" i="24"/>
  <c r="C144" i="24"/>
  <c r="G140" i="24"/>
  <c r="C138" i="24"/>
  <c r="G136" i="24"/>
  <c r="G133" i="24"/>
  <c r="K131" i="24"/>
  <c r="I204" i="25"/>
  <c r="N195" i="25"/>
  <c r="F184" i="25"/>
  <c r="N140" i="25"/>
  <c r="Q144" i="27"/>
  <c r="Q96" i="27"/>
  <c r="P96" i="28"/>
  <c r="P103" i="28"/>
  <c r="P98" i="28"/>
  <c r="P105" i="28"/>
  <c r="P100" i="28"/>
  <c r="I157" i="29"/>
  <c r="O69" i="22"/>
  <c r="K181" i="23"/>
  <c r="M195" i="25"/>
  <c r="O193" i="25"/>
  <c r="J68" i="26"/>
  <c r="P66" i="26"/>
  <c r="J119" i="27"/>
  <c r="K119" i="28"/>
  <c r="C111" i="28"/>
  <c r="K108" i="28"/>
  <c r="O99" i="28"/>
  <c r="O95" i="28" s="1"/>
  <c r="O97" i="28"/>
  <c r="D34" i="34"/>
  <c r="D35" i="34"/>
  <c r="Q89" i="31"/>
  <c r="E56" i="35"/>
  <c r="L35" i="30"/>
  <c r="E106" i="33"/>
  <c r="E100" i="33"/>
  <c r="I65" i="35"/>
  <c r="I80" i="37"/>
  <c r="H51" i="37"/>
  <c r="H72" i="37"/>
  <c r="C53" i="37"/>
  <c r="C74" i="37"/>
  <c r="L103" i="29"/>
  <c r="H35" i="30"/>
  <c r="C100" i="33"/>
  <c r="C90" i="33"/>
  <c r="C104" i="33"/>
  <c r="J67" i="37"/>
  <c r="J82" i="37"/>
  <c r="M54" i="37"/>
  <c r="M75" i="37"/>
  <c r="Q73" i="37"/>
  <c r="Q52" i="37"/>
  <c r="E51" i="37"/>
  <c r="E72" i="37"/>
  <c r="E93" i="33"/>
  <c r="L54" i="37"/>
  <c r="L75" i="37"/>
  <c r="P73" i="37"/>
  <c r="P52" i="37"/>
  <c r="D51" i="37"/>
  <c r="D72" i="37"/>
  <c r="K108" i="32"/>
  <c r="K92" i="32"/>
  <c r="K87" i="32"/>
  <c r="D99" i="33"/>
  <c r="D93" i="33"/>
  <c r="D88" i="33"/>
  <c r="J66" i="36"/>
  <c r="Q75" i="48"/>
  <c r="Q58" i="47"/>
  <c r="M53" i="47"/>
  <c r="M51" i="47" s="1"/>
  <c r="M70" i="48"/>
  <c r="Q57" i="47"/>
  <c r="Q68" i="48"/>
  <c r="Q54" i="47"/>
  <c r="Q55" i="47"/>
  <c r="Q61" i="47"/>
  <c r="Q56" i="47"/>
  <c r="Q52" i="47"/>
  <c r="Q62" i="47"/>
  <c r="D117" i="29"/>
  <c r="Q59" i="35"/>
  <c r="Q76" i="37"/>
  <c r="Q37" i="30"/>
  <c r="Q174" i="6" s="1"/>
  <c r="Q102" i="32"/>
  <c r="Q90" i="32"/>
  <c r="Q104" i="32"/>
  <c r="Q85" i="32"/>
  <c r="Q92" i="32"/>
  <c r="Q106" i="32"/>
  <c r="D37" i="34"/>
  <c r="D175" i="6" s="1"/>
  <c r="B80" i="36"/>
  <c r="B80" i="35"/>
  <c r="Q71" i="37"/>
  <c r="D87" i="44"/>
  <c r="D87" i="43"/>
  <c r="L86" i="44"/>
  <c r="L86" i="43"/>
  <c r="L65" i="43"/>
  <c r="L83" i="43"/>
  <c r="B113" i="29"/>
  <c r="F103" i="29"/>
  <c r="P36" i="30"/>
  <c r="P90" i="32"/>
  <c r="P104" i="32"/>
  <c r="P92" i="32"/>
  <c r="P106" i="32"/>
  <c r="P87" i="32"/>
  <c r="P94" i="32"/>
  <c r="P101" i="32"/>
  <c r="P108" i="32"/>
  <c r="E88" i="33"/>
  <c r="E89" i="33"/>
  <c r="K85" i="32"/>
  <c r="O90" i="32"/>
  <c r="O104" i="32"/>
  <c r="O92" i="32"/>
  <c r="O106" i="32"/>
  <c r="O87" i="32"/>
  <c r="O94" i="32"/>
  <c r="O101" i="32"/>
  <c r="O108" i="32"/>
  <c r="D89" i="33"/>
  <c r="P75" i="37"/>
  <c r="J85" i="31"/>
  <c r="J92" i="31"/>
  <c r="J106" i="31"/>
  <c r="N90" i="32"/>
  <c r="N104" i="32"/>
  <c r="N92" i="32"/>
  <c r="N106" i="32"/>
  <c r="C89" i="33"/>
  <c r="C86" i="33"/>
  <c r="C115" i="33"/>
  <c r="I112" i="33"/>
  <c r="I85" i="31"/>
  <c r="I92" i="31"/>
  <c r="I106" i="31"/>
  <c r="M90" i="32"/>
  <c r="M104" i="32"/>
  <c r="M92" i="32"/>
  <c r="M106" i="32"/>
  <c r="M87" i="32"/>
  <c r="M94" i="32"/>
  <c r="M101" i="32"/>
  <c r="M108" i="32"/>
  <c r="M63" i="35"/>
  <c r="D53" i="37"/>
  <c r="L36" i="30"/>
  <c r="L106" i="32"/>
  <c r="L94" i="32"/>
  <c r="L101" i="32"/>
  <c r="L89" i="32"/>
  <c r="L96" i="32"/>
  <c r="L103" i="32"/>
  <c r="Q85" i="33"/>
  <c r="Q114" i="33"/>
  <c r="B101" i="52"/>
  <c r="B78" i="52"/>
  <c r="N76" i="52"/>
  <c r="N99" i="52"/>
  <c r="B75" i="52"/>
  <c r="B98" i="52"/>
  <c r="F73" i="52"/>
  <c r="F96" i="52"/>
  <c r="B78" i="22"/>
  <c r="B169" i="6" s="1"/>
  <c r="K75" i="26"/>
  <c r="K172" i="6" s="1"/>
  <c r="O159" i="28"/>
  <c r="K158" i="28"/>
  <c r="O156" i="28"/>
  <c r="C155" i="28"/>
  <c r="C150" i="28"/>
  <c r="O149" i="28"/>
  <c r="K148" i="28"/>
  <c r="O146" i="28"/>
  <c r="C145" i="28"/>
  <c r="G140" i="28"/>
  <c r="G137" i="28"/>
  <c r="K135" i="28"/>
  <c r="M154" i="29"/>
  <c r="I126" i="29"/>
  <c r="P111" i="29"/>
  <c r="J84" i="31"/>
  <c r="J83" i="31" s="1"/>
  <c r="J99" i="31"/>
  <c r="F87" i="31"/>
  <c r="F94" i="31"/>
  <c r="F101" i="31"/>
  <c r="P98" i="32"/>
  <c r="N95" i="32"/>
  <c r="N99" i="32"/>
  <c r="B98" i="32"/>
  <c r="J36" i="30"/>
  <c r="J106" i="32"/>
  <c r="J94" i="32"/>
  <c r="J101" i="32"/>
  <c r="J83" i="32" s="1"/>
  <c r="G115" i="33"/>
  <c r="G35" i="34"/>
  <c r="P34" i="34"/>
  <c r="B73" i="35"/>
  <c r="Q54" i="36"/>
  <c r="N153" i="28"/>
  <c r="J150" i="28"/>
  <c r="F147" i="28"/>
  <c r="J145" i="28"/>
  <c r="N143" i="28"/>
  <c r="F157" i="29"/>
  <c r="K154" i="29"/>
  <c r="G126" i="29"/>
  <c r="O111" i="29"/>
  <c r="J37" i="30"/>
  <c r="J174" i="6" s="1"/>
  <c r="I37" i="30"/>
  <c r="I174" i="6" s="1"/>
  <c r="C35" i="30"/>
  <c r="I84" i="31"/>
  <c r="I99" i="31"/>
  <c r="E120" i="33"/>
  <c r="E112" i="33"/>
  <c r="E87" i="31"/>
  <c r="E94" i="31"/>
  <c r="E101" i="31"/>
  <c r="E83" i="31" s="1"/>
  <c r="O98" i="32"/>
  <c r="M95" i="32"/>
  <c r="M99" i="32"/>
  <c r="I106" i="32"/>
  <c r="I94" i="32"/>
  <c r="I101" i="32"/>
  <c r="I89" i="32"/>
  <c r="I96" i="32"/>
  <c r="I103" i="32"/>
  <c r="E115" i="33"/>
  <c r="C35" i="34"/>
  <c r="H82" i="37"/>
  <c r="G72" i="37"/>
  <c r="M66" i="37"/>
  <c r="M81" i="37"/>
  <c r="I79" i="37"/>
  <c r="I62" i="37"/>
  <c r="Q77" i="37"/>
  <c r="Q56" i="37"/>
  <c r="Q53" i="37"/>
  <c r="Q74" i="37"/>
  <c r="E52" i="37"/>
  <c r="E73" i="37"/>
  <c r="I65" i="37"/>
  <c r="I56" i="37"/>
  <c r="I63" i="37"/>
  <c r="I71" i="37"/>
  <c r="I57" i="37"/>
  <c r="I55" i="37"/>
  <c r="K63" i="26"/>
  <c r="I155" i="27"/>
  <c r="Q135" i="27"/>
  <c r="M159" i="28"/>
  <c r="I158" i="28"/>
  <c r="M156" i="28"/>
  <c r="Q154" i="28"/>
  <c r="Q151" i="28"/>
  <c r="M149" i="28"/>
  <c r="I148" i="28"/>
  <c r="M146" i="28"/>
  <c r="Q144" i="28"/>
  <c r="E140" i="28"/>
  <c r="Q138" i="28"/>
  <c r="E137" i="28"/>
  <c r="I135" i="28"/>
  <c r="M111" i="29"/>
  <c r="J86" i="31"/>
  <c r="H84" i="31"/>
  <c r="H88" i="31"/>
  <c r="N98" i="32"/>
  <c r="L95" i="32"/>
  <c r="L99" i="32"/>
  <c r="H101" i="32"/>
  <c r="H89" i="32"/>
  <c r="H103" i="32"/>
  <c r="H84" i="32"/>
  <c r="H91" i="32"/>
  <c r="H105" i="32"/>
  <c r="N34" i="34"/>
  <c r="Q58" i="35"/>
  <c r="G67" i="41"/>
  <c r="G82" i="41"/>
  <c r="K54" i="41"/>
  <c r="K75" i="41"/>
  <c r="O52" i="41"/>
  <c r="O73" i="41"/>
  <c r="C72" i="41"/>
  <c r="C51" i="41"/>
  <c r="O76" i="26"/>
  <c r="O173" i="6" s="1"/>
  <c r="P128" i="27"/>
  <c r="D127" i="27"/>
  <c r="H125" i="27"/>
  <c r="P148" i="28"/>
  <c r="D147" i="28"/>
  <c r="H145" i="28"/>
  <c r="L143" i="28"/>
  <c r="K111" i="29"/>
  <c r="O108" i="29"/>
  <c r="I86" i="31"/>
  <c r="G99" i="31"/>
  <c r="C120" i="33"/>
  <c r="C97" i="31"/>
  <c r="G95" i="31"/>
  <c r="G119" i="33"/>
  <c r="K118" i="33"/>
  <c r="G117" i="33"/>
  <c r="G88" i="31"/>
  <c r="C112" i="33"/>
  <c r="C90" i="31"/>
  <c r="C104" i="31"/>
  <c r="C92" i="31"/>
  <c r="C106" i="31"/>
  <c r="C87" i="31"/>
  <c r="C94" i="31"/>
  <c r="C101" i="31"/>
  <c r="C108" i="31"/>
  <c r="M98" i="32"/>
  <c r="Q87" i="32"/>
  <c r="Q84" i="32"/>
  <c r="K99" i="32"/>
  <c r="G101" i="32"/>
  <c r="G89" i="32"/>
  <c r="G103" i="32"/>
  <c r="G84" i="32"/>
  <c r="G91" i="32"/>
  <c r="G105" i="32"/>
  <c r="D106" i="33"/>
  <c r="D94" i="33"/>
  <c r="Q59" i="47"/>
  <c r="C58" i="26"/>
  <c r="C56" i="26" s="1"/>
  <c r="C115" i="6" s="1"/>
  <c r="L156" i="28"/>
  <c r="K159" i="28"/>
  <c r="G158" i="28"/>
  <c r="K156" i="28"/>
  <c r="O154" i="28"/>
  <c r="O151" i="28"/>
  <c r="K149" i="28"/>
  <c r="G148" i="28"/>
  <c r="K146" i="28"/>
  <c r="O144" i="28"/>
  <c r="C140" i="28"/>
  <c r="O138" i="28"/>
  <c r="C137" i="28"/>
  <c r="G135" i="28"/>
  <c r="E154" i="29"/>
  <c r="C120" i="29"/>
  <c r="M108" i="29"/>
  <c r="D114" i="29"/>
  <c r="J98" i="31"/>
  <c r="M88" i="31"/>
  <c r="H86" i="31"/>
  <c r="B120" i="31"/>
  <c r="B89" i="31"/>
  <c r="B96" i="31"/>
  <c r="B103" i="31"/>
  <c r="N87" i="32"/>
  <c r="P84" i="32"/>
  <c r="F36" i="30"/>
  <c r="F101" i="32"/>
  <c r="F89" i="32"/>
  <c r="F103" i="32"/>
  <c r="L34" i="34"/>
  <c r="J66" i="37"/>
  <c r="J81" i="37"/>
  <c r="N74" i="37"/>
  <c r="N53" i="37"/>
  <c r="M67" i="44"/>
  <c r="M85" i="44"/>
  <c r="E64" i="44"/>
  <c r="E82" i="44"/>
  <c r="J153" i="28"/>
  <c r="F150" i="28"/>
  <c r="N148" i="28"/>
  <c r="B147" i="28"/>
  <c r="F145" i="28"/>
  <c r="J143" i="28"/>
  <c r="B99" i="28"/>
  <c r="K108" i="29"/>
  <c r="K107" i="29" s="1"/>
  <c r="E37" i="30"/>
  <c r="E174" i="6" s="1"/>
  <c r="J104" i="31"/>
  <c r="J100" i="31"/>
  <c r="I98" i="31"/>
  <c r="E119" i="33"/>
  <c r="E117" i="33"/>
  <c r="B93" i="32"/>
  <c r="O84" i="32"/>
  <c r="E101" i="32"/>
  <c r="E89" i="32"/>
  <c r="E103" i="32"/>
  <c r="E84" i="32"/>
  <c r="E91" i="32"/>
  <c r="E105" i="32"/>
  <c r="K34" i="34"/>
  <c r="E35" i="34"/>
  <c r="L67" i="37"/>
  <c r="L68" i="26"/>
  <c r="G63" i="26"/>
  <c r="Q117" i="27"/>
  <c r="Q110" i="27"/>
  <c r="I159" i="28"/>
  <c r="E158" i="28"/>
  <c r="I156" i="28"/>
  <c r="M154" i="28"/>
  <c r="M151" i="28"/>
  <c r="I149" i="28"/>
  <c r="E148" i="28"/>
  <c r="I146" i="28"/>
  <c r="M144" i="28"/>
  <c r="Q141" i="28"/>
  <c r="Q139" i="28"/>
  <c r="M138" i="28"/>
  <c r="Q136" i="28"/>
  <c r="E135" i="28"/>
  <c r="B149" i="29"/>
  <c r="I108" i="29"/>
  <c r="B114" i="29"/>
  <c r="B107" i="29" s="1"/>
  <c r="I104" i="31"/>
  <c r="J102" i="31"/>
  <c r="I100" i="31"/>
  <c r="H98" i="31"/>
  <c r="J96" i="31"/>
  <c r="J90" i="31"/>
  <c r="J88" i="31"/>
  <c r="Q103" i="32"/>
  <c r="Q100" i="32"/>
  <c r="J34" i="34"/>
  <c r="Q65" i="35"/>
  <c r="Q51" i="35"/>
  <c r="K67" i="37"/>
  <c r="D37" i="38"/>
  <c r="D176" i="6" s="1"/>
  <c r="O74" i="26"/>
  <c r="O171" i="6" s="1"/>
  <c r="P129" i="27"/>
  <c r="P126" i="27"/>
  <c r="D150" i="28"/>
  <c r="P149" i="28"/>
  <c r="L148" i="28"/>
  <c r="P146" i="28"/>
  <c r="D145" i="28"/>
  <c r="H143" i="28"/>
  <c r="P133" i="28"/>
  <c r="H108" i="29"/>
  <c r="M128" i="29"/>
  <c r="H104" i="31"/>
  <c r="I102" i="31"/>
  <c r="H100" i="31"/>
  <c r="I96" i="31"/>
  <c r="J94" i="31"/>
  <c r="H92" i="31"/>
  <c r="I90" i="31"/>
  <c r="I88" i="31"/>
  <c r="C119" i="33"/>
  <c r="G118" i="33"/>
  <c r="C117" i="33"/>
  <c r="I120" i="32"/>
  <c r="P100" i="32"/>
  <c r="B90" i="32"/>
  <c r="M84" i="32"/>
  <c r="J57" i="36"/>
  <c r="J54" i="36"/>
  <c r="I67" i="37"/>
  <c r="G69" i="45"/>
  <c r="G87" i="45"/>
  <c r="O68" i="45"/>
  <c r="O86" i="45"/>
  <c r="O83" i="45"/>
  <c r="O65" i="45"/>
  <c r="C82" i="45"/>
  <c r="C64" i="45"/>
  <c r="G68" i="45"/>
  <c r="G73" i="45"/>
  <c r="G80" i="45"/>
  <c r="G71" i="45"/>
  <c r="G67" i="45"/>
  <c r="G159" i="28"/>
  <c r="C158" i="28"/>
  <c r="G156" i="28"/>
  <c r="K154" i="28"/>
  <c r="K151" i="28"/>
  <c r="G149" i="28"/>
  <c r="C148" i="28"/>
  <c r="G146" i="28"/>
  <c r="K144" i="28"/>
  <c r="O141" i="28"/>
  <c r="O139" i="28"/>
  <c r="K138" i="28"/>
  <c r="O136" i="28"/>
  <c r="C135" i="28"/>
  <c r="G144" i="29"/>
  <c r="D120" i="29"/>
  <c r="N36" i="30"/>
  <c r="H102" i="31"/>
  <c r="I94" i="31"/>
  <c r="M117" i="32"/>
  <c r="O103" i="32"/>
  <c r="O100" i="32"/>
  <c r="Q89" i="32"/>
  <c r="Q86" i="32"/>
  <c r="L84" i="32"/>
  <c r="B36" i="30"/>
  <c r="B89" i="32"/>
  <c r="B103" i="32"/>
  <c r="B91" i="32"/>
  <c r="B105" i="32"/>
  <c r="C52" i="35"/>
  <c r="C59" i="35"/>
  <c r="J104" i="27"/>
  <c r="B104" i="28"/>
  <c r="J156" i="29"/>
  <c r="E144" i="29"/>
  <c r="Q122" i="33"/>
  <c r="E118" i="33"/>
  <c r="N103" i="32"/>
  <c r="N100" i="32"/>
  <c r="P89" i="32"/>
  <c r="P86" i="32"/>
  <c r="M56" i="35"/>
  <c r="D61" i="36"/>
  <c r="F58" i="22"/>
  <c r="F111" i="6" s="1"/>
  <c r="O64" i="26"/>
  <c r="C63" i="26"/>
  <c r="Q128" i="27"/>
  <c r="I125" i="27"/>
  <c r="Q115" i="27"/>
  <c r="M110" i="27"/>
  <c r="Q108" i="27"/>
  <c r="E159" i="28"/>
  <c r="Q157" i="28"/>
  <c r="E156" i="28"/>
  <c r="I154" i="28"/>
  <c r="I151" i="28"/>
  <c r="E149" i="28"/>
  <c r="Q147" i="28"/>
  <c r="E146" i="28"/>
  <c r="I144" i="28"/>
  <c r="M141" i="28"/>
  <c r="M139" i="28"/>
  <c r="I138" i="28"/>
  <c r="M136" i="28"/>
  <c r="Q134" i="28"/>
  <c r="C144" i="29"/>
  <c r="B120" i="29"/>
  <c r="I112" i="32"/>
  <c r="M103" i="32"/>
  <c r="M100" i="32"/>
  <c r="O89" i="32"/>
  <c r="O86" i="32"/>
  <c r="F34" i="34"/>
  <c r="F35" i="34"/>
  <c r="M65" i="35"/>
  <c r="Q61" i="35"/>
  <c r="M51" i="35"/>
  <c r="G76" i="26"/>
  <c r="G173" i="6" s="1"/>
  <c r="G125" i="27"/>
  <c r="P124" i="27"/>
  <c r="H104" i="27"/>
  <c r="Q141" i="29"/>
  <c r="O122" i="33"/>
  <c r="O121" i="33"/>
  <c r="O98" i="31"/>
  <c r="C118" i="33"/>
  <c r="Q108" i="32"/>
  <c r="N89" i="32"/>
  <c r="N86" i="32"/>
  <c r="P61" i="35"/>
  <c r="J66" i="41"/>
  <c r="J81" i="41"/>
  <c r="K90" i="44"/>
  <c r="K76" i="43"/>
  <c r="K88" i="44"/>
  <c r="K70" i="43"/>
  <c r="O82" i="44"/>
  <c r="O64" i="43"/>
  <c r="C81" i="44"/>
  <c r="C63" i="43"/>
  <c r="N84" i="45"/>
  <c r="N66" i="45"/>
  <c r="B83" i="45"/>
  <c r="B65" i="45"/>
  <c r="F81" i="45"/>
  <c r="F63" i="45"/>
  <c r="M53" i="41"/>
  <c r="M74" i="41"/>
  <c r="Q51" i="41"/>
  <c r="Q72" i="41"/>
  <c r="O34" i="42"/>
  <c r="O37" i="42"/>
  <c r="O177" i="6" s="1"/>
  <c r="M84" i="45"/>
  <c r="M66" i="45"/>
  <c r="Q82" i="45"/>
  <c r="Q64" i="45"/>
  <c r="E81" i="45"/>
  <c r="E63" i="45"/>
  <c r="C61" i="47"/>
  <c r="C55" i="47"/>
  <c r="C52" i="47"/>
  <c r="C51" i="47" s="1"/>
  <c r="C68" i="49"/>
  <c r="P55" i="48"/>
  <c r="P53" i="48"/>
  <c r="P57" i="48"/>
  <c r="P54" i="48"/>
  <c r="N34" i="42"/>
  <c r="N37" i="42"/>
  <c r="N177" i="6" s="1"/>
  <c r="N76" i="45"/>
  <c r="L84" i="45"/>
  <c r="L66" i="45"/>
  <c r="P82" i="45"/>
  <c r="P64" i="45"/>
  <c r="D81" i="45"/>
  <c r="D63" i="45"/>
  <c r="M67" i="39"/>
  <c r="M61" i="39"/>
  <c r="M34" i="42"/>
  <c r="M37" i="42"/>
  <c r="M177" i="6" s="1"/>
  <c r="D72" i="43"/>
  <c r="L64" i="43"/>
  <c r="L82" i="43"/>
  <c r="K84" i="45"/>
  <c r="K66" i="45"/>
  <c r="O82" i="45"/>
  <c r="O64" i="45"/>
  <c r="C81" i="45"/>
  <c r="C63" i="45"/>
  <c r="J100" i="52"/>
  <c r="J77" i="52"/>
  <c r="N75" i="52"/>
  <c r="N98" i="52"/>
  <c r="B74" i="52"/>
  <c r="B97" i="52"/>
  <c r="F60" i="41"/>
  <c r="F55" i="41"/>
  <c r="B55" i="41"/>
  <c r="B60" i="41"/>
  <c r="G90" i="44"/>
  <c r="G76" i="43"/>
  <c r="G88" i="44"/>
  <c r="G70" i="43"/>
  <c r="O87" i="44"/>
  <c r="O69" i="43"/>
  <c r="K82" i="44"/>
  <c r="K64" i="43"/>
  <c r="O80" i="44"/>
  <c r="O76" i="43"/>
  <c r="O63" i="43"/>
  <c r="O70" i="43"/>
  <c r="K76" i="45"/>
  <c r="J84" i="45"/>
  <c r="J66" i="45"/>
  <c r="J62" i="45" s="1"/>
  <c r="N82" i="45"/>
  <c r="N64" i="45"/>
  <c r="B81" i="45"/>
  <c r="B63" i="45"/>
  <c r="M64" i="48"/>
  <c r="M77" i="48"/>
  <c r="M58" i="48"/>
  <c r="M75" i="48"/>
  <c r="F59" i="49"/>
  <c r="F76" i="49"/>
  <c r="N55" i="49"/>
  <c r="N72" i="49"/>
  <c r="B54" i="49"/>
  <c r="B71" i="49"/>
  <c r="F52" i="49"/>
  <c r="F69" i="49"/>
  <c r="J52" i="36"/>
  <c r="C82" i="37"/>
  <c r="O57" i="39"/>
  <c r="C58" i="40"/>
  <c r="K37" i="42"/>
  <c r="K177" i="6" s="1"/>
  <c r="K35" i="42"/>
  <c r="J74" i="43"/>
  <c r="J64" i="43"/>
  <c r="J76" i="45"/>
  <c r="C53" i="47"/>
  <c r="P56" i="48"/>
  <c r="Q55" i="36"/>
  <c r="I52" i="36"/>
  <c r="J82" i="40"/>
  <c r="J61" i="39"/>
  <c r="D67" i="41"/>
  <c r="N53" i="41"/>
  <c r="J37" i="42"/>
  <c r="J177" i="6" s="1"/>
  <c r="J35" i="42"/>
  <c r="Q73" i="43"/>
  <c r="P35" i="46"/>
  <c r="B62" i="47"/>
  <c r="P62" i="48"/>
  <c r="P60" i="36"/>
  <c r="D57" i="36"/>
  <c r="Q36" i="38"/>
  <c r="M74" i="39"/>
  <c r="D86" i="43"/>
  <c r="D76" i="43"/>
  <c r="P73" i="43"/>
  <c r="D70" i="43"/>
  <c r="D66" i="43"/>
  <c r="D84" i="43"/>
  <c r="H64" i="43"/>
  <c r="M80" i="44"/>
  <c r="E57" i="47"/>
  <c r="E74" i="48"/>
  <c r="O60" i="36"/>
  <c r="O55" i="36"/>
  <c r="D54" i="40"/>
  <c r="D61" i="40"/>
  <c r="F63" i="41"/>
  <c r="O67" i="43"/>
  <c r="C90" i="44"/>
  <c r="C76" i="43"/>
  <c r="O89" i="44"/>
  <c r="O71" i="43"/>
  <c r="C88" i="44"/>
  <c r="C70" i="43"/>
  <c r="K87" i="44"/>
  <c r="K69" i="43"/>
  <c r="K80" i="44"/>
  <c r="K63" i="43"/>
  <c r="H90" i="44"/>
  <c r="H76" i="44"/>
  <c r="P66" i="44"/>
  <c r="P64" i="44"/>
  <c r="P76" i="44"/>
  <c r="N72" i="45"/>
  <c r="N68" i="45"/>
  <c r="N62" i="45" s="1"/>
  <c r="M76" i="48"/>
  <c r="M62" i="48"/>
  <c r="O50" i="40"/>
  <c r="C54" i="40"/>
  <c r="C61" i="40"/>
  <c r="C52" i="40"/>
  <c r="C59" i="40"/>
  <c r="F66" i="41"/>
  <c r="J53" i="41"/>
  <c r="G35" i="42"/>
  <c r="D85" i="43"/>
  <c r="O66" i="44"/>
  <c r="O64" i="44"/>
  <c r="C57" i="47"/>
  <c r="C74" i="49"/>
  <c r="C54" i="47"/>
  <c r="I76" i="48"/>
  <c r="D96" i="51"/>
  <c r="D106" i="51"/>
  <c r="D36" i="50"/>
  <c r="D98" i="51"/>
  <c r="D99" i="51"/>
  <c r="Q56" i="36"/>
  <c r="Q53" i="36"/>
  <c r="F59" i="37"/>
  <c r="F57" i="37"/>
  <c r="D34" i="38"/>
  <c r="J57" i="39"/>
  <c r="F56" i="41"/>
  <c r="F35" i="42"/>
  <c r="P34" i="42"/>
  <c r="Q65" i="43"/>
  <c r="N66" i="44"/>
  <c r="N64" i="44"/>
  <c r="C62" i="47"/>
  <c r="K90" i="51"/>
  <c r="K105" i="51"/>
  <c r="G82" i="51"/>
  <c r="G103" i="52"/>
  <c r="O99" i="51"/>
  <c r="O76" i="51"/>
  <c r="P58" i="36"/>
  <c r="C34" i="38"/>
  <c r="B63" i="41"/>
  <c r="D83" i="43"/>
  <c r="D74" i="43"/>
  <c r="P65" i="43"/>
  <c r="D64" i="43"/>
  <c r="D82" i="43"/>
  <c r="I74" i="44"/>
  <c r="I64" i="44"/>
  <c r="O87" i="45"/>
  <c r="Q60" i="47"/>
  <c r="Q53" i="47"/>
  <c r="O58" i="36"/>
  <c r="O56" i="36"/>
  <c r="O53" i="36"/>
  <c r="H75" i="41"/>
  <c r="F59" i="41"/>
  <c r="O66" i="43"/>
  <c r="K89" i="44"/>
  <c r="K71" i="43"/>
  <c r="G87" i="44"/>
  <c r="G69" i="43"/>
  <c r="C82" i="44"/>
  <c r="C64" i="43"/>
  <c r="G80" i="44"/>
  <c r="G63" i="43"/>
  <c r="P89" i="44"/>
  <c r="P71" i="44"/>
  <c r="D61" i="47"/>
  <c r="P61" i="48"/>
  <c r="J60" i="36"/>
  <c r="M72" i="39"/>
  <c r="P65" i="41"/>
  <c r="B56" i="41"/>
  <c r="C35" i="42"/>
  <c r="K66" i="43"/>
  <c r="F68" i="44"/>
  <c r="O71" i="44"/>
  <c r="O85" i="45"/>
  <c r="M72" i="48"/>
  <c r="P59" i="48"/>
  <c r="P52" i="48"/>
  <c r="P51" i="48" s="1"/>
  <c r="Q51" i="36"/>
  <c r="Q82" i="39"/>
  <c r="B60" i="40"/>
  <c r="B55" i="40"/>
  <c r="G66" i="43"/>
  <c r="F74" i="44"/>
  <c r="N73" i="44"/>
  <c r="N71" i="44"/>
  <c r="D36" i="30"/>
  <c r="F106" i="33"/>
  <c r="F94" i="33"/>
  <c r="G66" i="36"/>
  <c r="O65" i="36"/>
  <c r="O63" i="36"/>
  <c r="G60" i="36"/>
  <c r="K58" i="36"/>
  <c r="K56" i="36"/>
  <c r="G55" i="36"/>
  <c r="K53" i="36"/>
  <c r="O51" i="36"/>
  <c r="B35" i="38"/>
  <c r="E82" i="39"/>
  <c r="E71" i="39" s="1"/>
  <c r="J67" i="39"/>
  <c r="P60" i="39"/>
  <c r="D57" i="40"/>
  <c r="D58" i="40"/>
  <c r="D56" i="40"/>
  <c r="B65" i="41"/>
  <c r="O65" i="43"/>
  <c r="F71" i="44"/>
  <c r="O63" i="44"/>
  <c r="L71" i="44"/>
  <c r="L67" i="44"/>
  <c r="F66" i="45"/>
  <c r="M61" i="48"/>
  <c r="M59" i="48"/>
  <c r="I74" i="48"/>
  <c r="E56" i="48"/>
  <c r="E73" i="48"/>
  <c r="I71" i="48"/>
  <c r="J58" i="49"/>
  <c r="J75" i="49"/>
  <c r="B55" i="49"/>
  <c r="B72" i="49"/>
  <c r="F53" i="49"/>
  <c r="F70" i="49"/>
  <c r="M121" i="33"/>
  <c r="B67" i="35"/>
  <c r="B61" i="35"/>
  <c r="N65" i="36"/>
  <c r="N63" i="36"/>
  <c r="F60" i="36"/>
  <c r="J58" i="36"/>
  <c r="J56" i="36"/>
  <c r="N51" i="36"/>
  <c r="Q63" i="37"/>
  <c r="I72" i="39"/>
  <c r="I81" i="39"/>
  <c r="O60" i="39"/>
  <c r="C57" i="39"/>
  <c r="C57" i="40"/>
  <c r="C56" i="40"/>
  <c r="I59" i="41"/>
  <c r="I57" i="41"/>
  <c r="K65" i="43"/>
  <c r="N63" i="44"/>
  <c r="K71" i="44"/>
  <c r="K67" i="44"/>
  <c r="G65" i="44"/>
  <c r="G72" i="44"/>
  <c r="B69" i="47"/>
  <c r="B76" i="47"/>
  <c r="N69" i="47"/>
  <c r="C56" i="47"/>
  <c r="N34" i="38"/>
  <c r="P59" i="41"/>
  <c r="P57" i="41"/>
  <c r="P60" i="48"/>
  <c r="K122" i="33"/>
  <c r="K121" i="33"/>
  <c r="Q35" i="34"/>
  <c r="E34" i="34"/>
  <c r="P60" i="35"/>
  <c r="L71" i="37"/>
  <c r="L63" i="36"/>
  <c r="P61" i="36"/>
  <c r="D60" i="36"/>
  <c r="H58" i="36"/>
  <c r="O63" i="37"/>
  <c r="O56" i="37"/>
  <c r="Q80" i="39"/>
  <c r="M66" i="39"/>
  <c r="M60" i="39"/>
  <c r="Q58" i="39"/>
  <c r="H65" i="41"/>
  <c r="O35" i="42"/>
  <c r="K63" i="44"/>
  <c r="I73" i="44"/>
  <c r="I71" i="44"/>
  <c r="M68" i="44"/>
  <c r="I67" i="44"/>
  <c r="M65" i="44"/>
  <c r="E36" i="42"/>
  <c r="E80" i="44"/>
  <c r="C66" i="45"/>
  <c r="F34" i="46"/>
  <c r="Q70" i="48"/>
  <c r="J61" i="48"/>
  <c r="J59" i="48"/>
  <c r="J52" i="48"/>
  <c r="O54" i="49"/>
  <c r="O71" i="49"/>
  <c r="C53" i="49"/>
  <c r="C70" i="49"/>
  <c r="G68" i="49"/>
  <c r="B106" i="33"/>
  <c r="F104" i="33"/>
  <c r="F100" i="33"/>
  <c r="F98" i="33"/>
  <c r="B94" i="33"/>
  <c r="F90" i="33"/>
  <c r="O67" i="36"/>
  <c r="K65" i="36"/>
  <c r="K63" i="36"/>
  <c r="O61" i="36"/>
  <c r="G58" i="36"/>
  <c r="G56" i="36"/>
  <c r="G53" i="36"/>
  <c r="K51" i="36"/>
  <c r="C66" i="37"/>
  <c r="M63" i="37"/>
  <c r="M56" i="37"/>
  <c r="P58" i="39"/>
  <c r="E66" i="40"/>
  <c r="D65" i="40"/>
  <c r="D63" i="40"/>
  <c r="D51" i="40"/>
  <c r="F82" i="41"/>
  <c r="B52" i="41"/>
  <c r="F57" i="41"/>
  <c r="F50" i="41" s="1"/>
  <c r="N59" i="41"/>
  <c r="N57" i="41"/>
  <c r="N35" i="42"/>
  <c r="G64" i="43"/>
  <c r="H88" i="44"/>
  <c r="P70" i="44"/>
  <c r="H71" i="44"/>
  <c r="H89" i="44"/>
  <c r="H67" i="44"/>
  <c r="O71" i="45"/>
  <c r="M68" i="45"/>
  <c r="B66" i="45"/>
  <c r="I116" i="32"/>
  <c r="M114" i="32"/>
  <c r="J79" i="36"/>
  <c r="B57" i="35"/>
  <c r="B54" i="35"/>
  <c r="N67" i="36"/>
  <c r="J63" i="36"/>
  <c r="N61" i="36"/>
  <c r="F58" i="36"/>
  <c r="O82" i="37"/>
  <c r="C72" i="37"/>
  <c r="Q65" i="37"/>
  <c r="L63" i="37"/>
  <c r="L56" i="37"/>
  <c r="O58" i="39"/>
  <c r="C63" i="40"/>
  <c r="E59" i="41"/>
  <c r="E57" i="41"/>
  <c r="Q55" i="41"/>
  <c r="M35" i="42"/>
  <c r="P87" i="44"/>
  <c r="O70" i="44"/>
  <c r="L66" i="44"/>
  <c r="G67" i="44"/>
  <c r="G62" i="44" s="1"/>
  <c r="C67" i="44"/>
  <c r="C65" i="44"/>
  <c r="P105" i="33"/>
  <c r="D104" i="33"/>
  <c r="D100" i="33"/>
  <c r="P99" i="33"/>
  <c r="D98" i="33"/>
  <c r="P93" i="33"/>
  <c r="D90" i="33"/>
  <c r="P88" i="33"/>
  <c r="B34" i="34"/>
  <c r="M67" i="36"/>
  <c r="I63" i="36"/>
  <c r="M61" i="36"/>
  <c r="Q59" i="36"/>
  <c r="E58" i="36"/>
  <c r="Q57" i="36"/>
  <c r="E53" i="36"/>
  <c r="I51" i="36"/>
  <c r="K63" i="37"/>
  <c r="K50" i="37" s="1"/>
  <c r="K56" i="37"/>
  <c r="N65" i="37"/>
  <c r="N63" i="37"/>
  <c r="F60" i="37"/>
  <c r="J56" i="37"/>
  <c r="F55" i="37"/>
  <c r="J34" i="38"/>
  <c r="J60" i="39"/>
  <c r="N58" i="39"/>
  <c r="D53" i="40"/>
  <c r="B65" i="40"/>
  <c r="B63" i="40"/>
  <c r="N52" i="40"/>
  <c r="B51" i="40"/>
  <c r="C82" i="41"/>
  <c r="P66" i="41"/>
  <c r="P81" i="41"/>
  <c r="I35" i="42"/>
  <c r="H87" i="44"/>
  <c r="P74" i="44"/>
  <c r="N70" i="44"/>
  <c r="K66" i="44"/>
  <c r="F67" i="44"/>
  <c r="B65" i="44"/>
  <c r="B62" i="44" s="1"/>
  <c r="B63" i="44"/>
  <c r="C34" i="46"/>
  <c r="K91" i="51"/>
  <c r="K106" i="51"/>
  <c r="K79" i="51"/>
  <c r="K102" i="51"/>
  <c r="C99" i="51"/>
  <c r="C76" i="51"/>
  <c r="K85" i="51"/>
  <c r="K82" i="51"/>
  <c r="K83" i="51"/>
  <c r="K73" i="51"/>
  <c r="K77" i="51"/>
  <c r="M35" i="34"/>
  <c r="P58" i="35"/>
  <c r="H63" i="36"/>
  <c r="L61" i="36"/>
  <c r="D58" i="36"/>
  <c r="P57" i="36"/>
  <c r="L54" i="39"/>
  <c r="Q63" i="39"/>
  <c r="I60" i="39"/>
  <c r="M58" i="39"/>
  <c r="C53" i="40"/>
  <c r="Q55" i="40"/>
  <c r="Q53" i="40"/>
  <c r="Q60" i="40"/>
  <c r="Q51" i="40"/>
  <c r="Q50" i="40" s="1"/>
  <c r="Q58" i="40"/>
  <c r="Q65" i="40"/>
  <c r="B82" i="41"/>
  <c r="N51" i="41"/>
  <c r="O66" i="41"/>
  <c r="O81" i="41"/>
  <c r="K34" i="42"/>
  <c r="G73" i="43"/>
  <c r="M86" i="44"/>
  <c r="O74" i="44"/>
  <c r="L70" i="44"/>
  <c r="J66" i="44"/>
  <c r="J62" i="44" s="1"/>
  <c r="F63" i="44"/>
  <c r="E73" i="44"/>
  <c r="E71" i="44"/>
  <c r="I68" i="44"/>
  <c r="E67" i="44"/>
  <c r="I65" i="44"/>
  <c r="M63" i="44"/>
  <c r="B34" i="46"/>
  <c r="B35" i="46"/>
  <c r="G55" i="47"/>
  <c r="B104" i="33"/>
  <c r="B100" i="33"/>
  <c r="B98" i="33"/>
  <c r="B90" i="33"/>
  <c r="N81" i="35"/>
  <c r="K67" i="36"/>
  <c r="G65" i="36"/>
  <c r="G63" i="36"/>
  <c r="K61" i="36"/>
  <c r="O59" i="36"/>
  <c r="O57" i="36"/>
  <c r="O54" i="36"/>
  <c r="G51" i="36"/>
  <c r="L52" i="39"/>
  <c r="P65" i="39"/>
  <c r="P63" i="39"/>
  <c r="H60" i="39"/>
  <c r="L58" i="39"/>
  <c r="P72" i="40"/>
  <c r="J34" i="42"/>
  <c r="N74" i="44"/>
  <c r="K70" i="44"/>
  <c r="J71" i="45"/>
  <c r="I63" i="45"/>
  <c r="I114" i="32"/>
  <c r="B52" i="35"/>
  <c r="F63" i="36"/>
  <c r="J61" i="36"/>
  <c r="N59" i="36"/>
  <c r="N57" i="36"/>
  <c r="O63" i="39"/>
  <c r="Q53" i="41"/>
  <c r="Q74" i="41"/>
  <c r="E52" i="41"/>
  <c r="E73" i="41"/>
  <c r="O72" i="43"/>
  <c r="N76" i="43"/>
  <c r="J72" i="43"/>
  <c r="N70" i="43"/>
  <c r="N66" i="43"/>
  <c r="J70" i="44"/>
  <c r="M72" i="45"/>
  <c r="M62" i="45" s="1"/>
  <c r="K74" i="49"/>
  <c r="P103" i="51"/>
  <c r="P96" i="51"/>
  <c r="P89" i="33"/>
  <c r="P37" i="34"/>
  <c r="P175" i="6" s="1"/>
  <c r="J72" i="35"/>
  <c r="I67" i="36"/>
  <c r="E65" i="36"/>
  <c r="E63" i="36"/>
  <c r="M59" i="36"/>
  <c r="M57" i="36"/>
  <c r="M54" i="36"/>
  <c r="Q52" i="36"/>
  <c r="E51" i="36"/>
  <c r="J65" i="37"/>
  <c r="J63" i="37"/>
  <c r="F56" i="37"/>
  <c r="N37" i="38"/>
  <c r="N176" i="6" s="1"/>
  <c r="F34" i="38"/>
  <c r="N63" i="39"/>
  <c r="J58" i="39"/>
  <c r="B71" i="40"/>
  <c r="C65" i="40"/>
  <c r="B67" i="40"/>
  <c r="B61" i="40"/>
  <c r="L66" i="41"/>
  <c r="L81" i="41"/>
  <c r="G34" i="42"/>
  <c r="L35" i="42"/>
  <c r="L81" i="43"/>
  <c r="L90" i="43"/>
  <c r="K72" i="43"/>
  <c r="Q74" i="43"/>
  <c r="I72" i="43"/>
  <c r="M66" i="43"/>
  <c r="Q64" i="43"/>
  <c r="L73" i="44"/>
  <c r="F65" i="44"/>
  <c r="O80" i="45"/>
  <c r="L72" i="45"/>
  <c r="P84" i="45"/>
  <c r="P66" i="45"/>
  <c r="D83" i="45"/>
  <c r="D65" i="45"/>
  <c r="H81" i="45"/>
  <c r="H63" i="45"/>
  <c r="H62" i="45" s="1"/>
  <c r="P36" i="46"/>
  <c r="B60" i="47"/>
  <c r="B53" i="47"/>
  <c r="I53" i="48"/>
  <c r="I35" i="34"/>
  <c r="P63" i="35"/>
  <c r="D63" i="36"/>
  <c r="H61" i="36"/>
  <c r="L57" i="36"/>
  <c r="Q67" i="39"/>
  <c r="M63" i="39"/>
  <c r="Q61" i="39"/>
  <c r="K66" i="41"/>
  <c r="K81" i="41"/>
  <c r="G55" i="41"/>
  <c r="G60" i="41"/>
  <c r="F34" i="42"/>
  <c r="Q34" i="42"/>
  <c r="Q37" i="42"/>
  <c r="Q177" i="6" s="1"/>
  <c r="D90" i="43"/>
  <c r="L76" i="43"/>
  <c r="P74" i="43"/>
  <c r="H72" i="43"/>
  <c r="L70" i="43"/>
  <c r="L66" i="43"/>
  <c r="P64" i="43"/>
  <c r="D63" i="43"/>
  <c r="D81" i="43"/>
  <c r="M84" i="44"/>
  <c r="K73" i="44"/>
  <c r="K72" i="45"/>
  <c r="O84" i="45"/>
  <c r="O66" i="45"/>
  <c r="C83" i="45"/>
  <c r="C65" i="45"/>
  <c r="G81" i="45"/>
  <c r="G63" i="45"/>
  <c r="E60" i="47"/>
  <c r="E55" i="47"/>
  <c r="G68" i="48"/>
  <c r="F105" i="52"/>
  <c r="J60" i="48"/>
  <c r="G61" i="49"/>
  <c r="G59" i="49"/>
  <c r="H88" i="51"/>
  <c r="H84" i="51"/>
  <c r="H80" i="51"/>
  <c r="C74" i="52"/>
  <c r="I88" i="53"/>
  <c r="I84" i="53"/>
  <c r="I82" i="53"/>
  <c r="I80" i="53"/>
  <c r="M36" i="50"/>
  <c r="G98" i="51"/>
  <c r="I90" i="53"/>
  <c r="I86" i="53"/>
  <c r="M56" i="48"/>
  <c r="L97" i="51"/>
  <c r="K76" i="51"/>
  <c r="F89" i="52"/>
  <c r="F85" i="52"/>
  <c r="O71" i="48"/>
  <c r="D77" i="52"/>
  <c r="H75" i="52"/>
  <c r="J62" i="48"/>
  <c r="J56" i="48"/>
  <c r="C85" i="52"/>
  <c r="M57" i="48"/>
  <c r="M54" i="48"/>
  <c r="E68" i="48"/>
  <c r="J60" i="49"/>
  <c r="O106" i="51"/>
  <c r="J96" i="52"/>
  <c r="L83" i="53"/>
  <c r="G105" i="51"/>
  <c r="I80" i="52"/>
  <c r="N104" i="51"/>
  <c r="D78" i="52"/>
  <c r="D75" i="52"/>
  <c r="H73" i="52"/>
  <c r="J57" i="48"/>
  <c r="J54" i="48"/>
  <c r="G60" i="49"/>
  <c r="O56" i="49"/>
  <c r="H83" i="51"/>
  <c r="G84" i="52"/>
  <c r="G82" i="52"/>
  <c r="G80" i="52"/>
  <c r="I83" i="53"/>
  <c r="J73" i="43"/>
  <c r="N86" i="44"/>
  <c r="N65" i="43"/>
  <c r="N71" i="47"/>
  <c r="F72" i="49"/>
  <c r="J70" i="49"/>
  <c r="M64" i="49"/>
  <c r="M57" i="49"/>
  <c r="Q57" i="49"/>
  <c r="I37" i="50"/>
  <c r="I179" i="6" s="1"/>
  <c r="I90" i="52"/>
  <c r="O77" i="53"/>
  <c r="D55" i="39"/>
  <c r="I73" i="43"/>
  <c r="M65" i="43"/>
  <c r="Q63" i="43"/>
  <c r="G86" i="45"/>
  <c r="L73" i="45"/>
  <c r="L71" i="45"/>
  <c r="M72" i="47"/>
  <c r="B61" i="47"/>
  <c r="N53" i="47"/>
  <c r="B52" i="47"/>
  <c r="C62" i="48"/>
  <c r="K61" i="48"/>
  <c r="K59" i="48"/>
  <c r="C56" i="48"/>
  <c r="K52" i="48"/>
  <c r="I70" i="49"/>
  <c r="L57" i="49"/>
  <c r="L51" i="49" s="1"/>
  <c r="B103" i="51"/>
  <c r="K103" i="51"/>
  <c r="M85" i="51"/>
  <c r="Q78" i="51"/>
  <c r="M77" i="51"/>
  <c r="Q98" i="52"/>
  <c r="E74" i="51"/>
  <c r="D88" i="52"/>
  <c r="D84" i="52"/>
  <c r="D82" i="52"/>
  <c r="D80" i="52"/>
  <c r="D73" i="52"/>
  <c r="F58" i="39"/>
  <c r="M65" i="41"/>
  <c r="M63" i="41"/>
  <c r="E60" i="41"/>
  <c r="I56" i="41"/>
  <c r="E55" i="41"/>
  <c r="L34" i="42"/>
  <c r="G89" i="44"/>
  <c r="C87" i="44"/>
  <c r="K86" i="44"/>
  <c r="G85" i="44"/>
  <c r="K83" i="44"/>
  <c r="O81" i="44"/>
  <c r="C80" i="44"/>
  <c r="M72" i="44"/>
  <c r="E68" i="44"/>
  <c r="Q66" i="44"/>
  <c r="E65" i="44"/>
  <c r="I63" i="44"/>
  <c r="I62" i="44" s="1"/>
  <c r="G85" i="45"/>
  <c r="K36" i="46"/>
  <c r="I56" i="48"/>
  <c r="E57" i="48"/>
  <c r="E54" i="48"/>
  <c r="I69" i="48"/>
  <c r="G70" i="49"/>
  <c r="N57" i="49"/>
  <c r="O78" i="51"/>
  <c r="K89" i="51"/>
  <c r="O101" i="51"/>
  <c r="O75" i="51"/>
  <c r="G95" i="52"/>
  <c r="E73" i="52"/>
  <c r="F90" i="52"/>
  <c r="F86" i="52"/>
  <c r="F85" i="44"/>
  <c r="J65" i="43"/>
  <c r="N63" i="43"/>
  <c r="M74" i="48"/>
  <c r="Q61" i="49"/>
  <c r="Q59" i="49"/>
  <c r="Q90" i="51"/>
  <c r="N78" i="51"/>
  <c r="E82" i="52"/>
  <c r="O78" i="53"/>
  <c r="K77" i="53"/>
  <c r="Q72" i="43"/>
  <c r="I65" i="43"/>
  <c r="M63" i="43"/>
  <c r="I72" i="47"/>
  <c r="N68" i="49"/>
  <c r="G61" i="48"/>
  <c r="C57" i="48"/>
  <c r="O72" i="48"/>
  <c r="C54" i="48"/>
  <c r="D34" i="50"/>
  <c r="N34" i="50"/>
  <c r="N82" i="51"/>
  <c r="Q84" i="51"/>
  <c r="M75" i="51"/>
  <c r="B82" i="52"/>
  <c r="D90" i="52"/>
  <c r="D86" i="52"/>
  <c r="N66" i="40"/>
  <c r="N60" i="40"/>
  <c r="B59" i="40"/>
  <c r="B57" i="40"/>
  <c r="N55" i="40"/>
  <c r="B54" i="40"/>
  <c r="D73" i="43"/>
  <c r="P72" i="43"/>
  <c r="H65" i="43"/>
  <c r="L63" i="43"/>
  <c r="N34" i="46"/>
  <c r="L59" i="48"/>
  <c r="D56" i="48"/>
  <c r="L52" i="48"/>
  <c r="L51" i="48" s="1"/>
  <c r="F61" i="48"/>
  <c r="B57" i="48"/>
  <c r="B54" i="48"/>
  <c r="F52" i="48"/>
  <c r="O61" i="49"/>
  <c r="O59" i="49"/>
  <c r="G56" i="49"/>
  <c r="C34" i="50"/>
  <c r="H89" i="51"/>
  <c r="P88" i="51"/>
  <c r="H85" i="51"/>
  <c r="P84" i="51"/>
  <c r="P80" i="51"/>
  <c r="C90" i="52"/>
  <c r="Q88" i="53"/>
  <c r="Q84" i="53"/>
  <c r="Q82" i="53"/>
  <c r="Q80" i="53"/>
  <c r="M78" i="53"/>
  <c r="I77" i="53"/>
  <c r="I65" i="41"/>
  <c r="I63" i="41"/>
  <c r="Q59" i="41"/>
  <c r="Q57" i="41"/>
  <c r="E56" i="41"/>
  <c r="H34" i="42"/>
  <c r="M76" i="44"/>
  <c r="I72" i="44"/>
  <c r="M70" i="44"/>
  <c r="M66" i="44"/>
  <c r="Q64" i="44"/>
  <c r="E63" i="44"/>
  <c r="G36" i="46"/>
  <c r="N75" i="47"/>
  <c r="I59" i="48"/>
  <c r="I52" i="48"/>
  <c r="E61" i="48"/>
  <c r="E59" i="48"/>
  <c r="M55" i="48"/>
  <c r="N61" i="49"/>
  <c r="C86" i="51"/>
  <c r="O88" i="51"/>
  <c r="O80" i="51"/>
  <c r="K78" i="51"/>
  <c r="E90" i="52"/>
  <c r="B104" i="52"/>
  <c r="N95" i="52"/>
  <c r="P88" i="53"/>
  <c r="P84" i="53"/>
  <c r="P80" i="53"/>
  <c r="M57" i="39"/>
  <c r="N72" i="43"/>
  <c r="F86" i="44"/>
  <c r="J63" i="43"/>
  <c r="M73" i="48"/>
  <c r="H59" i="48"/>
  <c r="N75" i="49"/>
  <c r="K101" i="51"/>
  <c r="B90" i="52"/>
  <c r="I83" i="52"/>
  <c r="I74" i="52"/>
  <c r="O88" i="53"/>
  <c r="O84" i="53"/>
  <c r="O82" i="53"/>
  <c r="O80" i="53"/>
  <c r="K78" i="53"/>
  <c r="G77" i="53"/>
  <c r="M72" i="43"/>
  <c r="Q66" i="43"/>
  <c r="I63" i="43"/>
  <c r="P72" i="45"/>
  <c r="B55" i="47"/>
  <c r="G59" i="48"/>
  <c r="O55" i="48"/>
  <c r="O51" i="48" s="1"/>
  <c r="C61" i="48"/>
  <c r="C59" i="48"/>
  <c r="O70" i="48"/>
  <c r="C52" i="48"/>
  <c r="J34" i="50"/>
  <c r="I90" i="51"/>
  <c r="M88" i="51"/>
  <c r="Q86" i="51"/>
  <c r="M82" i="51"/>
  <c r="M80" i="51"/>
  <c r="M73" i="51"/>
  <c r="H83" i="52"/>
  <c r="P77" i="52"/>
  <c r="D76" i="52"/>
  <c r="N88" i="53"/>
  <c r="N84" i="53"/>
  <c r="N80" i="53"/>
  <c r="N58" i="40"/>
  <c r="N56" i="40"/>
  <c r="N53" i="40"/>
  <c r="B52" i="40"/>
  <c r="P76" i="43"/>
  <c r="L72" i="43"/>
  <c r="P70" i="43"/>
  <c r="P66" i="43"/>
  <c r="D65" i="43"/>
  <c r="H63" i="43"/>
  <c r="D74" i="47"/>
  <c r="D59" i="48"/>
  <c r="B61" i="48"/>
  <c r="N60" i="48"/>
  <c r="B59" i="48"/>
  <c r="B52" i="48"/>
  <c r="N85" i="51"/>
  <c r="L88" i="51"/>
  <c r="L84" i="51"/>
  <c r="L80" i="51"/>
  <c r="G83" i="52"/>
  <c r="Q90" i="53"/>
  <c r="M88" i="53"/>
  <c r="Q86" i="53"/>
  <c r="M84" i="53"/>
  <c r="M82" i="53"/>
  <c r="M80" i="53"/>
  <c r="I78" i="53"/>
  <c r="E77" i="53"/>
  <c r="E65" i="41"/>
  <c r="E63" i="41"/>
  <c r="M59" i="41"/>
  <c r="M57" i="41"/>
  <c r="P81" i="43"/>
  <c r="D34" i="42"/>
  <c r="P88" i="44"/>
  <c r="I76" i="44"/>
  <c r="M74" i="44"/>
  <c r="E72" i="44"/>
  <c r="I70" i="44"/>
  <c r="I66" i="44"/>
  <c r="M64" i="44"/>
  <c r="Q36" i="42"/>
  <c r="C36" i="46"/>
  <c r="D60" i="47"/>
  <c r="P74" i="48"/>
  <c r="I55" i="48"/>
  <c r="Q77" i="48"/>
  <c r="M60" i="48"/>
  <c r="I72" i="48"/>
  <c r="M53" i="48"/>
  <c r="J61" i="49"/>
  <c r="B56" i="49"/>
  <c r="B82" i="51"/>
  <c r="O105" i="51"/>
  <c r="K88" i="51"/>
  <c r="O104" i="51"/>
  <c r="K84" i="51"/>
  <c r="K80" i="51"/>
  <c r="J106" i="52"/>
  <c r="F83" i="52"/>
  <c r="J102" i="52"/>
  <c r="F74" i="52"/>
  <c r="L88" i="53"/>
  <c r="L84" i="53"/>
  <c r="L80" i="53"/>
  <c r="K93" i="6"/>
  <c r="E115" i="11"/>
  <c r="M98" i="11"/>
  <c r="E154" i="12"/>
  <c r="E154" i="11"/>
  <c r="M151" i="12"/>
  <c r="M151" i="11"/>
  <c r="M150" i="12"/>
  <c r="M150" i="11"/>
  <c r="E150" i="12"/>
  <c r="E150" i="11"/>
  <c r="E149" i="12"/>
  <c r="E149" i="11"/>
  <c r="I148" i="12"/>
  <c r="I148" i="11"/>
  <c r="M147" i="12"/>
  <c r="M147" i="11"/>
  <c r="E147" i="12"/>
  <c r="E147" i="11"/>
  <c r="I146" i="12"/>
  <c r="I146" i="11"/>
  <c r="M143" i="12"/>
  <c r="M143" i="11"/>
  <c r="M142" i="12"/>
  <c r="M142" i="11"/>
  <c r="M141" i="12"/>
  <c r="M141" i="11"/>
  <c r="I140" i="12"/>
  <c r="I140" i="11"/>
  <c r="H213" i="17"/>
  <c r="H207" i="17"/>
  <c r="B93" i="6"/>
  <c r="N245" i="21"/>
  <c r="N206" i="19"/>
  <c r="B245" i="21"/>
  <c r="B206" i="19"/>
  <c r="F244" i="21"/>
  <c r="F203" i="19"/>
  <c r="N243" i="21"/>
  <c r="N200" i="19"/>
  <c r="F243" i="21"/>
  <c r="F200" i="19"/>
  <c r="J242" i="21"/>
  <c r="J199" i="19"/>
  <c r="B242" i="21"/>
  <c r="B199" i="19"/>
  <c r="F234" i="21"/>
  <c r="F187" i="19"/>
  <c r="N233" i="21"/>
  <c r="N184" i="19"/>
  <c r="F233" i="21"/>
  <c r="F184" i="19"/>
  <c r="N232" i="21"/>
  <c r="N181" i="19"/>
  <c r="N232" i="20"/>
  <c r="N231" i="21"/>
  <c r="N180" i="19"/>
  <c r="F231" i="21"/>
  <c r="F180" i="19"/>
  <c r="F223" i="21"/>
  <c r="F168" i="19"/>
  <c r="B222" i="21"/>
  <c r="B165" i="19"/>
  <c r="N221" i="21"/>
  <c r="N164" i="19"/>
  <c r="B221" i="21"/>
  <c r="B164" i="19"/>
  <c r="J219" i="21"/>
  <c r="J162" i="19"/>
  <c r="J214" i="20"/>
  <c r="L55" i="22"/>
  <c r="M93" i="6"/>
  <c r="H93" i="6"/>
  <c r="C93" i="6"/>
  <c r="J141" i="6"/>
  <c r="M136" i="6"/>
  <c r="M135" i="6"/>
  <c r="M134" i="6"/>
  <c r="I132" i="6"/>
  <c r="C131" i="6"/>
  <c r="I130" i="6"/>
  <c r="I127" i="6"/>
  <c r="P66" i="10"/>
  <c r="P155" i="6" s="1"/>
  <c r="P53" i="6"/>
  <c r="L66" i="10"/>
  <c r="L155" i="6" s="1"/>
  <c r="L53" i="6"/>
  <c r="H66" i="10"/>
  <c r="H155" i="6" s="1"/>
  <c r="H53" i="6"/>
  <c r="D66" i="10"/>
  <c r="D155" i="6" s="1"/>
  <c r="D53" i="6"/>
  <c r="P51" i="6"/>
  <c r="P65" i="10"/>
  <c r="P154" i="6" s="1"/>
  <c r="P52" i="6"/>
  <c r="L65" i="10"/>
  <c r="L154" i="6" s="1"/>
  <c r="L52" i="6"/>
  <c r="H51" i="6"/>
  <c r="H65" i="10"/>
  <c r="H154" i="6" s="1"/>
  <c r="H52" i="6"/>
  <c r="D65" i="10"/>
  <c r="D154" i="6" s="1"/>
  <c r="D52" i="6"/>
  <c r="Q154" i="11"/>
  <c r="Q150" i="11"/>
  <c r="Q146" i="11"/>
  <c r="Q140" i="11"/>
  <c r="B145" i="12"/>
  <c r="N99" i="14"/>
  <c r="N160" i="6" s="1"/>
  <c r="O69" i="14"/>
  <c r="K69" i="14"/>
  <c r="G69" i="14"/>
  <c r="C69" i="14"/>
  <c r="O59" i="6"/>
  <c r="O132" i="6" s="1"/>
  <c r="O88" i="14"/>
  <c r="O99" i="14"/>
  <c r="O160" i="6" s="1"/>
  <c r="O58" i="6"/>
  <c r="O87" i="14"/>
  <c r="K87" i="14"/>
  <c r="K99" i="14"/>
  <c r="K160" i="6" s="1"/>
  <c r="G99" i="14"/>
  <c r="G160" i="6" s="1"/>
  <c r="G58" i="6"/>
  <c r="O57" i="6"/>
  <c r="O86" i="14"/>
  <c r="O96" i="14"/>
  <c r="O157" i="6" s="1"/>
  <c r="O55" i="6"/>
  <c r="O130" i="6" s="1"/>
  <c r="O84" i="14"/>
  <c r="K84" i="14"/>
  <c r="K96" i="14"/>
  <c r="K157" i="6" s="1"/>
  <c r="G96" i="14"/>
  <c r="G157" i="6" s="1"/>
  <c r="G55" i="6"/>
  <c r="G130" i="6" s="1"/>
  <c r="C84" i="14"/>
  <c r="C96" i="14"/>
  <c r="C157" i="6" s="1"/>
  <c r="Q253" i="15"/>
  <c r="Q257" i="15"/>
  <c r="Q88" i="14"/>
  <c r="Q250" i="15"/>
  <c r="Q254" i="15"/>
  <c r="M252" i="15"/>
  <c r="M256" i="15"/>
  <c r="M253" i="15"/>
  <c r="M257" i="15"/>
  <c r="E251" i="15"/>
  <c r="E255" i="15"/>
  <c r="E252" i="15"/>
  <c r="E256" i="15"/>
  <c r="E88" i="14"/>
  <c r="Q243" i="15"/>
  <c r="Q247" i="15"/>
  <c r="Q87" i="14"/>
  <c r="Q240" i="15"/>
  <c r="Q244" i="15"/>
  <c r="M242" i="15"/>
  <c r="M246" i="15"/>
  <c r="M243" i="15"/>
  <c r="M247" i="15"/>
  <c r="E241" i="15"/>
  <c r="E245" i="15"/>
  <c r="E242" i="15"/>
  <c r="E246" i="15"/>
  <c r="E87" i="14"/>
  <c r="Q233" i="15"/>
  <c r="Q237" i="15"/>
  <c r="Q86" i="14"/>
  <c r="Q230" i="15"/>
  <c r="Q234" i="15"/>
  <c r="M232" i="15"/>
  <c r="M236" i="15"/>
  <c r="M233" i="15"/>
  <c r="M237" i="15"/>
  <c r="E231" i="15"/>
  <c r="E235" i="15"/>
  <c r="E232" i="15"/>
  <c r="E236" i="15"/>
  <c r="E86" i="14"/>
  <c r="Q223" i="15"/>
  <c r="Q227" i="15"/>
  <c r="Q84" i="14"/>
  <c r="Q224" i="15"/>
  <c r="M222" i="15"/>
  <c r="M226" i="15"/>
  <c r="M223" i="15"/>
  <c r="M227" i="15"/>
  <c r="E221" i="15"/>
  <c r="E225" i="15"/>
  <c r="E222" i="15"/>
  <c r="E226" i="15"/>
  <c r="E84" i="14"/>
  <c r="Q82" i="14"/>
  <c r="I82" i="14"/>
  <c r="E82" i="14"/>
  <c r="Q81" i="14"/>
  <c r="I81" i="14"/>
  <c r="E81" i="14"/>
  <c r="Q80" i="14"/>
  <c r="I80" i="14"/>
  <c r="E80" i="14"/>
  <c r="Q252" i="15"/>
  <c r="M245" i="15"/>
  <c r="E240" i="15"/>
  <c r="Q232" i="15"/>
  <c r="M225" i="15"/>
  <c r="E257" i="15"/>
  <c r="Q255" i="15"/>
  <c r="M254" i="15"/>
  <c r="E247" i="15"/>
  <c r="Q245" i="15"/>
  <c r="M244" i="15"/>
  <c r="E237" i="15"/>
  <c r="M234" i="15"/>
  <c r="E227" i="15"/>
  <c r="Q225" i="15"/>
  <c r="O157" i="20"/>
  <c r="P93" i="6"/>
  <c r="B10" i="7"/>
  <c r="M154" i="12"/>
  <c r="M154" i="11"/>
  <c r="M153" i="12"/>
  <c r="M153" i="11"/>
  <c r="E153" i="12"/>
  <c r="E153" i="11"/>
  <c r="I152" i="12"/>
  <c r="I152" i="11"/>
  <c r="E152" i="12"/>
  <c r="E152" i="11"/>
  <c r="I151" i="12"/>
  <c r="I151" i="11"/>
  <c r="I150" i="12"/>
  <c r="I150" i="11"/>
  <c r="M149" i="12"/>
  <c r="M149" i="11"/>
  <c r="E143" i="12"/>
  <c r="E143" i="11"/>
  <c r="E142" i="12"/>
  <c r="E142" i="11"/>
  <c r="I141" i="12"/>
  <c r="I141" i="11"/>
  <c r="M139" i="12"/>
  <c r="M139" i="11"/>
  <c r="I139" i="12"/>
  <c r="I139" i="11"/>
  <c r="E139" i="12"/>
  <c r="E139" i="11"/>
  <c r="Q138" i="12"/>
  <c r="M138" i="12"/>
  <c r="M138" i="11"/>
  <c r="I138" i="12"/>
  <c r="I138" i="11"/>
  <c r="E138" i="12"/>
  <c r="E138" i="11"/>
  <c r="Q137" i="12"/>
  <c r="M137" i="12"/>
  <c r="M137" i="11"/>
  <c r="I137" i="12"/>
  <c r="I137" i="11"/>
  <c r="E137" i="12"/>
  <c r="E137" i="11"/>
  <c r="Q136" i="12"/>
  <c r="M136" i="12"/>
  <c r="M136" i="11"/>
  <c r="I136" i="12"/>
  <c r="I136" i="11"/>
  <c r="E136" i="12"/>
  <c r="E136" i="11"/>
  <c r="Q135" i="12"/>
  <c r="M135" i="12"/>
  <c r="M135" i="11"/>
  <c r="I135" i="12"/>
  <c r="I135" i="11"/>
  <c r="E135" i="12"/>
  <c r="E135" i="11"/>
  <c r="J115" i="12"/>
  <c r="N63" i="10"/>
  <c r="N145" i="12"/>
  <c r="F63" i="10"/>
  <c r="F145" i="12"/>
  <c r="N158" i="17"/>
  <c r="H249" i="17"/>
  <c r="H77" i="14"/>
  <c r="H106" i="6" s="1"/>
  <c r="H214" i="17"/>
  <c r="H209" i="17"/>
  <c r="H206" i="17"/>
  <c r="D77" i="14"/>
  <c r="D106" i="6" s="1"/>
  <c r="D249" i="17"/>
  <c r="D209" i="17"/>
  <c r="D212" i="17"/>
  <c r="D214" i="17"/>
  <c r="B99" i="14"/>
  <c r="B160" i="6" s="1"/>
  <c r="N104" i="6"/>
  <c r="N98" i="14"/>
  <c r="N159" i="6" s="1"/>
  <c r="N93" i="6"/>
  <c r="J93" i="6"/>
  <c r="M194" i="19"/>
  <c r="J210" i="19"/>
  <c r="J246" i="20"/>
  <c r="J245" i="21"/>
  <c r="J206" i="19"/>
  <c r="J244" i="21"/>
  <c r="J203" i="19"/>
  <c r="J244" i="20"/>
  <c r="J243" i="21"/>
  <c r="J200" i="19"/>
  <c r="N242" i="21"/>
  <c r="N199" i="19"/>
  <c r="F242" i="21"/>
  <c r="F199" i="19"/>
  <c r="N198" i="19"/>
  <c r="N241" i="20"/>
  <c r="J197" i="19"/>
  <c r="J240" i="20"/>
  <c r="N237" i="21"/>
  <c r="N237" i="20"/>
  <c r="J191" i="19"/>
  <c r="J235" i="20"/>
  <c r="N234" i="21"/>
  <c r="N187" i="19"/>
  <c r="J232" i="21"/>
  <c r="J181" i="19"/>
  <c r="B232" i="21"/>
  <c r="B181" i="19"/>
  <c r="N177" i="19"/>
  <c r="N175" i="19" s="1"/>
  <c r="N228" i="20"/>
  <c r="J223" i="21"/>
  <c r="J168" i="19"/>
  <c r="J222" i="21"/>
  <c r="J165" i="19"/>
  <c r="J222" i="20"/>
  <c r="F221" i="21"/>
  <c r="F164" i="19"/>
  <c r="N219" i="21"/>
  <c r="N162" i="19"/>
  <c r="N219" i="20"/>
  <c r="F219" i="21"/>
  <c r="F162" i="19"/>
  <c r="B219" i="21"/>
  <c r="B162" i="19"/>
  <c r="B157" i="19" s="1"/>
  <c r="N158" i="19"/>
  <c r="N215" i="20"/>
  <c r="H55" i="22"/>
  <c r="Q93" i="6"/>
  <c r="G93" i="6"/>
  <c r="Q150" i="6"/>
  <c r="M150" i="6"/>
  <c r="I150" i="6"/>
  <c r="E150" i="6"/>
  <c r="Q149" i="6"/>
  <c r="M149" i="6"/>
  <c r="I149" i="6"/>
  <c r="E149" i="6"/>
  <c r="Q148" i="6"/>
  <c r="M148" i="6"/>
  <c r="I148" i="6"/>
  <c r="E148" i="6"/>
  <c r="Q147" i="6"/>
  <c r="M147" i="6"/>
  <c r="I147" i="6"/>
  <c r="E147" i="6"/>
  <c r="Q146" i="6"/>
  <c r="M146" i="6"/>
  <c r="I146" i="6"/>
  <c r="E146" i="6"/>
  <c r="Q145" i="6"/>
  <c r="M145" i="6"/>
  <c r="I145" i="6"/>
  <c r="E145" i="6"/>
  <c r="Q144" i="6"/>
  <c r="M144" i="6"/>
  <c r="I144" i="6"/>
  <c r="E144" i="6"/>
  <c r="Q143" i="6"/>
  <c r="M143" i="6"/>
  <c r="I143" i="6"/>
  <c r="E143" i="6"/>
  <c r="Q142" i="6"/>
  <c r="M142" i="6"/>
  <c r="I142" i="6"/>
  <c r="E142" i="6"/>
  <c r="Q140" i="6"/>
  <c r="M140" i="6"/>
  <c r="I140" i="6"/>
  <c r="E140" i="6"/>
  <c r="Q139" i="6"/>
  <c r="M139" i="6"/>
  <c r="I139" i="6"/>
  <c r="E139" i="6"/>
  <c r="Q138" i="6"/>
  <c r="M138" i="6"/>
  <c r="I138" i="6"/>
  <c r="E138" i="6"/>
  <c r="Q136" i="6"/>
  <c r="Q135" i="6"/>
  <c r="Q134" i="6"/>
  <c r="Q132" i="6"/>
  <c r="Q127" i="6"/>
  <c r="Q153" i="11"/>
  <c r="Q149" i="11"/>
  <c r="Q143" i="11"/>
  <c r="Q139" i="11"/>
  <c r="Q135" i="11"/>
  <c r="F100" i="14"/>
  <c r="F161" i="6" s="1"/>
  <c r="M87" i="14"/>
  <c r="G85" i="14"/>
  <c r="Q256" i="15"/>
  <c r="M251" i="15"/>
  <c r="E244" i="15"/>
  <c r="Q236" i="15"/>
  <c r="M231" i="15"/>
  <c r="E224" i="15"/>
  <c r="N235" i="17"/>
  <c r="J235" i="17"/>
  <c r="F235" i="17"/>
  <c r="B235" i="17"/>
  <c r="D213" i="17"/>
  <c r="N245" i="20"/>
  <c r="N239" i="20"/>
  <c r="J238" i="20"/>
  <c r="N230" i="20"/>
  <c r="J229" i="20"/>
  <c r="N221" i="20"/>
  <c r="J220" i="20"/>
  <c r="E93" i="6"/>
  <c r="B15" i="7"/>
  <c r="I154" i="12"/>
  <c r="I154" i="11"/>
  <c r="I153" i="12"/>
  <c r="I153" i="11"/>
  <c r="M152" i="12"/>
  <c r="M152" i="11"/>
  <c r="E151" i="12"/>
  <c r="E151" i="11"/>
  <c r="I149" i="12"/>
  <c r="I149" i="11"/>
  <c r="M148" i="12"/>
  <c r="M148" i="11"/>
  <c r="E148" i="12"/>
  <c r="E148" i="11"/>
  <c r="I147" i="12"/>
  <c r="I147" i="11"/>
  <c r="M146" i="12"/>
  <c r="M146" i="11"/>
  <c r="E146" i="12"/>
  <c r="E146" i="11"/>
  <c r="I143" i="12"/>
  <c r="I143" i="11"/>
  <c r="I142" i="12"/>
  <c r="I142" i="11"/>
  <c r="E141" i="12"/>
  <c r="E141" i="11"/>
  <c r="M140" i="12"/>
  <c r="M140" i="11"/>
  <c r="E140" i="12"/>
  <c r="E140" i="11"/>
  <c r="J63" i="10"/>
  <c r="J145" i="12"/>
  <c r="F183" i="17"/>
  <c r="J158" i="17"/>
  <c r="L77" i="14"/>
  <c r="L106" i="6" s="1"/>
  <c r="L205" i="17"/>
  <c r="L206" i="17"/>
  <c r="L207" i="17"/>
  <c r="L209" i="17"/>
  <c r="L210" i="17"/>
  <c r="L212" i="17"/>
  <c r="L213" i="17"/>
  <c r="L214" i="17"/>
  <c r="L216" i="17"/>
  <c r="L249" i="17"/>
  <c r="H212" i="17"/>
  <c r="H210" i="17"/>
  <c r="H205" i="17"/>
  <c r="F93" i="6"/>
  <c r="F245" i="21"/>
  <c r="F206" i="19"/>
  <c r="N244" i="21"/>
  <c r="N203" i="19"/>
  <c r="B244" i="21"/>
  <c r="B203" i="19"/>
  <c r="B243" i="21"/>
  <c r="B200" i="19"/>
  <c r="J234" i="21"/>
  <c r="J187" i="19"/>
  <c r="B234" i="21"/>
  <c r="B187" i="19"/>
  <c r="J233" i="21"/>
  <c r="J184" i="19"/>
  <c r="B233" i="21"/>
  <c r="B184" i="19"/>
  <c r="F232" i="21"/>
  <c r="F181" i="19"/>
  <c r="J231" i="21"/>
  <c r="J180" i="19"/>
  <c r="J231" i="20"/>
  <c r="B231" i="21"/>
  <c r="B180" i="19"/>
  <c r="J176" i="19"/>
  <c r="J227" i="20"/>
  <c r="N223" i="21"/>
  <c r="N168" i="19"/>
  <c r="N223" i="20"/>
  <c r="B223" i="21"/>
  <c r="B168" i="19"/>
  <c r="N222" i="21"/>
  <c r="N165" i="19"/>
  <c r="F222" i="21"/>
  <c r="F165" i="19"/>
  <c r="J221" i="21"/>
  <c r="J164" i="19"/>
  <c r="J161" i="19"/>
  <c r="J218" i="20"/>
  <c r="P55" i="22"/>
  <c r="D55" i="22"/>
  <c r="O110" i="6"/>
  <c r="O93" i="6"/>
  <c r="I93" i="6"/>
  <c r="D93" i="6"/>
  <c r="K132" i="6"/>
  <c r="K130" i="6"/>
  <c r="K33" i="6"/>
  <c r="K127" i="6"/>
  <c r="N53" i="10"/>
  <c r="N98" i="6" s="1"/>
  <c r="F53" i="10"/>
  <c r="F98" i="6" s="1"/>
  <c r="P50" i="10"/>
  <c r="H50" i="10"/>
  <c r="D50" i="10"/>
  <c r="Q151" i="11"/>
  <c r="Q147" i="11"/>
  <c r="Q141" i="11"/>
  <c r="Q137" i="11"/>
  <c r="B98" i="14"/>
  <c r="B159" i="6" s="1"/>
  <c r="H105" i="6"/>
  <c r="H99" i="14"/>
  <c r="H160" i="6" s="1"/>
  <c r="M200" i="16"/>
  <c r="E200" i="16"/>
  <c r="I167" i="16"/>
  <c r="E167" i="16"/>
  <c r="Q183" i="16"/>
  <c r="Q91" i="14"/>
  <c r="Q92" i="14"/>
  <c r="I91" i="14"/>
  <c r="I92" i="14"/>
  <c r="E91" i="14"/>
  <c r="E92" i="14"/>
  <c r="Q162" i="16"/>
  <c r="I162" i="16"/>
  <c r="Q161" i="16"/>
  <c r="I161" i="16"/>
  <c r="Q160" i="16"/>
  <c r="I160" i="16"/>
  <c r="Q159" i="16"/>
  <c r="Q158" i="16" s="1"/>
  <c r="M158" i="16"/>
  <c r="I159" i="16"/>
  <c r="E158" i="16"/>
  <c r="Q90" i="14"/>
  <c r="I90" i="14"/>
  <c r="E90" i="14"/>
  <c r="J242" i="20"/>
  <c r="N234" i="20"/>
  <c r="J233" i="20"/>
  <c r="J224" i="20"/>
  <c r="N217" i="20"/>
  <c r="J216" i="20"/>
  <c r="J53" i="10"/>
  <c r="J98" i="6" s="1"/>
  <c r="B53" i="10"/>
  <c r="B98" i="6" s="1"/>
  <c r="N50" i="10"/>
  <c r="J50" i="10"/>
  <c r="F50" i="10"/>
  <c r="B50" i="10"/>
  <c r="F51" i="6"/>
  <c r="K115" i="11"/>
  <c r="G115" i="11"/>
  <c r="L115" i="12"/>
  <c r="H115" i="12"/>
  <c r="D115" i="12"/>
  <c r="P98" i="12"/>
  <c r="H98" i="12"/>
  <c r="P154" i="12"/>
  <c r="L154" i="12"/>
  <c r="H154" i="12"/>
  <c r="D154" i="12"/>
  <c r="P153" i="12"/>
  <c r="L153" i="12"/>
  <c r="H153" i="12"/>
  <c r="D153" i="12"/>
  <c r="P152" i="12"/>
  <c r="L152" i="12"/>
  <c r="H152" i="12"/>
  <c r="D152" i="12"/>
  <c r="P151" i="12"/>
  <c r="L151" i="12"/>
  <c r="H151" i="12"/>
  <c r="D151" i="12"/>
  <c r="P150" i="12"/>
  <c r="L150" i="12"/>
  <c r="H150" i="12"/>
  <c r="D150" i="12"/>
  <c r="P149" i="12"/>
  <c r="L149" i="12"/>
  <c r="H149" i="12"/>
  <c r="D149" i="12"/>
  <c r="P148" i="12"/>
  <c r="L148" i="12"/>
  <c r="H148" i="12"/>
  <c r="D148" i="12"/>
  <c r="P147" i="12"/>
  <c r="L147" i="12"/>
  <c r="H147" i="12"/>
  <c r="D147" i="12"/>
  <c r="P146" i="12"/>
  <c r="L146" i="12"/>
  <c r="H146" i="12"/>
  <c r="D146" i="12"/>
  <c r="P145" i="12"/>
  <c r="L145" i="12"/>
  <c r="H145" i="12"/>
  <c r="D145" i="12"/>
  <c r="P143" i="12"/>
  <c r="L143" i="12"/>
  <c r="H143" i="12"/>
  <c r="D143" i="12"/>
  <c r="P142" i="12"/>
  <c r="L142" i="12"/>
  <c r="H142" i="12"/>
  <c r="D142" i="12"/>
  <c r="P141" i="12"/>
  <c r="L141" i="12"/>
  <c r="H141" i="12"/>
  <c r="D141" i="12"/>
  <c r="P140" i="12"/>
  <c r="L140" i="12"/>
  <c r="H140" i="12"/>
  <c r="D140" i="12"/>
  <c r="P139" i="12"/>
  <c r="L139" i="12"/>
  <c r="H139" i="12"/>
  <c r="D139" i="12"/>
  <c r="P138" i="12"/>
  <c r="H138" i="12"/>
  <c r="P137" i="12"/>
  <c r="H137" i="12"/>
  <c r="P136" i="12"/>
  <c r="H136" i="12"/>
  <c r="P135" i="12"/>
  <c r="H135" i="12"/>
  <c r="P134" i="12"/>
  <c r="L134" i="12"/>
  <c r="H134" i="12"/>
  <c r="D134" i="12"/>
  <c r="Q50" i="9"/>
  <c r="M50" i="9"/>
  <c r="I50" i="9"/>
  <c r="E50" i="9"/>
  <c r="M49" i="9"/>
  <c r="I49" i="9"/>
  <c r="E49" i="9"/>
  <c r="Q48" i="9"/>
  <c r="M48" i="9"/>
  <c r="I48" i="9"/>
  <c r="E48" i="9"/>
  <c r="Q47" i="9"/>
  <c r="P105" i="6"/>
  <c r="P99" i="14"/>
  <c r="P160" i="6" s="1"/>
  <c r="Q69" i="14"/>
  <c r="M69" i="14"/>
  <c r="I69" i="14"/>
  <c r="E69" i="14"/>
  <c r="Q200" i="15"/>
  <c r="M200" i="15"/>
  <c r="I183" i="15"/>
  <c r="Q167" i="15"/>
  <c r="I167" i="15"/>
  <c r="E167" i="15"/>
  <c r="Q158" i="15"/>
  <c r="M158" i="15"/>
  <c r="I158" i="15"/>
  <c r="I257" i="15"/>
  <c r="I256" i="15"/>
  <c r="I255" i="15"/>
  <c r="I254" i="15"/>
  <c r="Q253" i="16"/>
  <c r="M253" i="16"/>
  <c r="I253" i="16"/>
  <c r="I253" i="15"/>
  <c r="E253" i="16"/>
  <c r="Q252" i="16"/>
  <c r="M252" i="16"/>
  <c r="I252" i="16"/>
  <c r="I252" i="15"/>
  <c r="E252" i="16"/>
  <c r="Q251" i="16"/>
  <c r="M251" i="16"/>
  <c r="I251" i="16"/>
  <c r="I251" i="15"/>
  <c r="E251" i="16"/>
  <c r="Q250" i="16"/>
  <c r="M250" i="16"/>
  <c r="I250" i="16"/>
  <c r="I250" i="15"/>
  <c r="E250" i="16"/>
  <c r="Q249" i="16"/>
  <c r="M249" i="16"/>
  <c r="I249" i="16"/>
  <c r="E249" i="16"/>
  <c r="I247" i="15"/>
  <c r="I246" i="15"/>
  <c r="I245" i="15"/>
  <c r="I244" i="15"/>
  <c r="Q243" i="16"/>
  <c r="M243" i="16"/>
  <c r="I243" i="16"/>
  <c r="I243" i="15"/>
  <c r="E243" i="16"/>
  <c r="Q242" i="16"/>
  <c r="M242" i="16"/>
  <c r="I242" i="16"/>
  <c r="I242" i="15"/>
  <c r="E242" i="16"/>
  <c r="Q241" i="16"/>
  <c r="M241" i="16"/>
  <c r="I241" i="16"/>
  <c r="I241" i="15"/>
  <c r="E241" i="16"/>
  <c r="Q240" i="16"/>
  <c r="M240" i="16"/>
  <c r="I240" i="16"/>
  <c r="I240" i="15"/>
  <c r="E240" i="16"/>
  <c r="I237" i="15"/>
  <c r="I236" i="15"/>
  <c r="Q235" i="16"/>
  <c r="M235" i="16"/>
  <c r="I235" i="16"/>
  <c r="I235" i="15"/>
  <c r="E235" i="16"/>
  <c r="I234" i="15"/>
  <c r="Q233" i="16"/>
  <c r="M233" i="16"/>
  <c r="I233" i="16"/>
  <c r="I233" i="15"/>
  <c r="E233" i="16"/>
  <c r="Q232" i="16"/>
  <c r="M232" i="16"/>
  <c r="I232" i="16"/>
  <c r="I232" i="15"/>
  <c r="E232" i="16"/>
  <c r="Q231" i="16"/>
  <c r="M231" i="16"/>
  <c r="I231" i="16"/>
  <c r="I231" i="15"/>
  <c r="E231" i="16"/>
  <c r="Q230" i="16"/>
  <c r="M230" i="16"/>
  <c r="I230" i="16"/>
  <c r="I230" i="15"/>
  <c r="E230" i="16"/>
  <c r="Q229" i="16"/>
  <c r="M229" i="16"/>
  <c r="I229" i="16"/>
  <c r="E229" i="16"/>
  <c r="I227" i="15"/>
  <c r="I226" i="15"/>
  <c r="I225" i="15"/>
  <c r="Q224" i="16"/>
  <c r="M224" i="16"/>
  <c r="I224" i="16"/>
  <c r="I224" i="15"/>
  <c r="E224" i="16"/>
  <c r="Q223" i="16"/>
  <c r="M223" i="16"/>
  <c r="I223" i="16"/>
  <c r="I223" i="15"/>
  <c r="E223" i="16"/>
  <c r="Q222" i="16"/>
  <c r="M222" i="16"/>
  <c r="I222" i="16"/>
  <c r="I222" i="15"/>
  <c r="E222" i="16"/>
  <c r="Q221" i="16"/>
  <c r="M221" i="16"/>
  <c r="I221" i="16"/>
  <c r="I221" i="15"/>
  <c r="E221" i="16"/>
  <c r="H247" i="17"/>
  <c r="H246" i="17"/>
  <c r="H245" i="17"/>
  <c r="H244" i="17"/>
  <c r="H239" i="17"/>
  <c r="L75" i="14"/>
  <c r="L74" i="14" s="1"/>
  <c r="L103" i="6" s="1"/>
  <c r="L172" i="17"/>
  <c r="L174" i="17"/>
  <c r="L175" i="17"/>
  <c r="L177" i="17"/>
  <c r="L178" i="17"/>
  <c r="L179" i="17"/>
  <c r="L181" i="17"/>
  <c r="L229" i="17"/>
  <c r="H229" i="17"/>
  <c r="H75" i="14"/>
  <c r="H74" i="14" s="1"/>
  <c r="H179" i="17"/>
  <c r="H178" i="17"/>
  <c r="H177" i="17"/>
  <c r="H175" i="17"/>
  <c r="H174" i="17"/>
  <c r="H172" i="17"/>
  <c r="C78" i="18"/>
  <c r="C107" i="6" s="1"/>
  <c r="C100" i="18"/>
  <c r="C163" i="6" s="1"/>
  <c r="N75" i="18"/>
  <c r="J75" i="18"/>
  <c r="F75" i="18"/>
  <c r="B75" i="18"/>
  <c r="D133" i="6"/>
  <c r="O239" i="19"/>
  <c r="O241" i="19"/>
  <c r="O243" i="19"/>
  <c r="O245" i="19"/>
  <c r="G239" i="19"/>
  <c r="G241" i="19"/>
  <c r="G243" i="19"/>
  <c r="G245" i="19"/>
  <c r="G238" i="19"/>
  <c r="G240" i="19"/>
  <c r="G242" i="19"/>
  <c r="G244" i="19"/>
  <c r="G246" i="19"/>
  <c r="G92" i="18"/>
  <c r="C92" i="18"/>
  <c r="C98" i="18"/>
  <c r="K91" i="18"/>
  <c r="K227" i="19"/>
  <c r="K229" i="19"/>
  <c r="K231" i="19"/>
  <c r="K233" i="19"/>
  <c r="K235" i="19"/>
  <c r="K228" i="19"/>
  <c r="K230" i="19"/>
  <c r="K232" i="19"/>
  <c r="K234" i="19"/>
  <c r="K97" i="18"/>
  <c r="C91" i="18"/>
  <c r="C97" i="18"/>
  <c r="C228" i="19"/>
  <c r="C230" i="19"/>
  <c r="C232" i="19"/>
  <c r="C234" i="19"/>
  <c r="O95" i="18"/>
  <c r="O96" i="18"/>
  <c r="O215" i="19"/>
  <c r="O217" i="19"/>
  <c r="O219" i="19"/>
  <c r="O221" i="19"/>
  <c r="O223" i="19"/>
  <c r="O216" i="19"/>
  <c r="O218" i="19"/>
  <c r="O220" i="19"/>
  <c r="O222" i="19"/>
  <c r="O224" i="19"/>
  <c r="K90" i="18"/>
  <c r="K95" i="18"/>
  <c r="G95" i="18"/>
  <c r="G96" i="18"/>
  <c r="G90" i="18"/>
  <c r="G216" i="19"/>
  <c r="G218" i="19"/>
  <c r="G220" i="19"/>
  <c r="G222" i="19"/>
  <c r="G224" i="19"/>
  <c r="C90" i="18"/>
  <c r="C95" i="18"/>
  <c r="C96" i="18"/>
  <c r="O86" i="18"/>
  <c r="K86" i="18"/>
  <c r="G86" i="18"/>
  <c r="C86" i="18"/>
  <c r="O85" i="18"/>
  <c r="K85" i="18"/>
  <c r="G85" i="18"/>
  <c r="O84" i="18"/>
  <c r="K84" i="18"/>
  <c r="G84" i="18"/>
  <c r="C84" i="18"/>
  <c r="O244" i="19"/>
  <c r="C229" i="19"/>
  <c r="G221" i="19"/>
  <c r="G157" i="20"/>
  <c r="Q50" i="10"/>
  <c r="M50" i="10"/>
  <c r="I50" i="10"/>
  <c r="E50" i="10"/>
  <c r="Q51" i="6"/>
  <c r="Q128" i="6" s="1"/>
  <c r="M51" i="6"/>
  <c r="M128" i="6" s="1"/>
  <c r="I51" i="6"/>
  <c r="I128" i="6" s="1"/>
  <c r="E51" i="6"/>
  <c r="E128" i="6" s="1"/>
  <c r="M57" i="10"/>
  <c r="I61" i="10"/>
  <c r="J115" i="11"/>
  <c r="F115" i="11"/>
  <c r="J98" i="11"/>
  <c r="N154" i="13"/>
  <c r="J154" i="13"/>
  <c r="F154" i="13"/>
  <c r="B154" i="13"/>
  <c r="N153" i="13"/>
  <c r="J153" i="13"/>
  <c r="F153" i="13"/>
  <c r="B153" i="13"/>
  <c r="N151" i="13"/>
  <c r="J151" i="13"/>
  <c r="F151" i="13"/>
  <c r="B151" i="13"/>
  <c r="N150" i="13"/>
  <c r="J150" i="13"/>
  <c r="F150" i="13"/>
  <c r="B150" i="13"/>
  <c r="N143" i="13"/>
  <c r="J143" i="13"/>
  <c r="F143" i="13"/>
  <c r="B143" i="13"/>
  <c r="N142" i="13"/>
  <c r="J142" i="13"/>
  <c r="F142" i="13"/>
  <c r="B142" i="13"/>
  <c r="N141" i="13"/>
  <c r="J141" i="13"/>
  <c r="F141" i="13"/>
  <c r="B141" i="13"/>
  <c r="N140" i="13"/>
  <c r="J140" i="13"/>
  <c r="F140" i="13"/>
  <c r="B140" i="13"/>
  <c r="N139" i="13"/>
  <c r="J139" i="13"/>
  <c r="F139" i="13"/>
  <c r="B139" i="13"/>
  <c r="F143" i="12"/>
  <c r="F142" i="12"/>
  <c r="F141" i="12"/>
  <c r="F140" i="12"/>
  <c r="F139" i="12"/>
  <c r="K115" i="12"/>
  <c r="C115" i="12"/>
  <c r="N100" i="14"/>
  <c r="N161" i="6" s="1"/>
  <c r="F98" i="14"/>
  <c r="F159" i="6" s="1"/>
  <c r="N88" i="14"/>
  <c r="N87" i="14"/>
  <c r="N86" i="14"/>
  <c r="N85" i="14"/>
  <c r="N84" i="14"/>
  <c r="D105" i="6"/>
  <c r="D99" i="14"/>
  <c r="D160" i="6" s="1"/>
  <c r="E253" i="15"/>
  <c r="Q251" i="15"/>
  <c r="M250" i="15"/>
  <c r="E243" i="15"/>
  <c r="Q241" i="15"/>
  <c r="M240" i="15"/>
  <c r="Q235" i="15"/>
  <c r="E233" i="15"/>
  <c r="Q231" i="15"/>
  <c r="M230" i="15"/>
  <c r="M224" i="15"/>
  <c r="E223" i="15"/>
  <c r="Q221" i="15"/>
  <c r="L200" i="15"/>
  <c r="P183" i="15"/>
  <c r="L158" i="15"/>
  <c r="P247" i="17"/>
  <c r="P247" i="16"/>
  <c r="P246" i="17"/>
  <c r="P246" i="16"/>
  <c r="P245" i="17"/>
  <c r="P245" i="16"/>
  <c r="P244" i="17"/>
  <c r="P244" i="16"/>
  <c r="P239" i="17"/>
  <c r="P239" i="16"/>
  <c r="P237" i="17"/>
  <c r="P237" i="16"/>
  <c r="P236" i="17"/>
  <c r="P236" i="16"/>
  <c r="P234" i="16"/>
  <c r="P234" i="17"/>
  <c r="L234" i="16"/>
  <c r="L234" i="17"/>
  <c r="P229" i="16"/>
  <c r="P229" i="17"/>
  <c r="P227" i="16"/>
  <c r="P227" i="17"/>
  <c r="L227" i="16"/>
  <c r="L227" i="17"/>
  <c r="P226" i="16"/>
  <c r="P226" i="17"/>
  <c r="L226" i="16"/>
  <c r="L226" i="17"/>
  <c r="P225" i="16"/>
  <c r="P225" i="17"/>
  <c r="L225" i="16"/>
  <c r="L225" i="17"/>
  <c r="P220" i="16"/>
  <c r="P220" i="17"/>
  <c r="L220" i="16"/>
  <c r="L220" i="17"/>
  <c r="J256" i="16"/>
  <c r="J255" i="16"/>
  <c r="J254" i="16"/>
  <c r="P183" i="16"/>
  <c r="P158" i="16"/>
  <c r="L158" i="16"/>
  <c r="D158" i="16"/>
  <c r="D227" i="17"/>
  <c r="K96" i="18"/>
  <c r="O90" i="18"/>
  <c r="O242" i="19"/>
  <c r="C231" i="19"/>
  <c r="G223" i="19"/>
  <c r="G215" i="19"/>
  <c r="D175" i="20"/>
  <c r="N210" i="20"/>
  <c r="N246" i="20"/>
  <c r="F246" i="20"/>
  <c r="F210" i="20"/>
  <c r="B210" i="20"/>
  <c r="B246" i="20"/>
  <c r="J206" i="20"/>
  <c r="J245" i="20"/>
  <c r="F206" i="20"/>
  <c r="F245" i="20"/>
  <c r="B245" i="20"/>
  <c r="B206" i="20"/>
  <c r="N203" i="20"/>
  <c r="N244" i="20"/>
  <c r="F244" i="20"/>
  <c r="F203" i="20"/>
  <c r="B203" i="20"/>
  <c r="B244" i="20"/>
  <c r="J200" i="20"/>
  <c r="J243" i="20"/>
  <c r="F200" i="20"/>
  <c r="F243" i="20"/>
  <c r="B243" i="20"/>
  <c r="B200" i="20"/>
  <c r="N199" i="20"/>
  <c r="N242" i="20"/>
  <c r="F242" i="20"/>
  <c r="F199" i="20"/>
  <c r="B199" i="20"/>
  <c r="B242" i="20"/>
  <c r="J198" i="20"/>
  <c r="J241" i="20"/>
  <c r="F198" i="20"/>
  <c r="F241" i="20"/>
  <c r="B241" i="20"/>
  <c r="B198" i="20"/>
  <c r="N197" i="20"/>
  <c r="N240" i="20"/>
  <c r="F240" i="20"/>
  <c r="F197" i="20"/>
  <c r="B197" i="20"/>
  <c r="B240" i="20"/>
  <c r="J196" i="20"/>
  <c r="J239" i="20"/>
  <c r="F196" i="20"/>
  <c r="F239" i="20"/>
  <c r="B239" i="20"/>
  <c r="B196" i="20"/>
  <c r="N195" i="20"/>
  <c r="N238" i="20"/>
  <c r="F238" i="20"/>
  <c r="F195" i="20"/>
  <c r="B195" i="20"/>
  <c r="B238" i="20"/>
  <c r="J237" i="20"/>
  <c r="F237" i="20"/>
  <c r="B237" i="20"/>
  <c r="N191" i="20"/>
  <c r="N235" i="20"/>
  <c r="F235" i="20"/>
  <c r="F191" i="20"/>
  <c r="B235" i="20"/>
  <c r="B191" i="20"/>
  <c r="J187" i="20"/>
  <c r="J234" i="20"/>
  <c r="F234" i="20"/>
  <c r="F187" i="20"/>
  <c r="B234" i="20"/>
  <c r="B187" i="20"/>
  <c r="N184" i="20"/>
  <c r="N233" i="20"/>
  <c r="F233" i="20"/>
  <c r="F184" i="20"/>
  <c r="B233" i="20"/>
  <c r="B184" i="20"/>
  <c r="J181" i="20"/>
  <c r="J232" i="20"/>
  <c r="F232" i="20"/>
  <c r="F181" i="20"/>
  <c r="B232" i="20"/>
  <c r="B181" i="20"/>
  <c r="N180" i="20"/>
  <c r="N231" i="20"/>
  <c r="F231" i="20"/>
  <c r="F180" i="20"/>
  <c r="B231" i="20"/>
  <c r="B180" i="20"/>
  <c r="J179" i="20"/>
  <c r="J230" i="20"/>
  <c r="F230" i="20"/>
  <c r="F179" i="20"/>
  <c r="B230" i="20"/>
  <c r="B179" i="20"/>
  <c r="N178" i="20"/>
  <c r="N229" i="20"/>
  <c r="F229" i="20"/>
  <c r="F178" i="20"/>
  <c r="B229" i="20"/>
  <c r="B178" i="20"/>
  <c r="J177" i="20"/>
  <c r="J228" i="20"/>
  <c r="F228" i="20"/>
  <c r="F177" i="20"/>
  <c r="B228" i="20"/>
  <c r="B177" i="20"/>
  <c r="N176" i="20"/>
  <c r="N227" i="20"/>
  <c r="F227" i="20"/>
  <c r="F176" i="20"/>
  <c r="B227" i="20"/>
  <c r="B176" i="20"/>
  <c r="J226" i="20"/>
  <c r="F226" i="20"/>
  <c r="B226" i="20"/>
  <c r="N172" i="20"/>
  <c r="N224" i="20"/>
  <c r="F172" i="20"/>
  <c r="F224" i="20"/>
  <c r="B172" i="20"/>
  <c r="B224" i="20"/>
  <c r="J168" i="20"/>
  <c r="J223" i="20"/>
  <c r="F168" i="20"/>
  <c r="F223" i="20"/>
  <c r="B168" i="20"/>
  <c r="B223" i="20"/>
  <c r="N165" i="20"/>
  <c r="N222" i="20"/>
  <c r="F165" i="20"/>
  <c r="F222" i="20"/>
  <c r="B165" i="20"/>
  <c r="B222" i="20"/>
  <c r="J164" i="20"/>
  <c r="J221" i="20"/>
  <c r="F164" i="20"/>
  <c r="F221" i="20"/>
  <c r="B164" i="20"/>
  <c r="B221" i="20"/>
  <c r="N163" i="20"/>
  <c r="N220" i="20"/>
  <c r="F163" i="20"/>
  <c r="F220" i="20"/>
  <c r="B163" i="20"/>
  <c r="B220" i="20"/>
  <c r="J162" i="20"/>
  <c r="J219" i="20"/>
  <c r="F162" i="20"/>
  <c r="F219" i="20"/>
  <c r="B162" i="20"/>
  <c r="B219" i="20"/>
  <c r="N161" i="20"/>
  <c r="N218" i="20"/>
  <c r="F161" i="20"/>
  <c r="F218" i="20"/>
  <c r="B161" i="20"/>
  <c r="B218" i="20"/>
  <c r="J160" i="20"/>
  <c r="J217" i="20"/>
  <c r="F160" i="20"/>
  <c r="F217" i="20"/>
  <c r="B160" i="20"/>
  <c r="B217" i="20"/>
  <c r="N159" i="20"/>
  <c r="N157" i="20" s="1"/>
  <c r="N216" i="20"/>
  <c r="F159" i="20"/>
  <c r="F216" i="20"/>
  <c r="B159" i="20"/>
  <c r="B216" i="20"/>
  <c r="J158" i="20"/>
  <c r="J215" i="20"/>
  <c r="F158" i="20"/>
  <c r="F215" i="20"/>
  <c r="B158" i="20"/>
  <c r="B215" i="20"/>
  <c r="N214" i="20"/>
  <c r="F214" i="20"/>
  <c r="B214" i="20"/>
  <c r="L53" i="10"/>
  <c r="L64" i="10" s="1"/>
  <c r="L153" i="6" s="1"/>
  <c r="D53" i="10"/>
  <c r="O50" i="10"/>
  <c r="K50" i="10"/>
  <c r="G50" i="10"/>
  <c r="C50" i="10"/>
  <c r="O51" i="6"/>
  <c r="O128" i="6" s="1"/>
  <c r="G51" i="6"/>
  <c r="G128" i="6" s="1"/>
  <c r="C51" i="6"/>
  <c r="C57" i="10"/>
  <c r="H115" i="11"/>
  <c r="D115" i="11"/>
  <c r="P98" i="11"/>
  <c r="L98" i="11"/>
  <c r="Q115" i="12"/>
  <c r="M115" i="12"/>
  <c r="E115" i="12"/>
  <c r="M98" i="12"/>
  <c r="L105" i="6"/>
  <c r="L99" i="14"/>
  <c r="L160" i="6" s="1"/>
  <c r="N69" i="14"/>
  <c r="J69" i="14"/>
  <c r="F69" i="14"/>
  <c r="B69" i="14"/>
  <c r="J59" i="6"/>
  <c r="J132" i="6" s="1"/>
  <c r="J100" i="14"/>
  <c r="J161" i="6" s="1"/>
  <c r="J57" i="6"/>
  <c r="J98" i="14"/>
  <c r="J159" i="6" s="1"/>
  <c r="N49" i="6"/>
  <c r="J49" i="6"/>
  <c r="F49" i="6"/>
  <c r="B49" i="6"/>
  <c r="N48" i="6"/>
  <c r="J48" i="6"/>
  <c r="F48" i="6"/>
  <c r="B48" i="6"/>
  <c r="N47" i="6"/>
  <c r="J47" i="6"/>
  <c r="F47" i="6"/>
  <c r="B47" i="6"/>
  <c r="N46" i="6"/>
  <c r="J46" i="6"/>
  <c r="F46" i="6"/>
  <c r="B46" i="6"/>
  <c r="N45" i="6"/>
  <c r="J45" i="6"/>
  <c r="F45" i="6"/>
  <c r="B45" i="6"/>
  <c r="N44" i="6"/>
  <c r="J44" i="6"/>
  <c r="F44" i="6"/>
  <c r="B44" i="6"/>
  <c r="N43" i="6"/>
  <c r="J43" i="6"/>
  <c r="F43" i="6"/>
  <c r="B43" i="6"/>
  <c r="N41" i="6"/>
  <c r="J41" i="6"/>
  <c r="F41" i="6"/>
  <c r="B41" i="6"/>
  <c r="N40" i="6"/>
  <c r="J40" i="6"/>
  <c r="F40" i="6"/>
  <c r="B40" i="6"/>
  <c r="B39" i="6" s="1"/>
  <c r="N38" i="6"/>
  <c r="J38" i="6"/>
  <c r="F38" i="6"/>
  <c r="B38" i="6"/>
  <c r="N37" i="6"/>
  <c r="J37" i="6"/>
  <c r="F37" i="6"/>
  <c r="B37" i="6"/>
  <c r="N36" i="6"/>
  <c r="J36" i="6"/>
  <c r="F36" i="6"/>
  <c r="B36" i="6"/>
  <c r="N35" i="6"/>
  <c r="J35" i="6"/>
  <c r="F35" i="6"/>
  <c r="B35" i="6"/>
  <c r="N34" i="6"/>
  <c r="J34" i="6"/>
  <c r="F34" i="6"/>
  <c r="B34" i="6"/>
  <c r="N31" i="6"/>
  <c r="J31" i="6"/>
  <c r="F31" i="6"/>
  <c r="B31" i="6"/>
  <c r="N29" i="6"/>
  <c r="J29" i="6"/>
  <c r="J127" i="6" s="1"/>
  <c r="F29" i="6"/>
  <c r="F127" i="6" s="1"/>
  <c r="B29" i="6"/>
  <c r="B127" i="6" s="1"/>
  <c r="P8" i="6"/>
  <c r="P82" i="14"/>
  <c r="L8" i="6"/>
  <c r="L82" i="14"/>
  <c r="H8" i="6"/>
  <c r="H82" i="14"/>
  <c r="D8" i="6"/>
  <c r="D82" i="14"/>
  <c r="P7" i="6"/>
  <c r="P81" i="14"/>
  <c r="L7" i="6"/>
  <c r="L81" i="14"/>
  <c r="H7" i="6"/>
  <c r="H81" i="14"/>
  <c r="D7" i="6"/>
  <c r="D81" i="14"/>
  <c r="P6" i="6"/>
  <c r="P80" i="14"/>
  <c r="L6" i="6"/>
  <c r="L130" i="6" s="1"/>
  <c r="L80" i="14"/>
  <c r="H6" i="6"/>
  <c r="H80" i="14"/>
  <c r="D6" i="6"/>
  <c r="D130" i="6" s="1"/>
  <c r="D80" i="14"/>
  <c r="F200" i="15"/>
  <c r="B200" i="15"/>
  <c r="B183" i="15"/>
  <c r="F167" i="15"/>
  <c r="N257" i="17"/>
  <c r="N257" i="16"/>
  <c r="F257" i="17"/>
  <c r="F257" i="16"/>
  <c r="N256" i="17"/>
  <c r="N256" i="16"/>
  <c r="F256" i="17"/>
  <c r="F256" i="16"/>
  <c r="N255" i="17"/>
  <c r="N255" i="16"/>
  <c r="F255" i="17"/>
  <c r="F255" i="16"/>
  <c r="N254" i="17"/>
  <c r="N254" i="16"/>
  <c r="F254" i="17"/>
  <c r="F254" i="16"/>
  <c r="N247" i="17"/>
  <c r="N247" i="16"/>
  <c r="J247" i="17"/>
  <c r="F247" i="17"/>
  <c r="F247" i="16"/>
  <c r="B247" i="17"/>
  <c r="N246" i="17"/>
  <c r="N246" i="16"/>
  <c r="J246" i="17"/>
  <c r="F246" i="17"/>
  <c r="F246" i="16"/>
  <c r="B246" i="17"/>
  <c r="N245" i="17"/>
  <c r="N245" i="16"/>
  <c r="J245" i="17"/>
  <c r="F245" i="17"/>
  <c r="F245" i="16"/>
  <c r="B245" i="17"/>
  <c r="N244" i="17"/>
  <c r="N244" i="16"/>
  <c r="J244" i="17"/>
  <c r="F244" i="17"/>
  <c r="F244" i="16"/>
  <c r="B244" i="17"/>
  <c r="N239" i="17"/>
  <c r="N239" i="16"/>
  <c r="J239" i="17"/>
  <c r="F239" i="17"/>
  <c r="F239" i="16"/>
  <c r="B239" i="17"/>
  <c r="N237" i="17"/>
  <c r="N237" i="16"/>
  <c r="J237" i="17"/>
  <c r="F237" i="17"/>
  <c r="F237" i="16"/>
  <c r="B237" i="17"/>
  <c r="N236" i="17"/>
  <c r="N236" i="16"/>
  <c r="J236" i="17"/>
  <c r="F236" i="17"/>
  <c r="F236" i="16"/>
  <c r="B236" i="17"/>
  <c r="J257" i="16"/>
  <c r="P256" i="16"/>
  <c r="B256" i="16"/>
  <c r="B255" i="16"/>
  <c r="B254" i="16"/>
  <c r="B247" i="16"/>
  <c r="B246" i="16"/>
  <c r="B245" i="16"/>
  <c r="B244" i="16"/>
  <c r="B239" i="16"/>
  <c r="B237" i="16"/>
  <c r="B236" i="16"/>
  <c r="P200" i="16"/>
  <c r="L200" i="16"/>
  <c r="H167" i="16"/>
  <c r="D167" i="16"/>
  <c r="H256" i="16"/>
  <c r="P255" i="16"/>
  <c r="H255" i="16"/>
  <c r="P254" i="16"/>
  <c r="H254" i="16"/>
  <c r="P253" i="16"/>
  <c r="H253" i="16"/>
  <c r="P252" i="16"/>
  <c r="H252" i="16"/>
  <c r="P251" i="16"/>
  <c r="H251" i="16"/>
  <c r="P250" i="16"/>
  <c r="H250" i="16"/>
  <c r="P94" i="14"/>
  <c r="L94" i="14"/>
  <c r="H94" i="14"/>
  <c r="D94" i="14"/>
  <c r="P93" i="14"/>
  <c r="L93" i="14"/>
  <c r="H93" i="14"/>
  <c r="D93" i="14"/>
  <c r="P91" i="14"/>
  <c r="L91" i="14"/>
  <c r="H91" i="14"/>
  <c r="D91" i="14"/>
  <c r="P90" i="14"/>
  <c r="L90" i="14"/>
  <c r="H90" i="14"/>
  <c r="D90" i="14"/>
  <c r="D234" i="17"/>
  <c r="D225" i="17"/>
  <c r="O70" i="18"/>
  <c r="O89" i="18"/>
  <c r="K70" i="18"/>
  <c r="K89" i="18"/>
  <c r="G70" i="18"/>
  <c r="G89" i="18"/>
  <c r="C70" i="18"/>
  <c r="C89" i="18"/>
  <c r="E102" i="18"/>
  <c r="E165" i="6" s="1"/>
  <c r="O246" i="19"/>
  <c r="O238" i="19"/>
  <c r="C235" i="19"/>
  <c r="C227" i="19"/>
  <c r="G219" i="19"/>
  <c r="N243" i="20"/>
  <c r="G180" i="21"/>
  <c r="G185" i="21"/>
  <c r="G192" i="21"/>
  <c r="G181" i="21"/>
  <c r="G187" i="21"/>
  <c r="G184" i="21"/>
  <c r="P249" i="16"/>
  <c r="H249" i="16"/>
  <c r="Q102" i="18"/>
  <c r="Q165" i="6" s="1"/>
  <c r="E88" i="18"/>
  <c r="H51" i="18"/>
  <c r="H60" i="6" s="1"/>
  <c r="H133" i="6" s="1"/>
  <c r="I246" i="19"/>
  <c r="E245" i="19"/>
  <c r="I244" i="19"/>
  <c r="E243" i="19"/>
  <c r="I242" i="19"/>
  <c r="E241" i="19"/>
  <c r="I240" i="19"/>
  <c r="E239" i="19"/>
  <c r="I238" i="19"/>
  <c r="I235" i="19"/>
  <c r="Q172" i="19"/>
  <c r="M172" i="19"/>
  <c r="I172" i="19"/>
  <c r="E172" i="19"/>
  <c r="O194" i="20"/>
  <c r="P194" i="21"/>
  <c r="C194" i="21"/>
  <c r="K181" i="21"/>
  <c r="K187" i="21"/>
  <c r="K226" i="21"/>
  <c r="K80" i="18"/>
  <c r="C184" i="21"/>
  <c r="C189" i="21"/>
  <c r="C226" i="21"/>
  <c r="K189" i="21"/>
  <c r="G188" i="21"/>
  <c r="K234" i="21"/>
  <c r="C187" i="21"/>
  <c r="K184" i="21"/>
  <c r="G233" i="21"/>
  <c r="G182" i="21"/>
  <c r="C181" i="21"/>
  <c r="O50" i="22"/>
  <c r="O64" i="6" s="1"/>
  <c r="O137" i="6" s="1"/>
  <c r="O68" i="22"/>
  <c r="K50" i="22"/>
  <c r="K64" i="6" s="1"/>
  <c r="K137" i="6" s="1"/>
  <c r="K68" i="22"/>
  <c r="G50" i="22"/>
  <c r="G64" i="6" s="1"/>
  <c r="G137" i="6" s="1"/>
  <c r="G68" i="22"/>
  <c r="C50" i="22"/>
  <c r="C64" i="6" s="1"/>
  <c r="C137" i="6" s="1"/>
  <c r="Q129" i="24"/>
  <c r="N62" i="10"/>
  <c r="F62" i="10"/>
  <c r="P92" i="14"/>
  <c r="L92" i="14"/>
  <c r="H92" i="14"/>
  <c r="D92" i="14"/>
  <c r="P69" i="14"/>
  <c r="L69" i="14"/>
  <c r="H69" i="14"/>
  <c r="D69" i="14"/>
  <c r="P100" i="14"/>
  <c r="P161" i="6" s="1"/>
  <c r="P98" i="14"/>
  <c r="P159" i="6" s="1"/>
  <c r="P49" i="6"/>
  <c r="L49" i="6"/>
  <c r="H49" i="6"/>
  <c r="D49" i="6"/>
  <c r="P48" i="6"/>
  <c r="L48" i="6"/>
  <c r="H48" i="6"/>
  <c r="D48" i="6"/>
  <c r="P47" i="6"/>
  <c r="L47" i="6"/>
  <c r="H47" i="6"/>
  <c r="D47" i="6"/>
  <c r="P46" i="6"/>
  <c r="L46" i="6"/>
  <c r="H46" i="6"/>
  <c r="D46" i="6"/>
  <c r="P45" i="6"/>
  <c r="L45" i="6"/>
  <c r="H45" i="6"/>
  <c r="D45" i="6"/>
  <c r="P44" i="6"/>
  <c r="L44" i="6"/>
  <c r="H44" i="6"/>
  <c r="D44" i="6"/>
  <c r="P43" i="6"/>
  <c r="L43" i="6"/>
  <c r="H43" i="6"/>
  <c r="D43" i="6"/>
  <c r="P41" i="6"/>
  <c r="L41" i="6"/>
  <c r="H41" i="6"/>
  <c r="D41" i="6"/>
  <c r="P40" i="6"/>
  <c r="L40" i="6"/>
  <c r="H40" i="6"/>
  <c r="D40" i="6"/>
  <c r="P38" i="6"/>
  <c r="L38" i="6"/>
  <c r="H38" i="6"/>
  <c r="D38" i="6"/>
  <c r="P37" i="6"/>
  <c r="L37" i="6"/>
  <c r="H37" i="6"/>
  <c r="D37" i="6"/>
  <c r="P36" i="6"/>
  <c r="L36" i="6"/>
  <c r="H36" i="6"/>
  <c r="D36" i="6"/>
  <c r="P35" i="6"/>
  <c r="L35" i="6"/>
  <c r="H35" i="6"/>
  <c r="D35" i="6"/>
  <c r="P34" i="6"/>
  <c r="L34" i="6"/>
  <c r="H34" i="6"/>
  <c r="D34" i="6"/>
  <c r="P31" i="6"/>
  <c r="L31" i="6"/>
  <c r="H31" i="6"/>
  <c r="D31" i="6"/>
  <c r="P29" i="6"/>
  <c r="L29" i="6"/>
  <c r="L127" i="6" s="1"/>
  <c r="H29" i="6"/>
  <c r="H127" i="6" s="1"/>
  <c r="D29" i="6"/>
  <c r="D127" i="6" s="1"/>
  <c r="O200" i="15"/>
  <c r="C200" i="15"/>
  <c r="G183" i="15"/>
  <c r="C183" i="15"/>
  <c r="K167" i="15"/>
  <c r="G167" i="15"/>
  <c r="K158" i="15"/>
  <c r="G158" i="15"/>
  <c r="O253" i="16"/>
  <c r="K253" i="16"/>
  <c r="G253" i="16"/>
  <c r="C253" i="16"/>
  <c r="O252" i="16"/>
  <c r="K252" i="16"/>
  <c r="G252" i="16"/>
  <c r="C252" i="16"/>
  <c r="O251" i="16"/>
  <c r="K251" i="16"/>
  <c r="G251" i="16"/>
  <c r="C251" i="16"/>
  <c r="O250" i="16"/>
  <c r="K250" i="16"/>
  <c r="G250" i="16"/>
  <c r="C250" i="16"/>
  <c r="O249" i="16"/>
  <c r="K249" i="16"/>
  <c r="G249" i="16"/>
  <c r="C249" i="16"/>
  <c r="O243" i="16"/>
  <c r="K243" i="16"/>
  <c r="G243" i="16"/>
  <c r="C243" i="16"/>
  <c r="O242" i="16"/>
  <c r="K242" i="16"/>
  <c r="G242" i="16"/>
  <c r="C242" i="16"/>
  <c r="O241" i="16"/>
  <c r="K241" i="16"/>
  <c r="G241" i="16"/>
  <c r="C241" i="16"/>
  <c r="O240" i="16"/>
  <c r="K240" i="16"/>
  <c r="G240" i="16"/>
  <c r="C240" i="16"/>
  <c r="O235" i="16"/>
  <c r="K235" i="16"/>
  <c r="G235" i="16"/>
  <c r="C235" i="16"/>
  <c r="O233" i="15"/>
  <c r="K233" i="16"/>
  <c r="G233" i="15"/>
  <c r="C233" i="16"/>
  <c r="O232" i="15"/>
  <c r="K232" i="16"/>
  <c r="G232" i="15"/>
  <c r="C232" i="16"/>
  <c r="O231" i="15"/>
  <c r="K231" i="16"/>
  <c r="G231" i="15"/>
  <c r="C231" i="16"/>
  <c r="O230" i="15"/>
  <c r="K230" i="16"/>
  <c r="G230" i="15"/>
  <c r="C230" i="16"/>
  <c r="O229" i="16"/>
  <c r="K229" i="16"/>
  <c r="G229" i="16"/>
  <c r="C229" i="16"/>
  <c r="O224" i="15"/>
  <c r="K224" i="16"/>
  <c r="G224" i="15"/>
  <c r="C224" i="16"/>
  <c r="O223" i="15"/>
  <c r="K223" i="16"/>
  <c r="G223" i="15"/>
  <c r="C223" i="16"/>
  <c r="O222" i="15"/>
  <c r="K222" i="16"/>
  <c r="G222" i="15"/>
  <c r="C222" i="16"/>
  <c r="O221" i="15"/>
  <c r="K221" i="16"/>
  <c r="G221" i="15"/>
  <c r="C221" i="16"/>
  <c r="J200" i="16"/>
  <c r="B200" i="16"/>
  <c r="N183" i="16"/>
  <c r="J183" i="16"/>
  <c r="F167" i="16"/>
  <c r="J158" i="16"/>
  <c r="F158" i="16"/>
  <c r="B158" i="16"/>
  <c r="H257" i="17"/>
  <c r="H256" i="17"/>
  <c r="H255" i="17"/>
  <c r="H254" i="17"/>
  <c r="H237" i="17"/>
  <c r="H236" i="17"/>
  <c r="H234" i="17"/>
  <c r="H216" i="17"/>
  <c r="O183" i="17"/>
  <c r="K183" i="17"/>
  <c r="H181" i="17"/>
  <c r="G158" i="17"/>
  <c r="M89" i="18"/>
  <c r="G78" i="18"/>
  <c r="K75" i="18"/>
  <c r="Q246" i="19"/>
  <c r="M245" i="19"/>
  <c r="Q244" i="19"/>
  <c r="M243" i="19"/>
  <c r="Q242" i="19"/>
  <c r="M241" i="19"/>
  <c r="Q240" i="19"/>
  <c r="M239" i="19"/>
  <c r="Q238" i="19"/>
  <c r="Q235" i="19"/>
  <c r="E235" i="19"/>
  <c r="Q233" i="19"/>
  <c r="E233" i="19"/>
  <c r="Q231" i="19"/>
  <c r="E231" i="19"/>
  <c r="Q229" i="19"/>
  <c r="E229" i="19"/>
  <c r="Q227" i="19"/>
  <c r="E227" i="19"/>
  <c r="E224" i="19"/>
  <c r="I223" i="19"/>
  <c r="E222" i="19"/>
  <c r="I221" i="19"/>
  <c r="E220" i="19"/>
  <c r="I219" i="19"/>
  <c r="E218" i="19"/>
  <c r="I217" i="19"/>
  <c r="E216" i="19"/>
  <c r="I215" i="19"/>
  <c r="Q191" i="19"/>
  <c r="M191" i="19"/>
  <c r="I191" i="19"/>
  <c r="E191" i="19"/>
  <c r="Q187" i="19"/>
  <c r="M187" i="19"/>
  <c r="I187" i="19"/>
  <c r="E187" i="19"/>
  <c r="Q184" i="19"/>
  <c r="M184" i="19"/>
  <c r="I184" i="19"/>
  <c r="E184" i="19"/>
  <c r="Q181" i="19"/>
  <c r="M181" i="19"/>
  <c r="I181" i="19"/>
  <c r="E181" i="19"/>
  <c r="Q180" i="19"/>
  <c r="M180" i="19"/>
  <c r="I180" i="19"/>
  <c r="E180" i="19"/>
  <c r="Q179" i="19"/>
  <c r="M179" i="19"/>
  <c r="I179" i="19"/>
  <c r="E179" i="19"/>
  <c r="Q178" i="19"/>
  <c r="M178" i="19"/>
  <c r="I178" i="19"/>
  <c r="E178" i="19"/>
  <c r="Q177" i="19"/>
  <c r="M177" i="19"/>
  <c r="I177" i="19"/>
  <c r="E177" i="19"/>
  <c r="Q176" i="19"/>
  <c r="M176" i="19"/>
  <c r="I176" i="19"/>
  <c r="E176" i="19"/>
  <c r="K246" i="20"/>
  <c r="K246" i="19"/>
  <c r="C246" i="20"/>
  <c r="C246" i="19"/>
  <c r="K245" i="20"/>
  <c r="K245" i="19"/>
  <c r="G245" i="20"/>
  <c r="G245" i="21"/>
  <c r="C245" i="20"/>
  <c r="C245" i="19"/>
  <c r="K244" i="20"/>
  <c r="K244" i="19"/>
  <c r="C244" i="20"/>
  <c r="C244" i="21"/>
  <c r="C244" i="19"/>
  <c r="K243" i="20"/>
  <c r="K243" i="19"/>
  <c r="C243" i="20"/>
  <c r="C243" i="19"/>
  <c r="K242" i="20"/>
  <c r="K242" i="21"/>
  <c r="K242" i="19"/>
  <c r="C242" i="20"/>
  <c r="C242" i="19"/>
  <c r="K241" i="20"/>
  <c r="K241" i="19"/>
  <c r="C241" i="20"/>
  <c r="C241" i="19"/>
  <c r="K240" i="20"/>
  <c r="K240" i="19"/>
  <c r="C240" i="20"/>
  <c r="C240" i="19"/>
  <c r="K239" i="20"/>
  <c r="K239" i="19"/>
  <c r="C239" i="20"/>
  <c r="C239" i="19"/>
  <c r="K238" i="20"/>
  <c r="K238" i="19"/>
  <c r="C238" i="20"/>
  <c r="C238" i="19"/>
  <c r="G237" i="20"/>
  <c r="G237" i="21"/>
  <c r="O235" i="20"/>
  <c r="O235" i="19"/>
  <c r="G235" i="20"/>
  <c r="G235" i="19"/>
  <c r="O234" i="20"/>
  <c r="O234" i="19"/>
  <c r="G234" i="20"/>
  <c r="G234" i="19"/>
  <c r="C234" i="20"/>
  <c r="C234" i="21"/>
  <c r="O233" i="20"/>
  <c r="O233" i="19"/>
  <c r="G233" i="20"/>
  <c r="G233" i="19"/>
  <c r="O232" i="20"/>
  <c r="O232" i="19"/>
  <c r="K232" i="20"/>
  <c r="K232" i="21"/>
  <c r="G232" i="20"/>
  <c r="G232" i="19"/>
  <c r="O231" i="20"/>
  <c r="O231" i="19"/>
  <c r="G231" i="20"/>
  <c r="G231" i="21"/>
  <c r="G231" i="19"/>
  <c r="O230" i="20"/>
  <c r="O230" i="19"/>
  <c r="G230" i="20"/>
  <c r="G230" i="19"/>
  <c r="O229" i="20"/>
  <c r="O229" i="19"/>
  <c r="G229" i="20"/>
  <c r="G229" i="19"/>
  <c r="O228" i="20"/>
  <c r="O228" i="19"/>
  <c r="G228" i="20"/>
  <c r="G228" i="19"/>
  <c r="O227" i="20"/>
  <c r="O227" i="19"/>
  <c r="G227" i="20"/>
  <c r="G227" i="19"/>
  <c r="K224" i="20"/>
  <c r="K224" i="19"/>
  <c r="C224" i="20"/>
  <c r="C224" i="19"/>
  <c r="K223" i="20"/>
  <c r="K223" i="19"/>
  <c r="C223" i="20"/>
  <c r="C223" i="19"/>
  <c r="K222" i="20"/>
  <c r="K222" i="19"/>
  <c r="C222" i="20"/>
  <c r="C222" i="19"/>
  <c r="K221" i="20"/>
  <c r="K221" i="19"/>
  <c r="C221" i="20"/>
  <c r="C221" i="19"/>
  <c r="K220" i="20"/>
  <c r="K220" i="19"/>
  <c r="C220" i="20"/>
  <c r="C220" i="19"/>
  <c r="K219" i="20"/>
  <c r="K219" i="19"/>
  <c r="C219" i="20"/>
  <c r="C219" i="19"/>
  <c r="K218" i="20"/>
  <c r="K218" i="19"/>
  <c r="C218" i="20"/>
  <c r="C218" i="19"/>
  <c r="K217" i="20"/>
  <c r="K217" i="19"/>
  <c r="C217" i="20"/>
  <c r="C217" i="19"/>
  <c r="K216" i="20"/>
  <c r="K216" i="19"/>
  <c r="C216" i="20"/>
  <c r="C216" i="19"/>
  <c r="K215" i="20"/>
  <c r="K215" i="19"/>
  <c r="C215" i="20"/>
  <c r="C215" i="19"/>
  <c r="O98" i="18"/>
  <c r="G98" i="18"/>
  <c r="O97" i="18"/>
  <c r="G97" i="18"/>
  <c r="C245" i="21"/>
  <c r="G242" i="21"/>
  <c r="K233" i="21"/>
  <c r="C231" i="21"/>
  <c r="G222" i="21"/>
  <c r="K214" i="21"/>
  <c r="D210" i="21"/>
  <c r="D198" i="21"/>
  <c r="D197" i="21"/>
  <c r="D196" i="21"/>
  <c r="N194" i="21"/>
  <c r="D195" i="21"/>
  <c r="C192" i="21"/>
  <c r="K182" i="21"/>
  <c r="C180" i="21"/>
  <c r="K165" i="21"/>
  <c r="O170" i="21"/>
  <c r="K173" i="21"/>
  <c r="G214" i="21"/>
  <c r="C173" i="21"/>
  <c r="G170" i="21"/>
  <c r="K169" i="21"/>
  <c r="C169" i="21"/>
  <c r="O223" i="21"/>
  <c r="G168" i="21"/>
  <c r="G223" i="21"/>
  <c r="K166" i="21"/>
  <c r="C166" i="21"/>
  <c r="O165" i="21"/>
  <c r="O222" i="21"/>
  <c r="K222" i="21"/>
  <c r="G165" i="21"/>
  <c r="C222" i="21"/>
  <c r="O221" i="21"/>
  <c r="K164" i="21"/>
  <c r="G221" i="21"/>
  <c r="C164" i="21"/>
  <c r="O219" i="21"/>
  <c r="K219" i="21"/>
  <c r="G162" i="21"/>
  <c r="C219" i="21"/>
  <c r="C68" i="22"/>
  <c r="C191" i="23"/>
  <c r="P203" i="24"/>
  <c r="P200" i="17"/>
  <c r="M183" i="17"/>
  <c r="E183" i="17"/>
  <c r="M158" i="17"/>
  <c r="I158" i="17"/>
  <c r="Q75" i="18"/>
  <c r="M75" i="18"/>
  <c r="I75" i="18"/>
  <c r="E75" i="18"/>
  <c r="Q51" i="18"/>
  <c r="Q60" i="6" s="1"/>
  <c r="Q133" i="6" s="1"/>
  <c r="M51" i="18"/>
  <c r="M60" i="6" s="1"/>
  <c r="M133" i="6" s="1"/>
  <c r="I51" i="18"/>
  <c r="I60" i="6" s="1"/>
  <c r="I133" i="6" s="1"/>
  <c r="E51" i="18"/>
  <c r="E60" i="6" s="1"/>
  <c r="E133" i="6" s="1"/>
  <c r="P194" i="20"/>
  <c r="G175" i="20"/>
  <c r="P58" i="22"/>
  <c r="P111" i="6" s="1"/>
  <c r="D58" i="22"/>
  <c r="D111" i="6" s="1"/>
  <c r="D76" i="22"/>
  <c r="D167" i="6" s="1"/>
  <c r="Q129" i="23"/>
  <c r="I129" i="23"/>
  <c r="L211" i="24"/>
  <c r="L175" i="23"/>
  <c r="H211" i="24"/>
  <c r="H175" i="23"/>
  <c r="D211" i="24"/>
  <c r="D175" i="23"/>
  <c r="P210" i="25"/>
  <c r="P210" i="24"/>
  <c r="P172" i="23"/>
  <c r="L210" i="25"/>
  <c r="L172" i="23"/>
  <c r="H210" i="25"/>
  <c r="H210" i="24"/>
  <c r="H172" i="23"/>
  <c r="D210" i="25"/>
  <c r="D210" i="24"/>
  <c r="D172" i="23"/>
  <c r="P171" i="23"/>
  <c r="P209" i="24"/>
  <c r="L209" i="24"/>
  <c r="L171" i="23"/>
  <c r="H209" i="24"/>
  <c r="H171" i="23"/>
  <c r="D209" i="24"/>
  <c r="D171" i="23"/>
  <c r="P208" i="25"/>
  <c r="P208" i="24"/>
  <c r="P168" i="23"/>
  <c r="L208" i="25"/>
  <c r="L168" i="23"/>
  <c r="L208" i="24"/>
  <c r="H208" i="25"/>
  <c r="H208" i="24"/>
  <c r="H168" i="23"/>
  <c r="D208" i="25"/>
  <c r="D208" i="24"/>
  <c r="D168" i="23"/>
  <c r="P207" i="25"/>
  <c r="P167" i="23"/>
  <c r="L207" i="25"/>
  <c r="L207" i="24"/>
  <c r="L167" i="23"/>
  <c r="H207" i="25"/>
  <c r="H207" i="24"/>
  <c r="H167" i="23"/>
  <c r="D207" i="25"/>
  <c r="D207" i="24"/>
  <c r="D167" i="23"/>
  <c r="P206" i="24"/>
  <c r="P166" i="23"/>
  <c r="H206" i="24"/>
  <c r="H166" i="23"/>
  <c r="D206" i="24"/>
  <c r="D166" i="23"/>
  <c r="P165" i="23"/>
  <c r="P205" i="24"/>
  <c r="L205" i="24"/>
  <c r="L165" i="23"/>
  <c r="H205" i="24"/>
  <c r="H165" i="23"/>
  <c r="D205" i="24"/>
  <c r="D165" i="23"/>
  <c r="P204" i="24"/>
  <c r="P164" i="23"/>
  <c r="L164" i="23"/>
  <c r="L204" i="24"/>
  <c r="H204" i="24"/>
  <c r="H164" i="23"/>
  <c r="D204" i="24"/>
  <c r="D164" i="23"/>
  <c r="L203" i="24"/>
  <c r="L163" i="23"/>
  <c r="D203" i="24"/>
  <c r="D163" i="23"/>
  <c r="P200" i="25"/>
  <c r="P157" i="23"/>
  <c r="L200" i="25"/>
  <c r="L157" i="23"/>
  <c r="H200" i="25"/>
  <c r="H157" i="23"/>
  <c r="D200" i="25"/>
  <c r="D157" i="23"/>
  <c r="P199" i="25"/>
  <c r="P154" i="23"/>
  <c r="L199" i="25"/>
  <c r="L154" i="23"/>
  <c r="H199" i="25"/>
  <c r="H154" i="23"/>
  <c r="D199" i="25"/>
  <c r="D154" i="23"/>
  <c r="P198" i="25"/>
  <c r="P150" i="23"/>
  <c r="L198" i="25"/>
  <c r="L150" i="23"/>
  <c r="H198" i="25"/>
  <c r="H150" i="23"/>
  <c r="D198" i="25"/>
  <c r="D150" i="23"/>
  <c r="P196" i="25"/>
  <c r="P148" i="23"/>
  <c r="P143" i="23" s="1"/>
  <c r="L196" i="25"/>
  <c r="L148" i="23"/>
  <c r="H196" i="25"/>
  <c r="H148" i="23"/>
  <c r="D196" i="25"/>
  <c r="D148" i="23"/>
  <c r="P188" i="25"/>
  <c r="P139" i="23"/>
  <c r="L188" i="25"/>
  <c r="L139" i="23"/>
  <c r="H188" i="25"/>
  <c r="H139" i="23"/>
  <c r="D188" i="25"/>
  <c r="D139" i="23"/>
  <c r="P187" i="25"/>
  <c r="P136" i="23"/>
  <c r="L187" i="25"/>
  <c r="L136" i="23"/>
  <c r="H187" i="25"/>
  <c r="H136" i="23"/>
  <c r="D187" i="25"/>
  <c r="D136" i="23"/>
  <c r="P185" i="25"/>
  <c r="P134" i="23"/>
  <c r="L185" i="25"/>
  <c r="L134" i="23"/>
  <c r="H185" i="25"/>
  <c r="H134" i="23"/>
  <c r="D185" i="25"/>
  <c r="D134" i="23"/>
  <c r="P129" i="23"/>
  <c r="P211" i="24"/>
  <c r="L206" i="24"/>
  <c r="N58" i="22"/>
  <c r="N111" i="6" s="1"/>
  <c r="N76" i="22"/>
  <c r="N167" i="6" s="1"/>
  <c r="J58" i="22"/>
  <c r="J111" i="6" s="1"/>
  <c r="J76" i="22"/>
  <c r="J167" i="6" s="1"/>
  <c r="Q50" i="22"/>
  <c r="Q64" i="6" s="1"/>
  <c r="Q137" i="6" s="1"/>
  <c r="M50" i="22"/>
  <c r="M64" i="6" s="1"/>
  <c r="M137" i="6" s="1"/>
  <c r="I50" i="22"/>
  <c r="I64" i="6" s="1"/>
  <c r="I137" i="6" s="1"/>
  <c r="E50" i="22"/>
  <c r="E64" i="6" s="1"/>
  <c r="E137" i="6" s="1"/>
  <c r="Q162" i="23"/>
  <c r="M162" i="23"/>
  <c r="I162" i="23"/>
  <c r="N210" i="25"/>
  <c r="N210" i="24"/>
  <c r="J210" i="25"/>
  <c r="J210" i="24"/>
  <c r="B210" i="25"/>
  <c r="B210" i="24"/>
  <c r="N208" i="25"/>
  <c r="N208" i="24"/>
  <c r="J208" i="25"/>
  <c r="J208" i="24"/>
  <c r="B208" i="25"/>
  <c r="B208" i="24"/>
  <c r="N207" i="25"/>
  <c r="N207" i="24"/>
  <c r="J207" i="25"/>
  <c r="J207" i="24"/>
  <c r="B207" i="25"/>
  <c r="B207" i="24"/>
  <c r="J200" i="25"/>
  <c r="J200" i="24"/>
  <c r="F200" i="25"/>
  <c r="F200" i="24"/>
  <c r="N199" i="25"/>
  <c r="N199" i="24"/>
  <c r="J199" i="25"/>
  <c r="J199" i="24"/>
  <c r="B199" i="25"/>
  <c r="B199" i="24"/>
  <c r="J198" i="25"/>
  <c r="J198" i="24"/>
  <c r="F198" i="25"/>
  <c r="F198" i="24"/>
  <c r="J196" i="25"/>
  <c r="J196" i="24"/>
  <c r="F196" i="25"/>
  <c r="F196" i="24"/>
  <c r="N188" i="25"/>
  <c r="N188" i="24"/>
  <c r="J188" i="25"/>
  <c r="J188" i="24"/>
  <c r="B188" i="25"/>
  <c r="B188" i="24"/>
  <c r="J187" i="25"/>
  <c r="J187" i="24"/>
  <c r="F187" i="25"/>
  <c r="F187" i="24"/>
  <c r="J185" i="25"/>
  <c r="J185" i="24"/>
  <c r="F185" i="25"/>
  <c r="F185" i="24"/>
  <c r="F211" i="24"/>
  <c r="F207" i="24"/>
  <c r="F199" i="24"/>
  <c r="N196" i="24"/>
  <c r="N187" i="24"/>
  <c r="B185" i="24"/>
  <c r="F182" i="24"/>
  <c r="N166" i="25"/>
  <c r="N206" i="25"/>
  <c r="J166" i="25"/>
  <c r="J206" i="25"/>
  <c r="B166" i="25"/>
  <c r="B206" i="25"/>
  <c r="N165" i="25"/>
  <c r="N205" i="25"/>
  <c r="J165" i="25"/>
  <c r="J205" i="25"/>
  <c r="B165" i="25"/>
  <c r="B205" i="25"/>
  <c r="N164" i="25"/>
  <c r="N204" i="25"/>
  <c r="J164" i="25"/>
  <c r="J204" i="25"/>
  <c r="B164" i="25"/>
  <c r="B204" i="25"/>
  <c r="N163" i="25"/>
  <c r="N203" i="25"/>
  <c r="J163" i="25"/>
  <c r="J203" i="25"/>
  <c r="B163" i="25"/>
  <c r="B203" i="25"/>
  <c r="P189" i="25"/>
  <c r="P140" i="25"/>
  <c r="H140" i="25"/>
  <c r="H189" i="25"/>
  <c r="D189" i="25"/>
  <c r="D140" i="25"/>
  <c r="P135" i="25"/>
  <c r="P186" i="25"/>
  <c r="L135" i="25"/>
  <c r="L186" i="25"/>
  <c r="H135" i="25"/>
  <c r="H186" i="25"/>
  <c r="D135" i="25"/>
  <c r="D186" i="25"/>
  <c r="P133" i="25"/>
  <c r="P184" i="25"/>
  <c r="L133" i="25"/>
  <c r="L184" i="25"/>
  <c r="H133" i="25"/>
  <c r="H184" i="25"/>
  <c r="D133" i="25"/>
  <c r="D184" i="25"/>
  <c r="P132" i="25"/>
  <c r="P183" i="25"/>
  <c r="L132" i="25"/>
  <c r="L183" i="25"/>
  <c r="H132" i="25"/>
  <c r="H183" i="25"/>
  <c r="D132" i="25"/>
  <c r="D183" i="25"/>
  <c r="P131" i="25"/>
  <c r="P182" i="25"/>
  <c r="L131" i="25"/>
  <c r="L182" i="25"/>
  <c r="H131" i="25"/>
  <c r="H182" i="25"/>
  <c r="D131" i="25"/>
  <c r="D182" i="25"/>
  <c r="P130" i="25"/>
  <c r="P181" i="25"/>
  <c r="L130" i="25"/>
  <c r="L181" i="25"/>
  <c r="H130" i="25"/>
  <c r="H181" i="25"/>
  <c r="D130" i="25"/>
  <c r="D181" i="25"/>
  <c r="M95" i="27"/>
  <c r="P75" i="18"/>
  <c r="L75" i="18"/>
  <c r="H75" i="18"/>
  <c r="D75" i="18"/>
  <c r="O51" i="18"/>
  <c r="O60" i="6" s="1"/>
  <c r="O133" i="6" s="1"/>
  <c r="K51" i="18"/>
  <c r="K60" i="6" s="1"/>
  <c r="K133" i="6" s="1"/>
  <c r="G51" i="18"/>
  <c r="G60" i="6" s="1"/>
  <c r="G133" i="6" s="1"/>
  <c r="C51" i="18"/>
  <c r="C60" i="6" s="1"/>
  <c r="C133" i="6" s="1"/>
  <c r="H194" i="19"/>
  <c r="D194" i="19"/>
  <c r="H157" i="19"/>
  <c r="P245" i="21"/>
  <c r="L245" i="21"/>
  <c r="H245" i="21"/>
  <c r="D245" i="21"/>
  <c r="P244" i="21"/>
  <c r="L244" i="21"/>
  <c r="H244" i="21"/>
  <c r="D244" i="21"/>
  <c r="P243" i="21"/>
  <c r="L243" i="21"/>
  <c r="H243" i="21"/>
  <c r="D243" i="21"/>
  <c r="P242" i="21"/>
  <c r="L242" i="21"/>
  <c r="H242" i="21"/>
  <c r="D242" i="21"/>
  <c r="P237" i="21"/>
  <c r="L237" i="21"/>
  <c r="H237" i="21"/>
  <c r="D237" i="21"/>
  <c r="P234" i="21"/>
  <c r="L234" i="21"/>
  <c r="H234" i="21"/>
  <c r="D234" i="21"/>
  <c r="P233" i="21"/>
  <c r="L233" i="21"/>
  <c r="H233" i="21"/>
  <c r="D233" i="21"/>
  <c r="P232" i="21"/>
  <c r="L232" i="21"/>
  <c r="H232" i="21"/>
  <c r="D232" i="21"/>
  <c r="P231" i="21"/>
  <c r="L231" i="21"/>
  <c r="H231" i="21"/>
  <c r="D231" i="21"/>
  <c r="P237" i="20"/>
  <c r="H237" i="20"/>
  <c r="P234" i="20"/>
  <c r="H234" i="20"/>
  <c r="P233" i="20"/>
  <c r="H233" i="20"/>
  <c r="P232" i="20"/>
  <c r="H232" i="20"/>
  <c r="P231" i="20"/>
  <c r="H231" i="20"/>
  <c r="P223" i="20"/>
  <c r="H223" i="20"/>
  <c r="P222" i="20"/>
  <c r="H222" i="20"/>
  <c r="P221" i="20"/>
  <c r="H221" i="20"/>
  <c r="P219" i="20"/>
  <c r="H219" i="20"/>
  <c r="Q194" i="20"/>
  <c r="M194" i="20"/>
  <c r="M175" i="20"/>
  <c r="E175" i="20"/>
  <c r="K244" i="21"/>
  <c r="G243" i="21"/>
  <c r="C242" i="21"/>
  <c r="C232" i="21"/>
  <c r="J70" i="22"/>
  <c r="J69" i="22"/>
  <c r="J68" i="22"/>
  <c r="E68" i="22"/>
  <c r="H58" i="22"/>
  <c r="Q55" i="22"/>
  <c r="M55" i="22"/>
  <c r="I55" i="22"/>
  <c r="E55" i="22"/>
  <c r="D50" i="22"/>
  <c r="D64" i="6" s="1"/>
  <c r="D137" i="6" s="1"/>
  <c r="D68" i="22"/>
  <c r="L50" i="22"/>
  <c r="G211" i="23"/>
  <c r="M210" i="23"/>
  <c r="C210" i="23"/>
  <c r="G209" i="23"/>
  <c r="M208" i="23"/>
  <c r="C208" i="23"/>
  <c r="G207" i="23"/>
  <c r="M206" i="23"/>
  <c r="C206" i="23"/>
  <c r="G205" i="23"/>
  <c r="C204" i="23"/>
  <c r="G203" i="23"/>
  <c r="Q200" i="23"/>
  <c r="G200" i="23"/>
  <c r="K199" i="23"/>
  <c r="Q198" i="23"/>
  <c r="G198" i="23"/>
  <c r="K197" i="23"/>
  <c r="Q196" i="23"/>
  <c r="G196" i="23"/>
  <c r="K195" i="23"/>
  <c r="Q194" i="23"/>
  <c r="G194" i="23"/>
  <c r="K193" i="23"/>
  <c r="G192" i="23"/>
  <c r="O189" i="23"/>
  <c r="E189" i="23"/>
  <c r="K188" i="23"/>
  <c r="O187" i="23"/>
  <c r="E187" i="23"/>
  <c r="K186" i="23"/>
  <c r="O185" i="23"/>
  <c r="E185" i="23"/>
  <c r="K184" i="23"/>
  <c r="O183" i="23"/>
  <c r="E183" i="23"/>
  <c r="K182" i="23"/>
  <c r="O181" i="23"/>
  <c r="N140" i="23"/>
  <c r="J140" i="23"/>
  <c r="F140" i="23"/>
  <c r="N139" i="23"/>
  <c r="J139" i="23"/>
  <c r="F139" i="23"/>
  <c r="B139" i="23"/>
  <c r="N136" i="23"/>
  <c r="J136" i="23"/>
  <c r="F136" i="23"/>
  <c r="B136" i="23"/>
  <c r="N135" i="23"/>
  <c r="J135" i="23"/>
  <c r="B135" i="23"/>
  <c r="N134" i="23"/>
  <c r="J134" i="23"/>
  <c r="F134" i="23"/>
  <c r="B134" i="23"/>
  <c r="N133" i="23"/>
  <c r="J133" i="23"/>
  <c r="F133" i="23"/>
  <c r="B133" i="23"/>
  <c r="J132" i="23"/>
  <c r="F132" i="23"/>
  <c r="B132" i="23"/>
  <c r="N131" i="23"/>
  <c r="J131" i="23"/>
  <c r="B131" i="23"/>
  <c r="N130" i="23"/>
  <c r="J130" i="23"/>
  <c r="F130" i="23"/>
  <c r="Q211" i="24"/>
  <c r="Q211" i="23"/>
  <c r="M211" i="24"/>
  <c r="I211" i="24"/>
  <c r="I211" i="23"/>
  <c r="E211" i="24"/>
  <c r="Q210" i="24"/>
  <c r="Q210" i="23"/>
  <c r="M210" i="24"/>
  <c r="M210" i="25"/>
  <c r="I210" i="24"/>
  <c r="I210" i="23"/>
  <c r="E210" i="24"/>
  <c r="E210" i="25"/>
  <c r="Q209" i="24"/>
  <c r="Q209" i="23"/>
  <c r="M209" i="24"/>
  <c r="I209" i="24"/>
  <c r="I209" i="23"/>
  <c r="E209" i="24"/>
  <c r="Q208" i="24"/>
  <c r="Q208" i="23"/>
  <c r="M208" i="24"/>
  <c r="M208" i="25"/>
  <c r="I208" i="24"/>
  <c r="I208" i="23"/>
  <c r="E208" i="24"/>
  <c r="E208" i="25"/>
  <c r="Q207" i="24"/>
  <c r="Q207" i="23"/>
  <c r="M207" i="24"/>
  <c r="M207" i="25"/>
  <c r="I207" i="24"/>
  <c r="I207" i="23"/>
  <c r="E207" i="24"/>
  <c r="E207" i="25"/>
  <c r="Q206" i="24"/>
  <c r="Q206" i="23"/>
  <c r="M206" i="24"/>
  <c r="I206" i="24"/>
  <c r="I206" i="23"/>
  <c r="E206" i="24"/>
  <c r="Q205" i="24"/>
  <c r="Q205" i="23"/>
  <c r="M205" i="24"/>
  <c r="I205" i="24"/>
  <c r="I205" i="23"/>
  <c r="E205" i="24"/>
  <c r="Q204" i="24"/>
  <c r="Q204" i="23"/>
  <c r="M204" i="24"/>
  <c r="I204" i="24"/>
  <c r="I204" i="23"/>
  <c r="E204" i="24"/>
  <c r="Q203" i="24"/>
  <c r="Q203" i="23"/>
  <c r="M203" i="24"/>
  <c r="I203" i="24"/>
  <c r="I203" i="23"/>
  <c r="E203" i="24"/>
  <c r="M202" i="24"/>
  <c r="I202" i="24"/>
  <c r="E202" i="24"/>
  <c r="Q200" i="24"/>
  <c r="M200" i="24"/>
  <c r="M200" i="23"/>
  <c r="I200" i="24"/>
  <c r="E200" i="24"/>
  <c r="E200" i="25"/>
  <c r="E200" i="23"/>
  <c r="Q199" i="24"/>
  <c r="M199" i="24"/>
  <c r="M199" i="25"/>
  <c r="M199" i="23"/>
  <c r="I199" i="24"/>
  <c r="E199" i="24"/>
  <c r="E199" i="25"/>
  <c r="E199" i="23"/>
  <c r="Q198" i="24"/>
  <c r="M198" i="24"/>
  <c r="M198" i="25"/>
  <c r="M198" i="23"/>
  <c r="I198" i="24"/>
  <c r="E198" i="24"/>
  <c r="E198" i="25"/>
  <c r="E198" i="23"/>
  <c r="Q197" i="24"/>
  <c r="M197" i="24"/>
  <c r="M197" i="23"/>
  <c r="I197" i="24"/>
  <c r="E197" i="24"/>
  <c r="E197" i="23"/>
  <c r="Q196" i="24"/>
  <c r="M196" i="24"/>
  <c r="M196" i="25"/>
  <c r="M196" i="23"/>
  <c r="I196" i="24"/>
  <c r="E196" i="24"/>
  <c r="E196" i="23"/>
  <c r="Q195" i="24"/>
  <c r="M195" i="24"/>
  <c r="M195" i="23"/>
  <c r="I195" i="24"/>
  <c r="E195" i="24"/>
  <c r="E195" i="23"/>
  <c r="Q194" i="24"/>
  <c r="M194" i="24"/>
  <c r="M194" i="23"/>
  <c r="I194" i="24"/>
  <c r="E194" i="24"/>
  <c r="E194" i="23"/>
  <c r="Q193" i="24"/>
  <c r="M193" i="24"/>
  <c r="M193" i="23"/>
  <c r="I193" i="24"/>
  <c r="E193" i="24"/>
  <c r="E193" i="23"/>
  <c r="Q192" i="24"/>
  <c r="M192" i="24"/>
  <c r="M192" i="23"/>
  <c r="I192" i="24"/>
  <c r="E192" i="24"/>
  <c r="E192" i="23"/>
  <c r="Q191" i="24"/>
  <c r="M191" i="24"/>
  <c r="I191" i="24"/>
  <c r="E191" i="24"/>
  <c r="Q189" i="24"/>
  <c r="Q189" i="23"/>
  <c r="M189" i="24"/>
  <c r="I189" i="24"/>
  <c r="I189" i="23"/>
  <c r="E189" i="24"/>
  <c r="Q188" i="24"/>
  <c r="Q188" i="23"/>
  <c r="M188" i="24"/>
  <c r="M188" i="25"/>
  <c r="I188" i="24"/>
  <c r="I188" i="23"/>
  <c r="E188" i="24"/>
  <c r="E188" i="25"/>
  <c r="Q187" i="23"/>
  <c r="I187" i="23"/>
  <c r="Q186" i="23"/>
  <c r="I186" i="23"/>
  <c r="Q185" i="23"/>
  <c r="I185" i="23"/>
  <c r="Q184" i="23"/>
  <c r="I184" i="23"/>
  <c r="Q183" i="23"/>
  <c r="I183" i="23"/>
  <c r="Q182" i="23"/>
  <c r="I182" i="23"/>
  <c r="Q181" i="23"/>
  <c r="I181" i="23"/>
  <c r="F208" i="24"/>
  <c r="F204" i="24"/>
  <c r="N198" i="24"/>
  <c r="B196" i="24"/>
  <c r="B187" i="24"/>
  <c r="O245" i="21"/>
  <c r="O244" i="21"/>
  <c r="O243" i="21"/>
  <c r="O242" i="21"/>
  <c r="O237" i="21"/>
  <c r="O234" i="21"/>
  <c r="O233" i="21"/>
  <c r="O232" i="21"/>
  <c r="O231" i="21"/>
  <c r="N74" i="22"/>
  <c r="J74" i="22"/>
  <c r="F74" i="22"/>
  <c r="B74" i="22"/>
  <c r="N73" i="22"/>
  <c r="J73" i="22"/>
  <c r="F73" i="22"/>
  <c r="B73" i="22"/>
  <c r="N72" i="22"/>
  <c r="J72" i="22"/>
  <c r="F72" i="22"/>
  <c r="B72" i="22"/>
  <c r="B70" i="22"/>
  <c r="B69" i="22"/>
  <c r="M68" i="22"/>
  <c r="B68" i="22"/>
  <c r="B58" i="22"/>
  <c r="B111" i="6" s="1"/>
  <c r="B76" i="22"/>
  <c r="B167" i="6" s="1"/>
  <c r="O55" i="22"/>
  <c r="K55" i="22"/>
  <c r="G55" i="22"/>
  <c r="C55" i="22"/>
  <c r="C211" i="23"/>
  <c r="G210" i="23"/>
  <c r="C209" i="23"/>
  <c r="G208" i="23"/>
  <c r="C207" i="23"/>
  <c r="G206" i="23"/>
  <c r="C205" i="23"/>
  <c r="K200" i="23"/>
  <c r="G199" i="23"/>
  <c r="K198" i="23"/>
  <c r="G197" i="23"/>
  <c r="K196" i="23"/>
  <c r="G195" i="23"/>
  <c r="K194" i="23"/>
  <c r="K189" i="23"/>
  <c r="O188" i="23"/>
  <c r="K187" i="23"/>
  <c r="O186" i="23"/>
  <c r="K185" i="23"/>
  <c r="O184" i="23"/>
  <c r="K183" i="23"/>
  <c r="N175" i="23"/>
  <c r="J175" i="23"/>
  <c r="B175" i="23"/>
  <c r="N172" i="23"/>
  <c r="J172" i="23"/>
  <c r="F172" i="23"/>
  <c r="B172" i="23"/>
  <c r="N171" i="23"/>
  <c r="J171" i="23"/>
  <c r="B171" i="23"/>
  <c r="N168" i="23"/>
  <c r="J168" i="23"/>
  <c r="F168" i="23"/>
  <c r="B168" i="23"/>
  <c r="N167" i="23"/>
  <c r="J167" i="23"/>
  <c r="F167" i="23"/>
  <c r="B167" i="23"/>
  <c r="N166" i="23"/>
  <c r="J166" i="23"/>
  <c r="F166" i="23"/>
  <c r="B166" i="23"/>
  <c r="N165" i="23"/>
  <c r="J165" i="23"/>
  <c r="B165" i="23"/>
  <c r="N164" i="23"/>
  <c r="J164" i="23"/>
  <c r="B164" i="23"/>
  <c r="N163" i="23"/>
  <c r="F163" i="23"/>
  <c r="F210" i="24"/>
  <c r="B200" i="24"/>
  <c r="F188" i="24"/>
  <c r="N185" i="24"/>
  <c r="N129" i="24"/>
  <c r="F129" i="24"/>
  <c r="Q71" i="26"/>
  <c r="Q143" i="28"/>
  <c r="Q70" i="26"/>
  <c r="Q133" i="28"/>
  <c r="E194" i="21"/>
  <c r="N55" i="22"/>
  <c r="J55" i="22"/>
  <c r="F55" i="22"/>
  <c r="B55" i="22"/>
  <c r="N50" i="22"/>
  <c r="N64" i="6" s="1"/>
  <c r="N137" i="6" s="1"/>
  <c r="J50" i="22"/>
  <c r="F50" i="22"/>
  <c r="F75" i="22" s="1"/>
  <c r="F166" i="6" s="1"/>
  <c r="B50" i="22"/>
  <c r="O211" i="24"/>
  <c r="K211" i="24"/>
  <c r="G211" i="24"/>
  <c r="C211" i="24"/>
  <c r="O210" i="24"/>
  <c r="K210" i="24"/>
  <c r="G210" i="24"/>
  <c r="C210" i="24"/>
  <c r="O209" i="24"/>
  <c r="K209" i="24"/>
  <c r="G209" i="24"/>
  <c r="C209" i="24"/>
  <c r="O208" i="24"/>
  <c r="K208" i="24"/>
  <c r="G208" i="24"/>
  <c r="C208" i="24"/>
  <c r="O207" i="24"/>
  <c r="K207" i="24"/>
  <c r="G207" i="24"/>
  <c r="C207" i="24"/>
  <c r="O206" i="24"/>
  <c r="K206" i="24"/>
  <c r="G206" i="24"/>
  <c r="C206" i="24"/>
  <c r="O205" i="24"/>
  <c r="K205" i="24"/>
  <c r="G205" i="24"/>
  <c r="C205" i="24"/>
  <c r="O204" i="24"/>
  <c r="K204" i="24"/>
  <c r="G204" i="24"/>
  <c r="C204" i="24"/>
  <c r="O203" i="24"/>
  <c r="K203" i="24"/>
  <c r="G203" i="24"/>
  <c r="C203" i="24"/>
  <c r="O202" i="24"/>
  <c r="K202" i="24"/>
  <c r="G202" i="24"/>
  <c r="C202" i="24"/>
  <c r="O200" i="24"/>
  <c r="K200" i="24"/>
  <c r="G200" i="24"/>
  <c r="C200" i="24"/>
  <c r="O199" i="24"/>
  <c r="K199" i="24"/>
  <c r="G199" i="24"/>
  <c r="C199" i="24"/>
  <c r="O198" i="24"/>
  <c r="K198" i="24"/>
  <c r="G198" i="24"/>
  <c r="C198" i="24"/>
  <c r="O197" i="24"/>
  <c r="K197" i="24"/>
  <c r="G197" i="24"/>
  <c r="C197" i="24"/>
  <c r="O196" i="24"/>
  <c r="K196" i="24"/>
  <c r="G196" i="24"/>
  <c r="C196" i="24"/>
  <c r="O195" i="24"/>
  <c r="K195" i="24"/>
  <c r="G195" i="24"/>
  <c r="C195" i="24"/>
  <c r="O194" i="24"/>
  <c r="K194" i="24"/>
  <c r="G194" i="24"/>
  <c r="C194" i="24"/>
  <c r="O193" i="24"/>
  <c r="K193" i="24"/>
  <c r="G193" i="24"/>
  <c r="C193" i="24"/>
  <c r="O192" i="24"/>
  <c r="K192" i="24"/>
  <c r="G192" i="24"/>
  <c r="C192" i="24"/>
  <c r="O191" i="24"/>
  <c r="K191" i="24"/>
  <c r="G191" i="24"/>
  <c r="C191" i="24"/>
  <c r="O189" i="24"/>
  <c r="K189" i="24"/>
  <c r="G189" i="24"/>
  <c r="C189" i="24"/>
  <c r="O188" i="24"/>
  <c r="K188" i="24"/>
  <c r="G188" i="24"/>
  <c r="C188" i="24"/>
  <c r="O187" i="24"/>
  <c r="K187" i="24"/>
  <c r="G187" i="24"/>
  <c r="C187" i="24"/>
  <c r="O186" i="24"/>
  <c r="K186" i="24"/>
  <c r="G186" i="24"/>
  <c r="C186" i="24"/>
  <c r="O185" i="24"/>
  <c r="K185" i="24"/>
  <c r="G185" i="24"/>
  <c r="C185" i="24"/>
  <c r="O184" i="24"/>
  <c r="K184" i="24"/>
  <c r="G184" i="24"/>
  <c r="C184" i="24"/>
  <c r="O183" i="24"/>
  <c r="K183" i="24"/>
  <c r="G183" i="24"/>
  <c r="C183" i="24"/>
  <c r="O182" i="24"/>
  <c r="K182" i="24"/>
  <c r="G182" i="24"/>
  <c r="C182" i="24"/>
  <c r="O181" i="24"/>
  <c r="K181" i="24"/>
  <c r="G181" i="24"/>
  <c r="C181" i="24"/>
  <c r="O180" i="24"/>
  <c r="K180" i="24"/>
  <c r="G180" i="24"/>
  <c r="C180" i="24"/>
  <c r="P206" i="25"/>
  <c r="P205" i="25"/>
  <c r="P204" i="25"/>
  <c r="P203" i="25"/>
  <c r="E191" i="25"/>
  <c r="J189" i="25"/>
  <c r="E180" i="25"/>
  <c r="E138" i="25"/>
  <c r="M61" i="22"/>
  <c r="M168" i="25"/>
  <c r="M172" i="25"/>
  <c r="M176" i="25"/>
  <c r="M202" i="25"/>
  <c r="M167" i="25"/>
  <c r="M169" i="25"/>
  <c r="M173" i="25"/>
  <c r="N66" i="26"/>
  <c r="N51" i="26"/>
  <c r="N68" i="6" s="1"/>
  <c r="N141" i="6" s="1"/>
  <c r="F66" i="26"/>
  <c r="F51" i="26"/>
  <c r="F68" i="6" s="1"/>
  <c r="F141" i="6" s="1"/>
  <c r="B51" i="26"/>
  <c r="Q154" i="27"/>
  <c r="Q155" i="27"/>
  <c r="Q156" i="27"/>
  <c r="Q157" i="27"/>
  <c r="Q158" i="27"/>
  <c r="Q159" i="27"/>
  <c r="Q64" i="26"/>
  <c r="Q68" i="26"/>
  <c r="M64" i="26"/>
  <c r="M68" i="26"/>
  <c r="I64" i="26"/>
  <c r="I68" i="26"/>
  <c r="E64" i="26"/>
  <c r="E68" i="26"/>
  <c r="Q63" i="26"/>
  <c r="Q67" i="26"/>
  <c r="M63" i="26"/>
  <c r="M67" i="26"/>
  <c r="I63" i="26"/>
  <c r="I67" i="26"/>
  <c r="E144" i="27"/>
  <c r="E145" i="27"/>
  <c r="E146" i="27"/>
  <c r="E147" i="27"/>
  <c r="E148" i="27"/>
  <c r="E149" i="27"/>
  <c r="E150" i="27"/>
  <c r="E151" i="27"/>
  <c r="E63" i="26"/>
  <c r="E67" i="26"/>
  <c r="Q62" i="26"/>
  <c r="Q66" i="26"/>
  <c r="M62" i="26"/>
  <c r="M66" i="26"/>
  <c r="I134" i="27"/>
  <c r="I135" i="27"/>
  <c r="I136" i="27"/>
  <c r="I137" i="27"/>
  <c r="I138" i="27"/>
  <c r="I139" i="27"/>
  <c r="I140" i="27"/>
  <c r="I141" i="27"/>
  <c r="I62" i="26"/>
  <c r="I66" i="26"/>
  <c r="E62" i="26"/>
  <c r="E66" i="26"/>
  <c r="E158" i="27"/>
  <c r="E156" i="27"/>
  <c r="E154" i="27"/>
  <c r="I150" i="27"/>
  <c r="I148" i="27"/>
  <c r="I146" i="27"/>
  <c r="I144" i="27"/>
  <c r="M140" i="27"/>
  <c r="M138" i="27"/>
  <c r="M136" i="27"/>
  <c r="M134" i="27"/>
  <c r="F119" i="27"/>
  <c r="F116" i="27"/>
  <c r="F113" i="27"/>
  <c r="F112" i="27"/>
  <c r="F111" i="27"/>
  <c r="F110" i="27"/>
  <c r="F109" i="27"/>
  <c r="F108" i="27"/>
  <c r="P141" i="28"/>
  <c r="P105" i="27"/>
  <c r="L141" i="28"/>
  <c r="L105" i="27"/>
  <c r="H141" i="28"/>
  <c r="H105" i="27"/>
  <c r="D141" i="28"/>
  <c r="D105" i="27"/>
  <c r="P140" i="28"/>
  <c r="P102" i="27"/>
  <c r="L140" i="28"/>
  <c r="L102" i="27"/>
  <c r="H140" i="28"/>
  <c r="H102" i="27"/>
  <c r="D140" i="28"/>
  <c r="D102" i="27"/>
  <c r="P139" i="28"/>
  <c r="P101" i="27"/>
  <c r="L139" i="28"/>
  <c r="L101" i="27"/>
  <c r="H139" i="28"/>
  <c r="H101" i="27"/>
  <c r="D139" i="28"/>
  <c r="D101" i="27"/>
  <c r="P138" i="28"/>
  <c r="P100" i="27"/>
  <c r="L138" i="28"/>
  <c r="L100" i="27"/>
  <c r="H138" i="28"/>
  <c r="H100" i="27"/>
  <c r="D138" i="28"/>
  <c r="D100" i="27"/>
  <c r="P137" i="28"/>
  <c r="P99" i="27"/>
  <c r="L137" i="28"/>
  <c r="L99" i="27"/>
  <c r="H137" i="28"/>
  <c r="H99" i="27"/>
  <c r="D137" i="28"/>
  <c r="D99" i="27"/>
  <c r="P136" i="28"/>
  <c r="P98" i="27"/>
  <c r="L136" i="28"/>
  <c r="L98" i="27"/>
  <c r="H136" i="28"/>
  <c r="H98" i="27"/>
  <c r="D136" i="28"/>
  <c r="D98" i="27"/>
  <c r="P135" i="28"/>
  <c r="P97" i="27"/>
  <c r="L135" i="28"/>
  <c r="L97" i="27"/>
  <c r="H135" i="28"/>
  <c r="H97" i="27"/>
  <c r="D135" i="28"/>
  <c r="D97" i="27"/>
  <c r="P134" i="28"/>
  <c r="P96" i="27"/>
  <c r="L134" i="28"/>
  <c r="L96" i="27"/>
  <c r="H134" i="28"/>
  <c r="H96" i="27"/>
  <c r="D134" i="28"/>
  <c r="D96" i="27"/>
  <c r="P159" i="28"/>
  <c r="P158" i="28"/>
  <c r="P157" i="28"/>
  <c r="P156" i="28"/>
  <c r="P155" i="28"/>
  <c r="P154" i="28"/>
  <c r="M123" i="29"/>
  <c r="K83" i="31"/>
  <c r="C83" i="31"/>
  <c r="M121" i="32"/>
  <c r="O129" i="24"/>
  <c r="M60" i="22"/>
  <c r="M148" i="25"/>
  <c r="M160" i="25"/>
  <c r="M191" i="25"/>
  <c r="M200" i="25"/>
  <c r="M154" i="25"/>
  <c r="E60" i="22"/>
  <c r="E152" i="25"/>
  <c r="E157" i="25"/>
  <c r="E133" i="27"/>
  <c r="D107" i="27"/>
  <c r="Q91" i="53"/>
  <c r="Q106" i="53"/>
  <c r="M106" i="53"/>
  <c r="M91" i="53"/>
  <c r="I91" i="53"/>
  <c r="I106" i="53"/>
  <c r="E91" i="53"/>
  <c r="E106" i="53"/>
  <c r="Q76" i="53"/>
  <c r="Q99" i="53"/>
  <c r="M76" i="53"/>
  <c r="M99" i="53"/>
  <c r="I76" i="53"/>
  <c r="I99" i="53"/>
  <c r="E99" i="53"/>
  <c r="E76" i="53"/>
  <c r="Q75" i="53"/>
  <c r="Q98" i="53"/>
  <c r="M98" i="53"/>
  <c r="M75" i="53"/>
  <c r="I75" i="53"/>
  <c r="I98" i="53"/>
  <c r="E98" i="53"/>
  <c r="E75" i="53"/>
  <c r="Q74" i="53"/>
  <c r="Q97" i="53"/>
  <c r="M74" i="53"/>
  <c r="M97" i="53"/>
  <c r="I74" i="53"/>
  <c r="I97" i="53"/>
  <c r="E97" i="53"/>
  <c r="E74" i="53"/>
  <c r="Q96" i="53"/>
  <c r="Q73" i="53"/>
  <c r="M96" i="53"/>
  <c r="M73" i="53"/>
  <c r="I73" i="53"/>
  <c r="I96" i="53"/>
  <c r="E73" i="53"/>
  <c r="E96" i="53"/>
  <c r="Q187" i="24"/>
  <c r="M187" i="24"/>
  <c r="M187" i="25"/>
  <c r="I187" i="24"/>
  <c r="E187" i="24"/>
  <c r="Q186" i="24"/>
  <c r="M186" i="24"/>
  <c r="I186" i="24"/>
  <c r="E186" i="24"/>
  <c r="Q185" i="24"/>
  <c r="M185" i="24"/>
  <c r="M185" i="25"/>
  <c r="I185" i="24"/>
  <c r="E185" i="24"/>
  <c r="Q184" i="24"/>
  <c r="M184" i="24"/>
  <c r="I184" i="24"/>
  <c r="E184" i="24"/>
  <c r="Q183" i="24"/>
  <c r="M183" i="24"/>
  <c r="I183" i="24"/>
  <c r="E183" i="24"/>
  <c r="Q182" i="24"/>
  <c r="M182" i="24"/>
  <c r="I182" i="24"/>
  <c r="E182" i="24"/>
  <c r="Q181" i="24"/>
  <c r="M181" i="24"/>
  <c r="I181" i="24"/>
  <c r="E181" i="24"/>
  <c r="Q180" i="24"/>
  <c r="M180" i="24"/>
  <c r="I180" i="24"/>
  <c r="E180" i="24"/>
  <c r="E187" i="25"/>
  <c r="M59" i="22"/>
  <c r="M112" i="6" s="1"/>
  <c r="M134" i="25"/>
  <c r="M137" i="25"/>
  <c r="M139" i="25"/>
  <c r="M136" i="25"/>
  <c r="M138" i="25"/>
  <c r="M141" i="25"/>
  <c r="M180" i="25"/>
  <c r="N159" i="28"/>
  <c r="N129" i="27"/>
  <c r="J159" i="28"/>
  <c r="J129" i="27"/>
  <c r="F159" i="28"/>
  <c r="F129" i="27"/>
  <c r="B159" i="28"/>
  <c r="B129" i="27"/>
  <c r="N158" i="28"/>
  <c r="N128" i="27"/>
  <c r="J158" i="28"/>
  <c r="J128" i="27"/>
  <c r="F158" i="28"/>
  <c r="F128" i="27"/>
  <c r="B158" i="28"/>
  <c r="B128" i="27"/>
  <c r="N157" i="28"/>
  <c r="N127" i="27"/>
  <c r="J157" i="28"/>
  <c r="J127" i="27"/>
  <c r="F157" i="28"/>
  <c r="F127" i="27"/>
  <c r="B157" i="28"/>
  <c r="B127" i="27"/>
  <c r="N156" i="28"/>
  <c r="N126" i="27"/>
  <c r="J156" i="28"/>
  <c r="J126" i="27"/>
  <c r="F156" i="28"/>
  <c r="F126" i="27"/>
  <c r="B156" i="28"/>
  <c r="B126" i="27"/>
  <c r="N155" i="28"/>
  <c r="N125" i="27"/>
  <c r="J155" i="28"/>
  <c r="J125" i="27"/>
  <c r="F155" i="28"/>
  <c r="F125" i="27"/>
  <c r="B155" i="28"/>
  <c r="B125" i="27"/>
  <c r="N154" i="28"/>
  <c r="N124" i="27"/>
  <c r="J154" i="28"/>
  <c r="J124" i="27"/>
  <c r="F154" i="28"/>
  <c r="F124" i="27"/>
  <c r="B154" i="28"/>
  <c r="B124" i="27"/>
  <c r="N141" i="28"/>
  <c r="N105" i="27"/>
  <c r="J141" i="28"/>
  <c r="J105" i="27"/>
  <c r="F141" i="28"/>
  <c r="F105" i="27"/>
  <c r="B141" i="28"/>
  <c r="B105" i="27"/>
  <c r="N140" i="28"/>
  <c r="N102" i="27"/>
  <c r="J140" i="28"/>
  <c r="J102" i="27"/>
  <c r="F140" i="28"/>
  <c r="F102" i="27"/>
  <c r="B140" i="28"/>
  <c r="B102" i="27"/>
  <c r="N139" i="28"/>
  <c r="N101" i="27"/>
  <c r="J139" i="28"/>
  <c r="J101" i="27"/>
  <c r="F139" i="28"/>
  <c r="F101" i="27"/>
  <c r="B139" i="28"/>
  <c r="B101" i="27"/>
  <c r="N138" i="28"/>
  <c r="N100" i="27"/>
  <c r="J138" i="28"/>
  <c r="J100" i="27"/>
  <c r="F138" i="28"/>
  <c r="F100" i="27"/>
  <c r="B138" i="28"/>
  <c r="B138" i="29"/>
  <c r="B100" i="27"/>
  <c r="N137" i="28"/>
  <c r="N99" i="27"/>
  <c r="J137" i="28"/>
  <c r="J99" i="27"/>
  <c r="F137" i="28"/>
  <c r="F99" i="27"/>
  <c r="B137" i="28"/>
  <c r="B99" i="27"/>
  <c r="N136" i="28"/>
  <c r="N98" i="27"/>
  <c r="J136" i="28"/>
  <c r="J98" i="27"/>
  <c r="F136" i="28"/>
  <c r="F98" i="27"/>
  <c r="B136" i="28"/>
  <c r="B98" i="27"/>
  <c r="N135" i="28"/>
  <c r="N97" i="27"/>
  <c r="J135" i="28"/>
  <c r="J97" i="27"/>
  <c r="F135" i="28"/>
  <c r="F97" i="27"/>
  <c r="B135" i="28"/>
  <c r="B97" i="27"/>
  <c r="N134" i="28"/>
  <c r="N96" i="27"/>
  <c r="J134" i="28"/>
  <c r="J96" i="27"/>
  <c r="F134" i="28"/>
  <c r="F96" i="27"/>
  <c r="B134" i="28"/>
  <c r="B96" i="27"/>
  <c r="G123" i="29"/>
  <c r="E107" i="29"/>
  <c r="M122" i="33"/>
  <c r="M122" i="32"/>
  <c r="I122" i="33"/>
  <c r="I122" i="32"/>
  <c r="Q121" i="33"/>
  <c r="Q121" i="32"/>
  <c r="I121" i="33"/>
  <c r="I121" i="32"/>
  <c r="Q120" i="33"/>
  <c r="Q120" i="32"/>
  <c r="M120" i="33"/>
  <c r="M120" i="32"/>
  <c r="Q119" i="33"/>
  <c r="Q119" i="32"/>
  <c r="M119" i="33"/>
  <c r="M119" i="32"/>
  <c r="I119" i="33"/>
  <c r="I119" i="32"/>
  <c r="M118" i="33"/>
  <c r="M118" i="32"/>
  <c r="I118" i="33"/>
  <c r="I118" i="32"/>
  <c r="Q117" i="33"/>
  <c r="Q117" i="32"/>
  <c r="I117" i="33"/>
  <c r="I117" i="32"/>
  <c r="Q112" i="33"/>
  <c r="Q112" i="32"/>
  <c r="M112" i="33"/>
  <c r="M112" i="32"/>
  <c r="Q118" i="32"/>
  <c r="O50" i="35"/>
  <c r="G50" i="35"/>
  <c r="N67" i="35"/>
  <c r="N82" i="36"/>
  <c r="N82" i="35"/>
  <c r="J67" i="35"/>
  <c r="J82" i="35"/>
  <c r="J66" i="35"/>
  <c r="J81" i="35"/>
  <c r="J81" i="36"/>
  <c r="B66" i="35"/>
  <c r="B81" i="35"/>
  <c r="G83" i="33"/>
  <c r="K50" i="35"/>
  <c r="N75" i="37"/>
  <c r="N54" i="37"/>
  <c r="J75" i="37"/>
  <c r="J54" i="37"/>
  <c r="F75" i="37"/>
  <c r="F54" i="37"/>
  <c r="B54" i="37"/>
  <c r="B75" i="37"/>
  <c r="J53" i="37"/>
  <c r="J74" i="37"/>
  <c r="B53" i="37"/>
  <c r="B74" i="37"/>
  <c r="N73" i="37"/>
  <c r="N52" i="37"/>
  <c r="J52" i="37"/>
  <c r="J73" i="37"/>
  <c r="F73" i="37"/>
  <c r="F52" i="37"/>
  <c r="B52" i="37"/>
  <c r="B73" i="37"/>
  <c r="J51" i="37"/>
  <c r="J72" i="37"/>
  <c r="B51" i="37"/>
  <c r="B72" i="37"/>
  <c r="H203" i="24"/>
  <c r="P202" i="24"/>
  <c r="H202" i="24"/>
  <c r="D202" i="24"/>
  <c r="P200" i="24"/>
  <c r="L200" i="24"/>
  <c r="H200" i="24"/>
  <c r="D200" i="24"/>
  <c r="P199" i="24"/>
  <c r="L199" i="24"/>
  <c r="H199" i="24"/>
  <c r="D199" i="24"/>
  <c r="P198" i="24"/>
  <c r="L198" i="24"/>
  <c r="H198" i="24"/>
  <c r="D198" i="24"/>
  <c r="P197" i="24"/>
  <c r="L197" i="24"/>
  <c r="H197" i="24"/>
  <c r="D197" i="24"/>
  <c r="P196" i="24"/>
  <c r="L196" i="24"/>
  <c r="H196" i="24"/>
  <c r="D196" i="24"/>
  <c r="P195" i="24"/>
  <c r="L195" i="24"/>
  <c r="H195" i="24"/>
  <c r="D195" i="24"/>
  <c r="P194" i="24"/>
  <c r="L194" i="24"/>
  <c r="H194" i="24"/>
  <c r="D194" i="24"/>
  <c r="P193" i="24"/>
  <c r="L193" i="24"/>
  <c r="H193" i="24"/>
  <c r="D193" i="24"/>
  <c r="P192" i="24"/>
  <c r="L192" i="24"/>
  <c r="H192" i="24"/>
  <c r="D192" i="24"/>
  <c r="P191" i="24"/>
  <c r="L191" i="24"/>
  <c r="H191" i="24"/>
  <c r="D191" i="24"/>
  <c r="P189" i="24"/>
  <c r="L189" i="24"/>
  <c r="H189" i="24"/>
  <c r="D189" i="24"/>
  <c r="P188" i="24"/>
  <c r="L188" i="24"/>
  <c r="H188" i="24"/>
  <c r="D188" i="24"/>
  <c r="P187" i="24"/>
  <c r="L187" i="24"/>
  <c r="H187" i="24"/>
  <c r="D187" i="24"/>
  <c r="P186" i="24"/>
  <c r="L186" i="24"/>
  <c r="H186" i="24"/>
  <c r="D186" i="24"/>
  <c r="P185" i="24"/>
  <c r="L185" i="24"/>
  <c r="H185" i="24"/>
  <c r="D185" i="24"/>
  <c r="P184" i="24"/>
  <c r="L184" i="24"/>
  <c r="H184" i="24"/>
  <c r="D184" i="24"/>
  <c r="P183" i="24"/>
  <c r="L183" i="24"/>
  <c r="H183" i="24"/>
  <c r="D183" i="24"/>
  <c r="P182" i="24"/>
  <c r="L182" i="24"/>
  <c r="H182" i="24"/>
  <c r="D182" i="24"/>
  <c r="P181" i="24"/>
  <c r="L181" i="24"/>
  <c r="H181" i="24"/>
  <c r="D181" i="24"/>
  <c r="P180" i="24"/>
  <c r="L180" i="24"/>
  <c r="H180" i="24"/>
  <c r="D180" i="24"/>
  <c r="O206" i="25"/>
  <c r="K206" i="25"/>
  <c r="G206" i="25"/>
  <c r="C206" i="25"/>
  <c r="O205" i="25"/>
  <c r="K205" i="25"/>
  <c r="G205" i="25"/>
  <c r="C205" i="25"/>
  <c r="O204" i="25"/>
  <c r="K204" i="25"/>
  <c r="G204" i="25"/>
  <c r="C204" i="25"/>
  <c r="O203" i="25"/>
  <c r="K203" i="25"/>
  <c r="G203" i="25"/>
  <c r="C203" i="25"/>
  <c r="Q51" i="26"/>
  <c r="M51" i="26"/>
  <c r="I51" i="26"/>
  <c r="E51" i="26"/>
  <c r="I158" i="27"/>
  <c r="M151" i="27"/>
  <c r="M150" i="27"/>
  <c r="M149" i="27"/>
  <c r="M148" i="27"/>
  <c r="M147" i="27"/>
  <c r="M146" i="27"/>
  <c r="M145" i="27"/>
  <c r="M144" i="27"/>
  <c r="Q140" i="27"/>
  <c r="Q138" i="27"/>
  <c r="Q119" i="27"/>
  <c r="M119" i="27"/>
  <c r="I119" i="27"/>
  <c r="E119" i="27"/>
  <c r="Q116" i="27"/>
  <c r="M116" i="27"/>
  <c r="I116" i="27"/>
  <c r="E116" i="27"/>
  <c r="Q113" i="27"/>
  <c r="M113" i="27"/>
  <c r="I113" i="27"/>
  <c r="E113" i="27"/>
  <c r="Q112" i="27"/>
  <c r="M112" i="27"/>
  <c r="I112" i="27"/>
  <c r="E112" i="27"/>
  <c r="O159" i="27"/>
  <c r="K159" i="27"/>
  <c r="G159" i="27"/>
  <c r="C159" i="27"/>
  <c r="O157" i="27"/>
  <c r="K157" i="27"/>
  <c r="G157" i="27"/>
  <c r="C157" i="27"/>
  <c r="O156" i="27"/>
  <c r="K156" i="27"/>
  <c r="G156" i="27"/>
  <c r="C156" i="27"/>
  <c r="O155" i="27"/>
  <c r="K155" i="27"/>
  <c r="G155" i="27"/>
  <c r="C155" i="27"/>
  <c r="O154" i="27"/>
  <c r="K154" i="27"/>
  <c r="G154" i="27"/>
  <c r="C154" i="27"/>
  <c r="O147" i="27"/>
  <c r="K147" i="27"/>
  <c r="G147" i="27"/>
  <c r="C147" i="27"/>
  <c r="O146" i="27"/>
  <c r="K146" i="27"/>
  <c r="G146" i="27"/>
  <c r="C146" i="27"/>
  <c r="O145" i="27"/>
  <c r="K145" i="27"/>
  <c r="G145" i="27"/>
  <c r="C145" i="27"/>
  <c r="O144" i="27"/>
  <c r="K144" i="27"/>
  <c r="G144" i="27"/>
  <c r="C144" i="27"/>
  <c r="O141" i="27"/>
  <c r="K141" i="27"/>
  <c r="G141" i="27"/>
  <c r="C141" i="27"/>
  <c r="O139" i="27"/>
  <c r="K139" i="27"/>
  <c r="G139" i="27"/>
  <c r="C139" i="27"/>
  <c r="O137" i="27"/>
  <c r="K137" i="27"/>
  <c r="G137" i="27"/>
  <c r="C137" i="27"/>
  <c r="O136" i="27"/>
  <c r="K136" i="27"/>
  <c r="G136" i="27"/>
  <c r="C136" i="27"/>
  <c r="O135" i="27"/>
  <c r="K135" i="27"/>
  <c r="G135" i="27"/>
  <c r="C135" i="27"/>
  <c r="O134" i="27"/>
  <c r="K134" i="27"/>
  <c r="G134" i="27"/>
  <c r="C134" i="27"/>
  <c r="N123" i="28"/>
  <c r="J123" i="28"/>
  <c r="F123" i="28"/>
  <c r="J107" i="28"/>
  <c r="F107" i="28"/>
  <c r="N95" i="28"/>
  <c r="J95" i="28"/>
  <c r="F95" i="28"/>
  <c r="B95" i="28"/>
  <c r="B158" i="29"/>
  <c r="B157" i="29"/>
  <c r="B156" i="29"/>
  <c r="B155" i="29"/>
  <c r="P158" i="29"/>
  <c r="L158" i="29"/>
  <c r="H158" i="29"/>
  <c r="D158" i="29"/>
  <c r="P127" i="29"/>
  <c r="P157" i="29"/>
  <c r="L127" i="29"/>
  <c r="L157" i="29"/>
  <c r="H127" i="29"/>
  <c r="H157" i="29"/>
  <c r="D127" i="29"/>
  <c r="D157" i="29"/>
  <c r="P126" i="29"/>
  <c r="P156" i="29"/>
  <c r="L126" i="29"/>
  <c r="L156" i="29"/>
  <c r="H126" i="29"/>
  <c r="H156" i="29"/>
  <c r="D126" i="29"/>
  <c r="D156" i="29"/>
  <c r="P125" i="29"/>
  <c r="P155" i="29"/>
  <c r="L125" i="29"/>
  <c r="L155" i="29"/>
  <c r="H125" i="29"/>
  <c r="H155" i="29"/>
  <c r="D125" i="29"/>
  <c r="D155" i="29"/>
  <c r="P124" i="29"/>
  <c r="P123" i="29" s="1"/>
  <c r="P154" i="29"/>
  <c r="L124" i="29"/>
  <c r="L154" i="29"/>
  <c r="H124" i="29"/>
  <c r="H154" i="29"/>
  <c r="D124" i="29"/>
  <c r="D154" i="29"/>
  <c r="P151" i="29"/>
  <c r="L151" i="29"/>
  <c r="L119" i="29"/>
  <c r="H151" i="29"/>
  <c r="D151" i="29"/>
  <c r="D119" i="29"/>
  <c r="P150" i="29"/>
  <c r="L150" i="29"/>
  <c r="L116" i="29"/>
  <c r="H150" i="29"/>
  <c r="D150" i="29"/>
  <c r="D116" i="29"/>
  <c r="P149" i="29"/>
  <c r="L149" i="29"/>
  <c r="L113" i="29"/>
  <c r="H149" i="29"/>
  <c r="D149" i="29"/>
  <c r="D113" i="29"/>
  <c r="P148" i="29"/>
  <c r="L148" i="29"/>
  <c r="L112" i="29"/>
  <c r="H148" i="29"/>
  <c r="D148" i="29"/>
  <c r="D112" i="29"/>
  <c r="L147" i="29"/>
  <c r="L111" i="29"/>
  <c r="D147" i="29"/>
  <c r="D111" i="29"/>
  <c r="L146" i="29"/>
  <c r="L110" i="29"/>
  <c r="D146" i="29"/>
  <c r="D110" i="29"/>
  <c r="L145" i="29"/>
  <c r="L109" i="29"/>
  <c r="D145" i="29"/>
  <c r="D109" i="29"/>
  <c r="L144" i="29"/>
  <c r="L108" i="29"/>
  <c r="D144" i="29"/>
  <c r="D108" i="29"/>
  <c r="P105" i="29"/>
  <c r="P141" i="29"/>
  <c r="L105" i="29"/>
  <c r="L141" i="29"/>
  <c r="H105" i="29"/>
  <c r="H141" i="29"/>
  <c r="D105" i="29"/>
  <c r="D141" i="29"/>
  <c r="P140" i="29"/>
  <c r="L140" i="29"/>
  <c r="H140" i="29"/>
  <c r="D140" i="29"/>
  <c r="P138" i="29"/>
  <c r="L138" i="29"/>
  <c r="H138" i="29"/>
  <c r="D138" i="29"/>
  <c r="O34" i="30"/>
  <c r="O35" i="30"/>
  <c r="G34" i="30"/>
  <c r="G35" i="30"/>
  <c r="Q34" i="30"/>
  <c r="M34" i="30"/>
  <c r="I34" i="30"/>
  <c r="E34" i="30"/>
  <c r="I123" i="32"/>
  <c r="P108" i="33"/>
  <c r="P123" i="33"/>
  <c r="L108" i="33"/>
  <c r="L123" i="33"/>
  <c r="H108" i="33"/>
  <c r="H123" i="33"/>
  <c r="D108" i="33"/>
  <c r="D123" i="33"/>
  <c r="P87" i="33"/>
  <c r="P116" i="33"/>
  <c r="L87" i="33"/>
  <c r="L116" i="33"/>
  <c r="H87" i="33"/>
  <c r="H116" i="33"/>
  <c r="D87" i="33"/>
  <c r="D116" i="33"/>
  <c r="P86" i="33"/>
  <c r="P115" i="33"/>
  <c r="L86" i="33"/>
  <c r="L115" i="33"/>
  <c r="H86" i="33"/>
  <c r="H115" i="33"/>
  <c r="D86" i="33"/>
  <c r="D115" i="33"/>
  <c r="P85" i="33"/>
  <c r="P114" i="33"/>
  <c r="L85" i="33"/>
  <c r="L114" i="33"/>
  <c r="H85" i="33"/>
  <c r="H114" i="33"/>
  <c r="D85" i="33"/>
  <c r="D114" i="33"/>
  <c r="P84" i="33"/>
  <c r="P113" i="33"/>
  <c r="L84" i="33"/>
  <c r="L113" i="33"/>
  <c r="H84" i="33"/>
  <c r="H113" i="33"/>
  <c r="D84" i="33"/>
  <c r="D113" i="33"/>
  <c r="L35" i="34"/>
  <c r="B35" i="34"/>
  <c r="N37" i="34"/>
  <c r="N175" i="6" s="1"/>
  <c r="J37" i="34"/>
  <c r="J175" i="6" s="1"/>
  <c r="F37" i="34"/>
  <c r="F175" i="6" s="1"/>
  <c r="B37" i="34"/>
  <c r="B175" i="6" s="1"/>
  <c r="B79" i="35"/>
  <c r="J76" i="35"/>
  <c r="N73" i="35"/>
  <c r="F51" i="37"/>
  <c r="G35" i="38"/>
  <c r="J203" i="24"/>
  <c r="B203" i="24"/>
  <c r="J202" i="24"/>
  <c r="O51" i="26"/>
  <c r="K51" i="26"/>
  <c r="G51" i="26"/>
  <c r="C51" i="26"/>
  <c r="P123" i="28"/>
  <c r="L123" i="28"/>
  <c r="P107" i="28"/>
  <c r="L107" i="28"/>
  <c r="H107" i="28"/>
  <c r="D107" i="28"/>
  <c r="P95" i="28"/>
  <c r="L95" i="28"/>
  <c r="H95" i="28"/>
  <c r="C107" i="29"/>
  <c r="K95" i="29"/>
  <c r="C95" i="29"/>
  <c r="N158" i="29"/>
  <c r="J158" i="29"/>
  <c r="F158" i="29"/>
  <c r="N124" i="29"/>
  <c r="N154" i="29"/>
  <c r="J124" i="29"/>
  <c r="J154" i="29"/>
  <c r="F124" i="29"/>
  <c r="F154" i="29"/>
  <c r="B124" i="29"/>
  <c r="B154" i="29"/>
  <c r="B76" i="26"/>
  <c r="B173" i="6" s="1"/>
  <c r="N151" i="29"/>
  <c r="J151" i="29"/>
  <c r="F151" i="29"/>
  <c r="N150" i="29"/>
  <c r="J150" i="29"/>
  <c r="F150" i="29"/>
  <c r="B150" i="29"/>
  <c r="N149" i="29"/>
  <c r="J149" i="29"/>
  <c r="F149" i="29"/>
  <c r="N148" i="29"/>
  <c r="J148" i="29"/>
  <c r="F148" i="29"/>
  <c r="B58" i="26"/>
  <c r="B117" i="6" s="1"/>
  <c r="B143" i="29"/>
  <c r="N105" i="29"/>
  <c r="N141" i="29"/>
  <c r="J105" i="29"/>
  <c r="J141" i="29"/>
  <c r="F105" i="29"/>
  <c r="F141" i="29"/>
  <c r="B105" i="29"/>
  <c r="B141" i="29"/>
  <c r="N140" i="29"/>
  <c r="J140" i="29"/>
  <c r="F140" i="29"/>
  <c r="N138" i="29"/>
  <c r="J138" i="29"/>
  <c r="F138" i="29"/>
  <c r="B74" i="26"/>
  <c r="B171" i="6" s="1"/>
  <c r="I83" i="33"/>
  <c r="N123" i="33"/>
  <c r="N108" i="33"/>
  <c r="J123" i="33"/>
  <c r="J108" i="33"/>
  <c r="F123" i="33"/>
  <c r="F108" i="33"/>
  <c r="B123" i="33"/>
  <c r="B108" i="33"/>
  <c r="B89" i="33"/>
  <c r="B118" i="33"/>
  <c r="N87" i="33"/>
  <c r="N116" i="33"/>
  <c r="J87" i="33"/>
  <c r="J116" i="33"/>
  <c r="F87" i="33"/>
  <c r="F116" i="33"/>
  <c r="B87" i="33"/>
  <c r="B116" i="33"/>
  <c r="N86" i="33"/>
  <c r="N115" i="33"/>
  <c r="J86" i="33"/>
  <c r="J115" i="33"/>
  <c r="F86" i="33"/>
  <c r="F115" i="33"/>
  <c r="B86" i="33"/>
  <c r="B115" i="33"/>
  <c r="N85" i="33"/>
  <c r="N114" i="33"/>
  <c r="J85" i="33"/>
  <c r="J114" i="33"/>
  <c r="F85" i="33"/>
  <c r="F114" i="33"/>
  <c r="B85" i="33"/>
  <c r="B114" i="33"/>
  <c r="N84" i="33"/>
  <c r="N113" i="33"/>
  <c r="J84" i="33"/>
  <c r="J113" i="33"/>
  <c r="F84" i="33"/>
  <c r="F113" i="33"/>
  <c r="B84" i="33"/>
  <c r="B113" i="33"/>
  <c r="F53" i="37"/>
  <c r="Q35" i="38"/>
  <c r="Q37" i="38"/>
  <c r="Q176" i="6" s="1"/>
  <c r="Q34" i="38"/>
  <c r="M37" i="38"/>
  <c r="M176" i="6" s="1"/>
  <c r="M35" i="38"/>
  <c r="I34" i="38"/>
  <c r="I37" i="38"/>
  <c r="I176" i="6" s="1"/>
  <c r="I35" i="38"/>
  <c r="E35" i="38"/>
  <c r="E37" i="38"/>
  <c r="E176" i="6" s="1"/>
  <c r="E34" i="38"/>
  <c r="O36" i="38"/>
  <c r="O35" i="38"/>
  <c r="K35" i="38"/>
  <c r="K36" i="38"/>
  <c r="P82" i="40"/>
  <c r="P67" i="39"/>
  <c r="L82" i="40"/>
  <c r="L67" i="39"/>
  <c r="H82" i="40"/>
  <c r="H67" i="39"/>
  <c r="D82" i="40"/>
  <c r="D67" i="39"/>
  <c r="P81" i="40"/>
  <c r="P66" i="39"/>
  <c r="L81" i="40"/>
  <c r="L66" i="39"/>
  <c r="H81" i="40"/>
  <c r="H66" i="39"/>
  <c r="D81" i="40"/>
  <c r="D66" i="39"/>
  <c r="P80" i="40"/>
  <c r="P80" i="41"/>
  <c r="L80" i="40"/>
  <c r="L80" i="41"/>
  <c r="L65" i="39"/>
  <c r="H80" i="40"/>
  <c r="H65" i="39"/>
  <c r="H80" i="41"/>
  <c r="D80" i="40"/>
  <c r="D80" i="41"/>
  <c r="P79" i="40"/>
  <c r="P79" i="41"/>
  <c r="P62" i="39"/>
  <c r="L79" i="40"/>
  <c r="L79" i="41"/>
  <c r="H79" i="40"/>
  <c r="H62" i="39"/>
  <c r="D79" i="40"/>
  <c r="D79" i="41"/>
  <c r="D62" i="39"/>
  <c r="P78" i="40"/>
  <c r="P78" i="41"/>
  <c r="L78" i="40"/>
  <c r="L78" i="41"/>
  <c r="L59" i="39"/>
  <c r="H78" i="40"/>
  <c r="H59" i="39"/>
  <c r="H78" i="41"/>
  <c r="D78" i="40"/>
  <c r="D78" i="41"/>
  <c r="D59" i="39"/>
  <c r="P77" i="40"/>
  <c r="P77" i="41"/>
  <c r="P56" i="39"/>
  <c r="L77" i="40"/>
  <c r="L77" i="41"/>
  <c r="L56" i="39"/>
  <c r="H77" i="40"/>
  <c r="H56" i="39"/>
  <c r="D77" i="40"/>
  <c r="D77" i="41"/>
  <c r="D56" i="39"/>
  <c r="P76" i="40"/>
  <c r="P76" i="41"/>
  <c r="P55" i="39"/>
  <c r="L76" i="40"/>
  <c r="L76" i="41"/>
  <c r="L55" i="39"/>
  <c r="H76" i="40"/>
  <c r="H55" i="39"/>
  <c r="H76" i="41"/>
  <c r="D76" i="40"/>
  <c r="D76" i="41"/>
  <c r="P75" i="40"/>
  <c r="P54" i="39"/>
  <c r="H75" i="40"/>
  <c r="H54" i="39"/>
  <c r="D75" i="40"/>
  <c r="D54" i="39"/>
  <c r="P74" i="40"/>
  <c r="P53" i="39"/>
  <c r="L74" i="40"/>
  <c r="L53" i="39"/>
  <c r="H74" i="40"/>
  <c r="H53" i="39"/>
  <c r="D74" i="40"/>
  <c r="D53" i="39"/>
  <c r="P73" i="40"/>
  <c r="P52" i="39"/>
  <c r="H73" i="40"/>
  <c r="H52" i="39"/>
  <c r="D73" i="40"/>
  <c r="D52" i="39"/>
  <c r="L72" i="40"/>
  <c r="L51" i="39"/>
  <c r="H72" i="40"/>
  <c r="H51" i="39"/>
  <c r="D72" i="40"/>
  <c r="D51" i="39"/>
  <c r="P71" i="40"/>
  <c r="P71" i="41"/>
  <c r="L71" i="40"/>
  <c r="L71" i="41"/>
  <c r="H71" i="40"/>
  <c r="H71" i="41"/>
  <c r="D71" i="40"/>
  <c r="D71" i="41"/>
  <c r="H77" i="41"/>
  <c r="C50" i="36"/>
  <c r="D50" i="37"/>
  <c r="N82" i="40"/>
  <c r="N67" i="39"/>
  <c r="F82" i="40"/>
  <c r="F67" i="39"/>
  <c r="N81" i="40"/>
  <c r="N66" i="39"/>
  <c r="J81" i="40"/>
  <c r="J66" i="39"/>
  <c r="F81" i="40"/>
  <c r="F66" i="39"/>
  <c r="B81" i="40"/>
  <c r="B66" i="39"/>
  <c r="N80" i="40"/>
  <c r="N65" i="39"/>
  <c r="J80" i="40"/>
  <c r="J65" i="39"/>
  <c r="F80" i="40"/>
  <c r="F65" i="39"/>
  <c r="B80" i="40"/>
  <c r="B65" i="39"/>
  <c r="N79" i="40"/>
  <c r="N62" i="39"/>
  <c r="J79" i="40"/>
  <c r="J62" i="39"/>
  <c r="F79" i="40"/>
  <c r="F62" i="39"/>
  <c r="B79" i="40"/>
  <c r="B62" i="39"/>
  <c r="N78" i="40"/>
  <c r="N59" i="39"/>
  <c r="J78" i="40"/>
  <c r="J59" i="39"/>
  <c r="F78" i="40"/>
  <c r="F59" i="39"/>
  <c r="B78" i="40"/>
  <c r="B59" i="39"/>
  <c r="N77" i="40"/>
  <c r="N56" i="39"/>
  <c r="J77" i="40"/>
  <c r="J56" i="39"/>
  <c r="F77" i="40"/>
  <c r="F56" i="39"/>
  <c r="B77" i="40"/>
  <c r="B56" i="39"/>
  <c r="N76" i="40"/>
  <c r="N55" i="39"/>
  <c r="J76" i="40"/>
  <c r="J55" i="39"/>
  <c r="F76" i="40"/>
  <c r="F55" i="39"/>
  <c r="B76" i="40"/>
  <c r="B55" i="39"/>
  <c r="N75" i="40"/>
  <c r="N54" i="39"/>
  <c r="J75" i="40"/>
  <c r="J54" i="39"/>
  <c r="F75" i="40"/>
  <c r="F54" i="39"/>
  <c r="B75" i="40"/>
  <c r="B54" i="39"/>
  <c r="N74" i="40"/>
  <c r="N53" i="39"/>
  <c r="J74" i="40"/>
  <c r="J53" i="39"/>
  <c r="F74" i="40"/>
  <c r="F53" i="39"/>
  <c r="B74" i="40"/>
  <c r="B53" i="39"/>
  <c r="N73" i="40"/>
  <c r="N52" i="39"/>
  <c r="J73" i="40"/>
  <c r="J52" i="39"/>
  <c r="F73" i="40"/>
  <c r="F52" i="39"/>
  <c r="B73" i="40"/>
  <c r="B52" i="39"/>
  <c r="N72" i="40"/>
  <c r="N51" i="39"/>
  <c r="J72" i="40"/>
  <c r="J51" i="39"/>
  <c r="F72" i="40"/>
  <c r="F51" i="39"/>
  <c r="B72" i="40"/>
  <c r="B51" i="39"/>
  <c r="O106" i="53"/>
  <c r="O91" i="53"/>
  <c r="K106" i="53"/>
  <c r="K91" i="53"/>
  <c r="G90" i="53"/>
  <c r="G105" i="53"/>
  <c r="O99" i="53"/>
  <c r="O76" i="53"/>
  <c r="K99" i="53"/>
  <c r="K76" i="53"/>
  <c r="C99" i="53"/>
  <c r="C76" i="53"/>
  <c r="O98" i="53"/>
  <c r="O75" i="53"/>
  <c r="K98" i="53"/>
  <c r="K75" i="53"/>
  <c r="C98" i="53"/>
  <c r="C75" i="53"/>
  <c r="O97" i="53"/>
  <c r="O74" i="53"/>
  <c r="K97" i="53"/>
  <c r="K74" i="53"/>
  <c r="C97" i="53"/>
  <c r="C74" i="53"/>
  <c r="O96" i="53"/>
  <c r="O73" i="53"/>
  <c r="K96" i="53"/>
  <c r="K73" i="53"/>
  <c r="C96" i="53"/>
  <c r="C73" i="53"/>
  <c r="J80" i="35"/>
  <c r="N79" i="35"/>
  <c r="N78" i="35"/>
  <c r="B78" i="35"/>
  <c r="J77" i="35"/>
  <c r="N76" i="36"/>
  <c r="N76" i="35"/>
  <c r="B76" i="35"/>
  <c r="J54" i="35"/>
  <c r="J75" i="35"/>
  <c r="N53" i="35"/>
  <c r="N74" i="35"/>
  <c r="B53" i="35"/>
  <c r="B74" i="36"/>
  <c r="B74" i="35"/>
  <c r="J52" i="35"/>
  <c r="J73" i="35"/>
  <c r="N51" i="35"/>
  <c r="N72" i="35"/>
  <c r="B51" i="35"/>
  <c r="B72" i="35"/>
  <c r="N71" i="37"/>
  <c r="J71" i="37"/>
  <c r="J71" i="36"/>
  <c r="F71" i="37"/>
  <c r="B71" i="37"/>
  <c r="N74" i="36"/>
  <c r="B67" i="39"/>
  <c r="M159" i="29"/>
  <c r="E159" i="29"/>
  <c r="I107" i="29"/>
  <c r="J35" i="30"/>
  <c r="B121" i="31"/>
  <c r="B117" i="31"/>
  <c r="B123" i="32"/>
  <c r="B122" i="32"/>
  <c r="B118" i="32"/>
  <c r="B116" i="32"/>
  <c r="B115" i="32"/>
  <c r="B114" i="32"/>
  <c r="B113" i="32"/>
  <c r="N112" i="32"/>
  <c r="F112" i="32"/>
  <c r="O123" i="32"/>
  <c r="K123" i="32"/>
  <c r="G123" i="32"/>
  <c r="C123" i="32"/>
  <c r="O122" i="32"/>
  <c r="K122" i="32"/>
  <c r="G122" i="32"/>
  <c r="C122" i="32"/>
  <c r="O121" i="32"/>
  <c r="K121" i="32"/>
  <c r="G121" i="32"/>
  <c r="C121" i="32"/>
  <c r="O120" i="32"/>
  <c r="K120" i="32"/>
  <c r="G120" i="32"/>
  <c r="C120" i="32"/>
  <c r="O119" i="32"/>
  <c r="K119" i="32"/>
  <c r="G119" i="32"/>
  <c r="C119" i="32"/>
  <c r="O118" i="32"/>
  <c r="K118" i="32"/>
  <c r="G118" i="32"/>
  <c r="C118" i="32"/>
  <c r="O117" i="32"/>
  <c r="K117" i="32"/>
  <c r="G117" i="32"/>
  <c r="C117" i="32"/>
  <c r="O116" i="32"/>
  <c r="K116" i="32"/>
  <c r="G116" i="32"/>
  <c r="C116" i="32"/>
  <c r="O115" i="32"/>
  <c r="K115" i="32"/>
  <c r="G115" i="32"/>
  <c r="C115" i="32"/>
  <c r="O114" i="32"/>
  <c r="K114" i="32"/>
  <c r="G114" i="32"/>
  <c r="C114" i="32"/>
  <c r="O113" i="32"/>
  <c r="K113" i="32"/>
  <c r="G113" i="32"/>
  <c r="C113" i="32"/>
  <c r="O112" i="32"/>
  <c r="K112" i="32"/>
  <c r="G112" i="32"/>
  <c r="C112" i="32"/>
  <c r="Q82" i="36"/>
  <c r="M82" i="36"/>
  <c r="I82" i="36"/>
  <c r="E82" i="36"/>
  <c r="Q81" i="36"/>
  <c r="M81" i="36"/>
  <c r="I81" i="36"/>
  <c r="E81" i="36"/>
  <c r="Q80" i="36"/>
  <c r="M80" i="36"/>
  <c r="I80" i="36"/>
  <c r="E80" i="36"/>
  <c r="Q79" i="36"/>
  <c r="M79" i="36"/>
  <c r="I79" i="36"/>
  <c r="E79" i="36"/>
  <c r="Q78" i="36"/>
  <c r="M78" i="36"/>
  <c r="I78" i="36"/>
  <c r="E78" i="36"/>
  <c r="Q77" i="36"/>
  <c r="M77" i="36"/>
  <c r="I77" i="36"/>
  <c r="E77" i="36"/>
  <c r="Q76" i="36"/>
  <c r="M76" i="36"/>
  <c r="I76" i="36"/>
  <c r="E76" i="36"/>
  <c r="Q75" i="36"/>
  <c r="M75" i="36"/>
  <c r="I75" i="36"/>
  <c r="E75" i="36"/>
  <c r="Q74" i="36"/>
  <c r="M74" i="36"/>
  <c r="I74" i="36"/>
  <c r="E74" i="36"/>
  <c r="Q73" i="36"/>
  <c r="M73" i="36"/>
  <c r="I73" i="36"/>
  <c r="E73" i="36"/>
  <c r="Q72" i="36"/>
  <c r="M72" i="36"/>
  <c r="I72" i="36"/>
  <c r="E72" i="36"/>
  <c r="Q71" i="36"/>
  <c r="M71" i="36"/>
  <c r="I71" i="36"/>
  <c r="E71" i="36"/>
  <c r="N80" i="36"/>
  <c r="B78" i="36"/>
  <c r="J75" i="36"/>
  <c r="N72" i="36"/>
  <c r="Q80" i="37"/>
  <c r="E79" i="37"/>
  <c r="I77" i="37"/>
  <c r="E76" i="37"/>
  <c r="M80" i="37"/>
  <c r="Q79" i="37"/>
  <c r="M79" i="37"/>
  <c r="M78" i="37"/>
  <c r="I78" i="37"/>
  <c r="M77" i="37"/>
  <c r="M76" i="37"/>
  <c r="M71" i="37"/>
  <c r="N35" i="38"/>
  <c r="F35" i="38"/>
  <c r="Q123" i="29"/>
  <c r="I123" i="29"/>
  <c r="G107" i="29"/>
  <c r="Q95" i="29"/>
  <c r="I95" i="29"/>
  <c r="P112" i="32"/>
  <c r="L112" i="32"/>
  <c r="H112" i="32"/>
  <c r="D112" i="32"/>
  <c r="E123" i="32"/>
  <c r="E122" i="32"/>
  <c r="E121" i="32"/>
  <c r="E120" i="32"/>
  <c r="E119" i="32"/>
  <c r="E118" i="32"/>
  <c r="E117" i="32"/>
  <c r="E116" i="32"/>
  <c r="E115" i="32"/>
  <c r="E114" i="32"/>
  <c r="E113" i="32"/>
  <c r="E112" i="32"/>
  <c r="O82" i="36"/>
  <c r="K82" i="36"/>
  <c r="G82" i="36"/>
  <c r="C82" i="36"/>
  <c r="O81" i="36"/>
  <c r="K81" i="36"/>
  <c r="G81" i="36"/>
  <c r="C81" i="36"/>
  <c r="O80" i="36"/>
  <c r="K80" i="36"/>
  <c r="G80" i="36"/>
  <c r="C80" i="36"/>
  <c r="O79" i="36"/>
  <c r="K79" i="36"/>
  <c r="G79" i="36"/>
  <c r="C79" i="36"/>
  <c r="O78" i="36"/>
  <c r="K78" i="36"/>
  <c r="G78" i="36"/>
  <c r="C78" i="36"/>
  <c r="O77" i="36"/>
  <c r="K77" i="36"/>
  <c r="G77" i="36"/>
  <c r="C77" i="36"/>
  <c r="O76" i="36"/>
  <c r="K76" i="36"/>
  <c r="G76" i="36"/>
  <c r="C76" i="36"/>
  <c r="O75" i="36"/>
  <c r="K75" i="36"/>
  <c r="G75" i="36"/>
  <c r="C75" i="36"/>
  <c r="O74" i="36"/>
  <c r="K74" i="36"/>
  <c r="G74" i="36"/>
  <c r="C74" i="36"/>
  <c r="O73" i="36"/>
  <c r="K73" i="36"/>
  <c r="G73" i="36"/>
  <c r="C73" i="36"/>
  <c r="O72" i="36"/>
  <c r="K72" i="36"/>
  <c r="G72" i="36"/>
  <c r="C72" i="36"/>
  <c r="O71" i="36"/>
  <c r="K71" i="36"/>
  <c r="G71" i="36"/>
  <c r="C71" i="36"/>
  <c r="J36" i="34"/>
  <c r="E80" i="37"/>
  <c r="E78" i="37"/>
  <c r="H50" i="37"/>
  <c r="O80" i="37"/>
  <c r="K80" i="37"/>
  <c r="G80" i="37"/>
  <c r="C80" i="37"/>
  <c r="O79" i="37"/>
  <c r="K79" i="37"/>
  <c r="G79" i="37"/>
  <c r="C79" i="37"/>
  <c r="O78" i="37"/>
  <c r="K78" i="37"/>
  <c r="G78" i="37"/>
  <c r="C78" i="37"/>
  <c r="O77" i="37"/>
  <c r="K77" i="37"/>
  <c r="G77" i="37"/>
  <c r="C77" i="37"/>
  <c r="O76" i="37"/>
  <c r="K76" i="37"/>
  <c r="G76" i="37"/>
  <c r="C76" i="37"/>
  <c r="O71" i="37"/>
  <c r="K71" i="37"/>
  <c r="G71" i="37"/>
  <c r="C71" i="37"/>
  <c r="Q81" i="39"/>
  <c r="I80" i="39"/>
  <c r="I71" i="39" s="1"/>
  <c r="Q77" i="39"/>
  <c r="Q76" i="39"/>
  <c r="Q75" i="39"/>
  <c r="Q74" i="39"/>
  <c r="Q73" i="39"/>
  <c r="Q82" i="41"/>
  <c r="M82" i="41"/>
  <c r="I82" i="41"/>
  <c r="E82" i="41"/>
  <c r="Q81" i="41"/>
  <c r="M81" i="41"/>
  <c r="I81" i="41"/>
  <c r="E81" i="41"/>
  <c r="P35" i="42"/>
  <c r="H35" i="42"/>
  <c r="N81" i="43"/>
  <c r="N82" i="43"/>
  <c r="N83" i="43"/>
  <c r="N84" i="43"/>
  <c r="N85" i="43"/>
  <c r="N86" i="43"/>
  <c r="N87" i="43"/>
  <c r="N88" i="43"/>
  <c r="N89" i="43"/>
  <c r="N90" i="43"/>
  <c r="J81" i="43"/>
  <c r="J82" i="43"/>
  <c r="J83" i="43"/>
  <c r="J84" i="43"/>
  <c r="J85" i="43"/>
  <c r="J86" i="43"/>
  <c r="J87" i="43"/>
  <c r="J88" i="43"/>
  <c r="J89" i="43"/>
  <c r="J90" i="43"/>
  <c r="F81" i="43"/>
  <c r="F82" i="43"/>
  <c r="F83" i="43"/>
  <c r="F84" i="43"/>
  <c r="F85" i="43"/>
  <c r="F86" i="43"/>
  <c r="F87" i="43"/>
  <c r="F88" i="43"/>
  <c r="F89" i="43"/>
  <c r="F90" i="43"/>
  <c r="B81" i="43"/>
  <c r="B82" i="43"/>
  <c r="B83" i="43"/>
  <c r="B84" i="43"/>
  <c r="B85" i="43"/>
  <c r="B86" i="43"/>
  <c r="B87" i="43"/>
  <c r="B88" i="43"/>
  <c r="B89" i="43"/>
  <c r="B90" i="43"/>
  <c r="H90" i="43"/>
  <c r="H89" i="43"/>
  <c r="H88" i="43"/>
  <c r="H87" i="43"/>
  <c r="H86" i="43"/>
  <c r="H85" i="43"/>
  <c r="H84" i="43"/>
  <c r="H83" i="43"/>
  <c r="H82" i="43"/>
  <c r="Q86" i="44"/>
  <c r="Q84" i="44"/>
  <c r="Q83" i="44"/>
  <c r="Q82" i="44"/>
  <c r="Q81" i="44"/>
  <c r="Q80" i="44"/>
  <c r="P90" i="45"/>
  <c r="L90" i="45"/>
  <c r="H90" i="45"/>
  <c r="D90" i="45"/>
  <c r="K89" i="45"/>
  <c r="P88" i="45"/>
  <c r="L88" i="45"/>
  <c r="H88" i="45"/>
  <c r="D88" i="45"/>
  <c r="K87" i="45"/>
  <c r="K86" i="45"/>
  <c r="K85" i="45"/>
  <c r="K80" i="45"/>
  <c r="D51" i="48"/>
  <c r="P50" i="40"/>
  <c r="L50" i="40"/>
  <c r="O50" i="41"/>
  <c r="C50" i="41"/>
  <c r="P90" i="43"/>
  <c r="P89" i="43"/>
  <c r="P88" i="43"/>
  <c r="P87" i="43"/>
  <c r="P86" i="43"/>
  <c r="P85" i="43"/>
  <c r="P84" i="43"/>
  <c r="P83" i="43"/>
  <c r="P82" i="43"/>
  <c r="Q90" i="44"/>
  <c r="Q76" i="43"/>
  <c r="M90" i="44"/>
  <c r="M76" i="43"/>
  <c r="I90" i="44"/>
  <c r="I76" i="43"/>
  <c r="E90" i="44"/>
  <c r="E76" i="43"/>
  <c r="Q89" i="44"/>
  <c r="Q89" i="45"/>
  <c r="Q71" i="43"/>
  <c r="M89" i="44"/>
  <c r="M71" i="43"/>
  <c r="M89" i="45"/>
  <c r="I89" i="44"/>
  <c r="I89" i="45"/>
  <c r="I71" i="43"/>
  <c r="E89" i="44"/>
  <c r="E71" i="43"/>
  <c r="E89" i="45"/>
  <c r="Q88" i="44"/>
  <c r="Q70" i="43"/>
  <c r="M88" i="44"/>
  <c r="M70" i="43"/>
  <c r="I88" i="44"/>
  <c r="I70" i="43"/>
  <c r="E88" i="44"/>
  <c r="E70" i="43"/>
  <c r="Q87" i="44"/>
  <c r="Q87" i="45"/>
  <c r="Q69" i="43"/>
  <c r="M87" i="44"/>
  <c r="M69" i="43"/>
  <c r="M87" i="45"/>
  <c r="I87" i="44"/>
  <c r="I87" i="45"/>
  <c r="I69" i="43"/>
  <c r="E87" i="44"/>
  <c r="E69" i="43"/>
  <c r="E87" i="45"/>
  <c r="Q86" i="45"/>
  <c r="Q68" i="43"/>
  <c r="M68" i="43"/>
  <c r="M86" i="45"/>
  <c r="I86" i="45"/>
  <c r="I68" i="43"/>
  <c r="E68" i="43"/>
  <c r="E86" i="45"/>
  <c r="Q85" i="45"/>
  <c r="Q67" i="43"/>
  <c r="M67" i="43"/>
  <c r="M85" i="45"/>
  <c r="I85" i="45"/>
  <c r="I67" i="43"/>
  <c r="E67" i="43"/>
  <c r="E85" i="45"/>
  <c r="I86" i="44"/>
  <c r="I85" i="44"/>
  <c r="I84" i="44"/>
  <c r="I83" i="44"/>
  <c r="I82" i="44"/>
  <c r="I81" i="44"/>
  <c r="I80" i="44"/>
  <c r="C89" i="45"/>
  <c r="C87" i="45"/>
  <c r="C86" i="45"/>
  <c r="C85" i="45"/>
  <c r="C80" i="45"/>
  <c r="F62" i="45"/>
  <c r="P51" i="49"/>
  <c r="M80" i="39"/>
  <c r="M79" i="39"/>
  <c r="M78" i="39"/>
  <c r="Q81" i="40"/>
  <c r="I50" i="40"/>
  <c r="J50" i="41"/>
  <c r="P80" i="45"/>
  <c r="L80" i="45"/>
  <c r="H80" i="45"/>
  <c r="D80" i="45"/>
  <c r="D90" i="44"/>
  <c r="D88" i="44"/>
  <c r="L84" i="44"/>
  <c r="D84" i="44"/>
  <c r="L83" i="44"/>
  <c r="D83" i="44"/>
  <c r="L82" i="44"/>
  <c r="D82" i="44"/>
  <c r="L81" i="44"/>
  <c r="D81" i="44"/>
  <c r="L80" i="44"/>
  <c r="D80" i="44"/>
  <c r="N36" i="42"/>
  <c r="J36" i="42"/>
  <c r="F36" i="42"/>
  <c r="B36" i="42"/>
  <c r="N37" i="46"/>
  <c r="N178" i="6" s="1"/>
  <c r="F37" i="46"/>
  <c r="F178" i="6" s="1"/>
  <c r="N35" i="46"/>
  <c r="F35" i="46"/>
  <c r="H76" i="47"/>
  <c r="H75" i="47"/>
  <c r="H73" i="47"/>
  <c r="J77" i="48"/>
  <c r="J64" i="47"/>
  <c r="F77" i="47"/>
  <c r="B64" i="47"/>
  <c r="B77" i="48"/>
  <c r="N76" i="47"/>
  <c r="N59" i="47"/>
  <c r="J59" i="47"/>
  <c r="J76" i="48"/>
  <c r="F76" i="47"/>
  <c r="B59" i="47"/>
  <c r="B76" i="48"/>
  <c r="J58" i="47"/>
  <c r="J75" i="48"/>
  <c r="F75" i="47"/>
  <c r="B58" i="47"/>
  <c r="B75" i="48"/>
  <c r="N74" i="49"/>
  <c r="N57" i="47"/>
  <c r="J57" i="47"/>
  <c r="J74" i="47"/>
  <c r="J74" i="48"/>
  <c r="F74" i="47"/>
  <c r="B57" i="47"/>
  <c r="B74" i="48"/>
  <c r="N56" i="47"/>
  <c r="N73" i="47"/>
  <c r="J56" i="47"/>
  <c r="J73" i="48"/>
  <c r="F73" i="47"/>
  <c r="B56" i="47"/>
  <c r="B73" i="49"/>
  <c r="B73" i="47"/>
  <c r="B73" i="48"/>
  <c r="J55" i="47"/>
  <c r="J72" i="47"/>
  <c r="F72" i="47"/>
  <c r="J54" i="47"/>
  <c r="J71" i="48"/>
  <c r="J71" i="47"/>
  <c r="F71" i="47"/>
  <c r="F71" i="48"/>
  <c r="B54" i="47"/>
  <c r="B71" i="48"/>
  <c r="J53" i="47"/>
  <c r="J70" i="47"/>
  <c r="F70" i="47"/>
  <c r="J52" i="47"/>
  <c r="J69" i="47"/>
  <c r="J69" i="48"/>
  <c r="F69" i="47"/>
  <c r="E55" i="48"/>
  <c r="E72" i="48"/>
  <c r="E53" i="48"/>
  <c r="E70" i="48"/>
  <c r="M69" i="48"/>
  <c r="M52" i="48"/>
  <c r="E52" i="48"/>
  <c r="E69" i="48"/>
  <c r="E51" i="49"/>
  <c r="Q64" i="49"/>
  <c r="Q77" i="49"/>
  <c r="I64" i="49"/>
  <c r="I77" i="49"/>
  <c r="Q58" i="49"/>
  <c r="Q75" i="49"/>
  <c r="I58" i="49"/>
  <c r="I75" i="49"/>
  <c r="N37" i="50"/>
  <c r="N179" i="6" s="1"/>
  <c r="F37" i="50"/>
  <c r="F179" i="6" s="1"/>
  <c r="P97" i="51"/>
  <c r="P100" i="51"/>
  <c r="P101" i="51"/>
  <c r="P105" i="51"/>
  <c r="P98" i="51"/>
  <c r="P99" i="51"/>
  <c r="P104" i="51"/>
  <c r="P36" i="50"/>
  <c r="P102" i="51"/>
  <c r="L99" i="51"/>
  <c r="L103" i="51"/>
  <c r="L96" i="51"/>
  <c r="L100" i="51"/>
  <c r="L106" i="51"/>
  <c r="L98" i="51"/>
  <c r="L101" i="51"/>
  <c r="L104" i="51"/>
  <c r="L36" i="50"/>
  <c r="H101" i="51"/>
  <c r="H105" i="51"/>
  <c r="H36" i="50"/>
  <c r="H103" i="51"/>
  <c r="H106" i="51"/>
  <c r="D103" i="51"/>
  <c r="D101" i="51"/>
  <c r="D102" i="51"/>
  <c r="P106" i="51"/>
  <c r="B106" i="51"/>
  <c r="D105" i="51"/>
  <c r="D104" i="51"/>
  <c r="D100" i="51"/>
  <c r="D97" i="51"/>
  <c r="B72" i="51"/>
  <c r="Q82" i="40"/>
  <c r="N80" i="45"/>
  <c r="J80" i="45"/>
  <c r="F80" i="45"/>
  <c r="B80" i="45"/>
  <c r="L90" i="44"/>
  <c r="L88" i="44"/>
  <c r="N84" i="44"/>
  <c r="F84" i="44"/>
  <c r="N83" i="44"/>
  <c r="F83" i="44"/>
  <c r="N82" i="44"/>
  <c r="F82" i="44"/>
  <c r="N81" i="44"/>
  <c r="F81" i="44"/>
  <c r="N80" i="44"/>
  <c r="F80" i="44"/>
  <c r="P36" i="42"/>
  <c r="L36" i="42"/>
  <c r="H36" i="42"/>
  <c r="D36" i="42"/>
  <c r="Q62" i="45"/>
  <c r="E62" i="45"/>
  <c r="P76" i="47"/>
  <c r="P74" i="47"/>
  <c r="P73" i="47"/>
  <c r="P64" i="47"/>
  <c r="P77" i="48"/>
  <c r="H64" i="47"/>
  <c r="H77" i="48"/>
  <c r="H77" i="47"/>
  <c r="P59" i="47"/>
  <c r="P76" i="48"/>
  <c r="H59" i="47"/>
  <c r="H76" i="48"/>
  <c r="P58" i="47"/>
  <c r="P75" i="48"/>
  <c r="P75" i="47"/>
  <c r="H58" i="47"/>
  <c r="H75" i="48"/>
  <c r="D75" i="47"/>
  <c r="P56" i="47"/>
  <c r="P73" i="48"/>
  <c r="P73" i="49"/>
  <c r="H56" i="47"/>
  <c r="H73" i="48"/>
  <c r="H72" i="47"/>
  <c r="D72" i="47"/>
  <c r="P71" i="47"/>
  <c r="D71" i="47"/>
  <c r="P70" i="47"/>
  <c r="D70" i="47"/>
  <c r="P69" i="47"/>
  <c r="D69" i="47"/>
  <c r="Q51" i="48"/>
  <c r="K55" i="48"/>
  <c r="K72" i="48"/>
  <c r="K53" i="48"/>
  <c r="K70" i="48"/>
  <c r="O64" i="49"/>
  <c r="O77" i="49"/>
  <c r="G64" i="49"/>
  <c r="G77" i="49"/>
  <c r="O75" i="49"/>
  <c r="O58" i="49"/>
  <c r="G58" i="49"/>
  <c r="G75" i="49"/>
  <c r="G57" i="49"/>
  <c r="G74" i="49"/>
  <c r="P34" i="50"/>
  <c r="P35" i="50"/>
  <c r="L37" i="50"/>
  <c r="L179" i="6" s="1"/>
  <c r="D35" i="50"/>
  <c r="D37" i="50"/>
  <c r="D179" i="6" s="1"/>
  <c r="N102" i="51"/>
  <c r="N106" i="51"/>
  <c r="N103" i="51"/>
  <c r="N105" i="51"/>
  <c r="J100" i="51"/>
  <c r="J97" i="51"/>
  <c r="J96" i="51"/>
  <c r="F103" i="51"/>
  <c r="F98" i="51"/>
  <c r="F99" i="51"/>
  <c r="F105" i="51"/>
  <c r="B99" i="51"/>
  <c r="B105" i="51"/>
  <c r="B96" i="51"/>
  <c r="B102" i="51"/>
  <c r="B97" i="51"/>
  <c r="B104" i="51"/>
  <c r="Q76" i="49"/>
  <c r="M76" i="49"/>
  <c r="I76" i="49"/>
  <c r="E76" i="49"/>
  <c r="Q74" i="49"/>
  <c r="M74" i="49"/>
  <c r="I74" i="49"/>
  <c r="E74" i="49"/>
  <c r="Q73" i="49"/>
  <c r="M73" i="49"/>
  <c r="I73" i="49"/>
  <c r="E73" i="49"/>
  <c r="Q68" i="49"/>
  <c r="M68" i="49"/>
  <c r="I68" i="49"/>
  <c r="E68" i="49"/>
  <c r="H51" i="48"/>
  <c r="D51" i="49"/>
  <c r="G37" i="50"/>
  <c r="G179" i="6" s="1"/>
  <c r="Q35" i="50"/>
  <c r="E35" i="50"/>
  <c r="Q34" i="50"/>
  <c r="M34" i="50"/>
  <c r="I34" i="50"/>
  <c r="E34" i="50"/>
  <c r="O86" i="51"/>
  <c r="I74" i="51"/>
  <c r="I97" i="52"/>
  <c r="Q95" i="53"/>
  <c r="M95" i="53"/>
  <c r="I95" i="53"/>
  <c r="E95" i="53"/>
  <c r="M100" i="52"/>
  <c r="N105" i="52"/>
  <c r="N90" i="52"/>
  <c r="J105" i="52"/>
  <c r="J90" i="52"/>
  <c r="N86" i="52"/>
  <c r="N104" i="52"/>
  <c r="J104" i="52"/>
  <c r="J86" i="52"/>
  <c r="N82" i="52"/>
  <c r="N103" i="52"/>
  <c r="J103" i="52"/>
  <c r="J82" i="52"/>
  <c r="F82" i="52"/>
  <c r="F103" i="52"/>
  <c r="N79" i="52"/>
  <c r="N102" i="52"/>
  <c r="F102" i="52"/>
  <c r="F79" i="52"/>
  <c r="B79" i="52"/>
  <c r="B102" i="52"/>
  <c r="N101" i="52"/>
  <c r="N78" i="52"/>
  <c r="J101" i="52"/>
  <c r="J78" i="52"/>
  <c r="F78" i="52"/>
  <c r="F101" i="52"/>
  <c r="N100" i="52"/>
  <c r="N77" i="52"/>
  <c r="F77" i="52"/>
  <c r="F100" i="52"/>
  <c r="B100" i="52"/>
  <c r="B77" i="52"/>
  <c r="J99" i="52"/>
  <c r="J76" i="52"/>
  <c r="F76" i="52"/>
  <c r="F99" i="52"/>
  <c r="F98" i="52"/>
  <c r="F75" i="52"/>
  <c r="N97" i="52"/>
  <c r="N74" i="52"/>
  <c r="J97" i="52"/>
  <c r="J74" i="52"/>
  <c r="N73" i="52"/>
  <c r="N96" i="52"/>
  <c r="B96" i="52"/>
  <c r="B73" i="52"/>
  <c r="K76" i="49"/>
  <c r="C76" i="49"/>
  <c r="G73" i="49"/>
  <c r="C68" i="48"/>
  <c r="G91" i="51"/>
  <c r="G106" i="52"/>
  <c r="G106" i="51"/>
  <c r="C105" i="53"/>
  <c r="C90" i="51"/>
  <c r="C105" i="52"/>
  <c r="K86" i="51"/>
  <c r="K104" i="51"/>
  <c r="O103" i="51"/>
  <c r="O82" i="51"/>
  <c r="C103" i="51"/>
  <c r="C82" i="51"/>
  <c r="G79" i="51"/>
  <c r="G102" i="51"/>
  <c r="C102" i="53"/>
  <c r="O100" i="53"/>
  <c r="O77" i="51"/>
  <c r="C100" i="51"/>
  <c r="C77" i="51"/>
  <c r="K98" i="52"/>
  <c r="K98" i="51"/>
  <c r="C98" i="51"/>
  <c r="C75" i="51"/>
  <c r="K97" i="51"/>
  <c r="K74" i="51"/>
  <c r="G74" i="51"/>
  <c r="G97" i="51"/>
  <c r="C97" i="51"/>
  <c r="C97" i="52"/>
  <c r="O73" i="51"/>
  <c r="O96" i="51"/>
  <c r="G73" i="51"/>
  <c r="G96" i="51"/>
  <c r="C96" i="51"/>
  <c r="C73" i="51"/>
  <c r="O95" i="53"/>
  <c r="G95" i="53"/>
  <c r="C95" i="53"/>
  <c r="K101" i="52"/>
  <c r="L72" i="52"/>
  <c r="F72" i="51"/>
  <c r="P95" i="52"/>
  <c r="L95" i="52"/>
  <c r="H95" i="52"/>
  <c r="D95" i="52"/>
  <c r="E106" i="52"/>
  <c r="E105" i="52"/>
  <c r="E104" i="52"/>
  <c r="E103" i="52"/>
  <c r="E102" i="52"/>
  <c r="E101" i="52"/>
  <c r="E100" i="52"/>
  <c r="E99" i="52"/>
  <c r="E98" i="52"/>
  <c r="E97" i="52"/>
  <c r="E96" i="52"/>
  <c r="M95" i="52"/>
  <c r="N95" i="53"/>
  <c r="J95" i="53"/>
  <c r="F95" i="53"/>
  <c r="B95" i="53"/>
  <c r="K95" i="52"/>
  <c r="G36" i="50"/>
  <c r="P95" i="53"/>
  <c r="L95" i="53"/>
  <c r="H95" i="53"/>
  <c r="D95" i="53"/>
  <c r="L98" i="6"/>
  <c r="D103" i="6"/>
  <c r="D104" i="6"/>
  <c r="N51" i="6"/>
  <c r="N58" i="10"/>
  <c r="J51" i="6"/>
  <c r="F58" i="10"/>
  <c r="N57" i="10"/>
  <c r="F57" i="10"/>
  <c r="Q55" i="10"/>
  <c r="Q120" i="13"/>
  <c r="Q121" i="13"/>
  <c r="Q123" i="13"/>
  <c r="Q124" i="13"/>
  <c r="Q126" i="13"/>
  <c r="Q127" i="13"/>
  <c r="Q128" i="13"/>
  <c r="Q130" i="13"/>
  <c r="Q145" i="13"/>
  <c r="M55" i="10"/>
  <c r="M120" i="13"/>
  <c r="M121" i="13"/>
  <c r="M123" i="13"/>
  <c r="M124" i="13"/>
  <c r="M126" i="13"/>
  <c r="M127" i="13"/>
  <c r="M128" i="13"/>
  <c r="M130" i="13"/>
  <c r="M145" i="13"/>
  <c r="I55" i="10"/>
  <c r="I120" i="13"/>
  <c r="I121" i="13"/>
  <c r="I123" i="13"/>
  <c r="I124" i="13"/>
  <c r="I126" i="13"/>
  <c r="I127" i="13"/>
  <c r="I128" i="13"/>
  <c r="I130" i="13"/>
  <c r="I145" i="13"/>
  <c r="E55" i="10"/>
  <c r="E120" i="13"/>
  <c r="E121" i="13"/>
  <c r="E123" i="13"/>
  <c r="E124" i="13"/>
  <c r="E126" i="13"/>
  <c r="E127" i="13"/>
  <c r="E128" i="13"/>
  <c r="E130" i="13"/>
  <c r="E145" i="13"/>
  <c r="Q54" i="10"/>
  <c r="Q103" i="13"/>
  <c r="Q104" i="13"/>
  <c r="Q105" i="13"/>
  <c r="Q106" i="13"/>
  <c r="Q107" i="13"/>
  <c r="Q109" i="13"/>
  <c r="Q110" i="13"/>
  <c r="Q111" i="13"/>
  <c r="Q113" i="13"/>
  <c r="Q134" i="13"/>
  <c r="M54" i="10"/>
  <c r="M103" i="13"/>
  <c r="M104" i="13"/>
  <c r="M105" i="13"/>
  <c r="M106" i="13"/>
  <c r="M107" i="13"/>
  <c r="M109" i="13"/>
  <c r="M110" i="13"/>
  <c r="M111" i="13"/>
  <c r="M113" i="13"/>
  <c r="M134" i="13"/>
  <c r="I54" i="10"/>
  <c r="I103" i="13"/>
  <c r="I104" i="13"/>
  <c r="I105" i="13"/>
  <c r="I106" i="13"/>
  <c r="I107" i="13"/>
  <c r="I109" i="13"/>
  <c r="I110" i="13"/>
  <c r="I111" i="13"/>
  <c r="I113" i="13"/>
  <c r="I134" i="13"/>
  <c r="E54" i="10"/>
  <c r="E103" i="13"/>
  <c r="E104" i="13"/>
  <c r="E105" i="13"/>
  <c r="E106" i="13"/>
  <c r="E107" i="13"/>
  <c r="E109" i="13"/>
  <c r="E110" i="13"/>
  <c r="E111" i="13"/>
  <c r="E113" i="13"/>
  <c r="E134" i="13"/>
  <c r="M47" i="9"/>
  <c r="I47" i="9"/>
  <c r="E47" i="9"/>
  <c r="O55" i="10"/>
  <c r="O145" i="13"/>
  <c r="K55" i="10"/>
  <c r="K145" i="13"/>
  <c r="G55" i="10"/>
  <c r="G145" i="13"/>
  <c r="C55" i="10"/>
  <c r="C145" i="13"/>
  <c r="O128" i="13"/>
  <c r="K128" i="13"/>
  <c r="G128" i="13"/>
  <c r="C128" i="13"/>
  <c r="O127" i="13"/>
  <c r="K127" i="13"/>
  <c r="G127" i="13"/>
  <c r="C127" i="13"/>
  <c r="O126" i="13"/>
  <c r="K126" i="13"/>
  <c r="G126" i="13"/>
  <c r="C126" i="13"/>
  <c r="O124" i="13"/>
  <c r="K124" i="13"/>
  <c r="G124" i="13"/>
  <c r="C124" i="13"/>
  <c r="O123" i="13"/>
  <c r="K123" i="13"/>
  <c r="G123" i="13"/>
  <c r="C123" i="13"/>
  <c r="O121" i="13"/>
  <c r="K121" i="13"/>
  <c r="G121" i="13"/>
  <c r="C121" i="13"/>
  <c r="O120" i="13"/>
  <c r="K120" i="13"/>
  <c r="G120" i="13"/>
  <c r="C120" i="13"/>
  <c r="O54" i="10"/>
  <c r="O134" i="13"/>
  <c r="K54" i="10"/>
  <c r="K134" i="13"/>
  <c r="G54" i="10"/>
  <c r="G134" i="13"/>
  <c r="C54" i="10"/>
  <c r="C134" i="13"/>
  <c r="O111" i="13"/>
  <c r="K111" i="13"/>
  <c r="G111" i="13"/>
  <c r="C111" i="13"/>
  <c r="O110" i="13"/>
  <c r="K110" i="13"/>
  <c r="G110" i="13"/>
  <c r="C110" i="13"/>
  <c r="O109" i="13"/>
  <c r="K109" i="13"/>
  <c r="G109" i="13"/>
  <c r="C109" i="13"/>
  <c r="O107" i="13"/>
  <c r="K107" i="13"/>
  <c r="G107" i="13"/>
  <c r="C107" i="13"/>
  <c r="O106" i="13"/>
  <c r="K106" i="13"/>
  <c r="G106" i="13"/>
  <c r="C106" i="13"/>
  <c r="O105" i="13"/>
  <c r="K105" i="13"/>
  <c r="G105" i="13"/>
  <c r="C105" i="13"/>
  <c r="O104" i="13"/>
  <c r="K104" i="13"/>
  <c r="G104" i="13"/>
  <c r="C104" i="13"/>
  <c r="O103" i="13"/>
  <c r="K103" i="13"/>
  <c r="G103" i="13"/>
  <c r="C103" i="13"/>
  <c r="D72" i="14"/>
  <c r="D101" i="6" s="1"/>
  <c r="D100" i="14"/>
  <c r="D161" i="6" s="1"/>
  <c r="D98" i="14"/>
  <c r="D159" i="6" s="1"/>
  <c r="D97" i="14"/>
  <c r="D158" i="6" s="1"/>
  <c r="H111" i="6"/>
  <c r="E42" i="6"/>
  <c r="Q39" i="6"/>
  <c r="M39" i="6"/>
  <c r="I39" i="6"/>
  <c r="E39" i="6"/>
  <c r="Q30" i="6"/>
  <c r="M30" i="6"/>
  <c r="I30" i="6"/>
  <c r="E30" i="6"/>
  <c r="P53" i="10"/>
  <c r="H53" i="10"/>
  <c r="Q58" i="10"/>
  <c r="M58" i="10"/>
  <c r="E58" i="10"/>
  <c r="P146" i="11"/>
  <c r="P147" i="11"/>
  <c r="P148" i="11"/>
  <c r="P149" i="11"/>
  <c r="P150" i="11"/>
  <c r="P151" i="11"/>
  <c r="P152" i="11"/>
  <c r="P153" i="11"/>
  <c r="P154" i="11"/>
  <c r="L146" i="11"/>
  <c r="L147" i="11"/>
  <c r="L148" i="11"/>
  <c r="L149" i="11"/>
  <c r="L150" i="11"/>
  <c r="L151" i="11"/>
  <c r="L152" i="11"/>
  <c r="L153" i="11"/>
  <c r="L154" i="11"/>
  <c r="H146" i="11"/>
  <c r="H147" i="11"/>
  <c r="H148" i="11"/>
  <c r="H149" i="11"/>
  <c r="H150" i="11"/>
  <c r="H151" i="11"/>
  <c r="H152" i="11"/>
  <c r="H153" i="11"/>
  <c r="H154" i="11"/>
  <c r="D146" i="11"/>
  <c r="D147" i="11"/>
  <c r="D148" i="11"/>
  <c r="D149" i="11"/>
  <c r="D150" i="11"/>
  <c r="D151" i="11"/>
  <c r="D152" i="11"/>
  <c r="D153" i="11"/>
  <c r="D154" i="11"/>
  <c r="P135" i="11"/>
  <c r="P136" i="11"/>
  <c r="P137" i="11"/>
  <c r="P138" i="11"/>
  <c r="P139" i="11"/>
  <c r="P140" i="11"/>
  <c r="P141" i="11"/>
  <c r="P142" i="11"/>
  <c r="P143" i="11"/>
  <c r="L135" i="11"/>
  <c r="L136" i="11"/>
  <c r="L137" i="11"/>
  <c r="L138" i="11"/>
  <c r="L139" i="11"/>
  <c r="L140" i="11"/>
  <c r="L141" i="11"/>
  <c r="L142" i="11"/>
  <c r="L143" i="11"/>
  <c r="H135" i="11"/>
  <c r="H136" i="11"/>
  <c r="H137" i="11"/>
  <c r="H138" i="11"/>
  <c r="H139" i="11"/>
  <c r="H140" i="11"/>
  <c r="H141" i="11"/>
  <c r="H142" i="11"/>
  <c r="H143" i="11"/>
  <c r="D135" i="11"/>
  <c r="D136" i="11"/>
  <c r="D137" i="11"/>
  <c r="D138" i="11"/>
  <c r="D139" i="11"/>
  <c r="D140" i="11"/>
  <c r="D141" i="11"/>
  <c r="D142" i="11"/>
  <c r="D143" i="11"/>
  <c r="M154" i="13"/>
  <c r="E154" i="13"/>
  <c r="M153" i="13"/>
  <c r="E153" i="13"/>
  <c r="M151" i="13"/>
  <c r="E151" i="13"/>
  <c r="M150" i="13"/>
  <c r="E150" i="13"/>
  <c r="M143" i="13"/>
  <c r="E143" i="13"/>
  <c r="M142" i="13"/>
  <c r="E142" i="13"/>
  <c r="M141" i="13"/>
  <c r="E141" i="13"/>
  <c r="M140" i="13"/>
  <c r="E140" i="13"/>
  <c r="M139" i="13"/>
  <c r="E139" i="13"/>
  <c r="N72" i="14"/>
  <c r="N250" i="15"/>
  <c r="N251" i="15"/>
  <c r="N252" i="15"/>
  <c r="N253" i="15"/>
  <c r="N254" i="15"/>
  <c r="N255" i="15"/>
  <c r="N256" i="15"/>
  <c r="N257" i="15"/>
  <c r="J250" i="15"/>
  <c r="J251" i="15"/>
  <c r="J252" i="15"/>
  <c r="J253" i="15"/>
  <c r="J254" i="15"/>
  <c r="J255" i="15"/>
  <c r="J256" i="15"/>
  <c r="J257" i="15"/>
  <c r="F250" i="15"/>
  <c r="F251" i="15"/>
  <c r="F252" i="15"/>
  <c r="F253" i="15"/>
  <c r="F254" i="15"/>
  <c r="F255" i="15"/>
  <c r="F256" i="15"/>
  <c r="F257" i="15"/>
  <c r="B250" i="15"/>
  <c r="B251" i="15"/>
  <c r="B252" i="15"/>
  <c r="B253" i="15"/>
  <c r="B254" i="15"/>
  <c r="B255" i="15"/>
  <c r="B256" i="15"/>
  <c r="B257" i="15"/>
  <c r="N240" i="15"/>
  <c r="N241" i="15"/>
  <c r="N242" i="15"/>
  <c r="N243" i="15"/>
  <c r="N244" i="15"/>
  <c r="N245" i="15"/>
  <c r="N246" i="15"/>
  <c r="N247" i="15"/>
  <c r="J240" i="15"/>
  <c r="J241" i="15"/>
  <c r="J242" i="15"/>
  <c r="J243" i="15"/>
  <c r="J244" i="15"/>
  <c r="J245" i="15"/>
  <c r="J246" i="15"/>
  <c r="J247" i="15"/>
  <c r="F240" i="15"/>
  <c r="F241" i="15"/>
  <c r="F242" i="15"/>
  <c r="F243" i="15"/>
  <c r="F244" i="15"/>
  <c r="F245" i="15"/>
  <c r="F246" i="15"/>
  <c r="F247" i="15"/>
  <c r="B240" i="15"/>
  <c r="B241" i="15"/>
  <c r="B242" i="15"/>
  <c r="B243" i="15"/>
  <c r="B244" i="15"/>
  <c r="B245" i="15"/>
  <c r="B246" i="15"/>
  <c r="B247" i="15"/>
  <c r="N230" i="15"/>
  <c r="N231" i="15"/>
  <c r="N232" i="15"/>
  <c r="N233" i="15"/>
  <c r="N234" i="15"/>
  <c r="N235" i="15"/>
  <c r="N236" i="15"/>
  <c r="N237" i="15"/>
  <c r="J230" i="15"/>
  <c r="J231" i="15"/>
  <c r="J232" i="15"/>
  <c r="J233" i="15"/>
  <c r="J234" i="15"/>
  <c r="J235" i="15"/>
  <c r="J236" i="15"/>
  <c r="J237" i="15"/>
  <c r="F230" i="15"/>
  <c r="F231" i="15"/>
  <c r="F232" i="15"/>
  <c r="F233" i="15"/>
  <c r="F234" i="15"/>
  <c r="F235" i="15"/>
  <c r="F236" i="15"/>
  <c r="F237" i="15"/>
  <c r="B230" i="15"/>
  <c r="B231" i="15"/>
  <c r="B232" i="15"/>
  <c r="B233" i="15"/>
  <c r="B234" i="15"/>
  <c r="B235" i="15"/>
  <c r="B236" i="15"/>
  <c r="B237" i="15"/>
  <c r="N221" i="15"/>
  <c r="N222" i="15"/>
  <c r="N223" i="15"/>
  <c r="N224" i="15"/>
  <c r="N225" i="15"/>
  <c r="N226" i="15"/>
  <c r="N227" i="15"/>
  <c r="J221" i="15"/>
  <c r="J222" i="15"/>
  <c r="J223" i="15"/>
  <c r="J224" i="15"/>
  <c r="J225" i="15"/>
  <c r="J226" i="15"/>
  <c r="J227" i="15"/>
  <c r="F221" i="15"/>
  <c r="F222" i="15"/>
  <c r="F223" i="15"/>
  <c r="F224" i="15"/>
  <c r="F225" i="15"/>
  <c r="F226" i="15"/>
  <c r="F227" i="15"/>
  <c r="B221" i="15"/>
  <c r="B222" i="15"/>
  <c r="B223" i="15"/>
  <c r="B224" i="15"/>
  <c r="B225" i="15"/>
  <c r="B226" i="15"/>
  <c r="B227" i="15"/>
  <c r="O257" i="17"/>
  <c r="O257" i="16"/>
  <c r="K257" i="17"/>
  <c r="K257" i="16"/>
  <c r="G257" i="17"/>
  <c r="G257" i="16"/>
  <c r="C257" i="17"/>
  <c r="C257" i="16"/>
  <c r="O256" i="17"/>
  <c r="O256" i="16"/>
  <c r="K256" i="17"/>
  <c r="K256" i="16"/>
  <c r="G256" i="17"/>
  <c r="G256" i="16"/>
  <c r="C256" i="17"/>
  <c r="C256" i="16"/>
  <c r="O255" i="17"/>
  <c r="O255" i="16"/>
  <c r="K255" i="17"/>
  <c r="K255" i="16"/>
  <c r="G255" i="17"/>
  <c r="G255" i="16"/>
  <c r="C255" i="17"/>
  <c r="C255" i="16"/>
  <c r="O254" i="17"/>
  <c r="O254" i="16"/>
  <c r="K254" i="17"/>
  <c r="K254" i="16"/>
  <c r="G254" i="17"/>
  <c r="G254" i="16"/>
  <c r="C254" i="17"/>
  <c r="C254" i="16"/>
  <c r="O247" i="17"/>
  <c r="O247" i="16"/>
  <c r="K247" i="17"/>
  <c r="K247" i="16"/>
  <c r="G247" i="17"/>
  <c r="G247" i="16"/>
  <c r="C247" i="17"/>
  <c r="C247" i="16"/>
  <c r="O246" i="17"/>
  <c r="O246" i="16"/>
  <c r="K246" i="17"/>
  <c r="K246" i="16"/>
  <c r="G246" i="17"/>
  <c r="G246" i="16"/>
  <c r="C246" i="17"/>
  <c r="C246" i="16"/>
  <c r="O245" i="17"/>
  <c r="O245" i="16"/>
  <c r="K245" i="17"/>
  <c r="K245" i="16"/>
  <c r="G245" i="17"/>
  <c r="G245" i="16"/>
  <c r="C245" i="17"/>
  <c r="C245" i="16"/>
  <c r="O244" i="17"/>
  <c r="O244" i="16"/>
  <c r="K244" i="17"/>
  <c r="K244" i="16"/>
  <c r="G244" i="17"/>
  <c r="G244" i="16"/>
  <c r="C244" i="17"/>
  <c r="C244" i="16"/>
  <c r="O239" i="17"/>
  <c r="O239" i="16"/>
  <c r="K239" i="17"/>
  <c r="K239" i="16"/>
  <c r="G239" i="17"/>
  <c r="G239" i="16"/>
  <c r="C239" i="17"/>
  <c r="C239" i="16"/>
  <c r="O237" i="17"/>
  <c r="O237" i="16"/>
  <c r="K237" i="17"/>
  <c r="K237" i="16"/>
  <c r="G237" i="17"/>
  <c r="G237" i="16"/>
  <c r="C237" i="17"/>
  <c r="C237" i="16"/>
  <c r="O236" i="17"/>
  <c r="O236" i="16"/>
  <c r="K236" i="17"/>
  <c r="K236" i="16"/>
  <c r="G236" i="17"/>
  <c r="G236" i="16"/>
  <c r="C236" i="17"/>
  <c r="C236" i="16"/>
  <c r="G234" i="16"/>
  <c r="G233" i="16"/>
  <c r="G232" i="16"/>
  <c r="G231" i="16"/>
  <c r="G230" i="16"/>
  <c r="G227" i="16"/>
  <c r="G226" i="16"/>
  <c r="G225" i="16"/>
  <c r="G224" i="16"/>
  <c r="G223" i="16"/>
  <c r="G222" i="16"/>
  <c r="G221" i="16"/>
  <c r="G220" i="16"/>
  <c r="Q180" i="21"/>
  <c r="Q181" i="21"/>
  <c r="Q182" i="21"/>
  <c r="Q184" i="21"/>
  <c r="Q185" i="21"/>
  <c r="Q187" i="21"/>
  <c r="Q188" i="21"/>
  <c r="Q189" i="21"/>
  <c r="Q192" i="21"/>
  <c r="Q226" i="21"/>
  <c r="Q80" i="18"/>
  <c r="M180" i="21"/>
  <c r="M181" i="21"/>
  <c r="M182" i="21"/>
  <c r="M184" i="21"/>
  <c r="M185" i="21"/>
  <c r="M187" i="21"/>
  <c r="M188" i="21"/>
  <c r="M189" i="21"/>
  <c r="M192" i="21"/>
  <c r="M226" i="21"/>
  <c r="M80" i="18"/>
  <c r="I180" i="21"/>
  <c r="I181" i="21"/>
  <c r="I182" i="21"/>
  <c r="I184" i="21"/>
  <c r="I185" i="21"/>
  <c r="I187" i="21"/>
  <c r="I188" i="21"/>
  <c r="I189" i="21"/>
  <c r="I192" i="21"/>
  <c r="I226" i="21"/>
  <c r="I80" i="18"/>
  <c r="E180" i="21"/>
  <c r="E181" i="21"/>
  <c r="E182" i="21"/>
  <c r="E184" i="21"/>
  <c r="E185" i="21"/>
  <c r="E187" i="21"/>
  <c r="E188" i="21"/>
  <c r="E189" i="21"/>
  <c r="E192" i="21"/>
  <c r="E226" i="21"/>
  <c r="E80" i="18"/>
  <c r="Q162" i="21"/>
  <c r="Q164" i="21"/>
  <c r="Q165" i="21"/>
  <c r="Q166" i="21"/>
  <c r="Q168" i="21"/>
  <c r="Q169" i="21"/>
  <c r="Q170" i="21"/>
  <c r="Q173" i="21"/>
  <c r="Q214" i="21"/>
  <c r="Q79" i="18"/>
  <c r="M162" i="21"/>
  <c r="M164" i="21"/>
  <c r="M165" i="21"/>
  <c r="M166" i="21"/>
  <c r="M168" i="21"/>
  <c r="M169" i="21"/>
  <c r="M170" i="21"/>
  <c r="M173" i="21"/>
  <c r="M214" i="21"/>
  <c r="M79" i="18"/>
  <c r="I162" i="21"/>
  <c r="I164" i="21"/>
  <c r="I165" i="21"/>
  <c r="I166" i="21"/>
  <c r="I168" i="21"/>
  <c r="I169" i="21"/>
  <c r="I170" i="21"/>
  <c r="I173" i="21"/>
  <c r="I214" i="21"/>
  <c r="I79" i="18"/>
  <c r="E162" i="21"/>
  <c r="E164" i="21"/>
  <c r="E165" i="21"/>
  <c r="E166" i="21"/>
  <c r="E168" i="21"/>
  <c r="E169" i="21"/>
  <c r="E170" i="21"/>
  <c r="E173" i="21"/>
  <c r="E214" i="21"/>
  <c r="E79" i="18"/>
  <c r="Q60" i="22"/>
  <c r="Q148" i="25"/>
  <c r="Q150" i="25"/>
  <c r="Q151" i="25"/>
  <c r="Q152" i="25"/>
  <c r="Q154" i="25"/>
  <c r="Q155" i="25"/>
  <c r="Q157" i="25"/>
  <c r="Q158" i="25"/>
  <c r="Q160" i="25"/>
  <c r="Q191" i="25"/>
  <c r="I60" i="22"/>
  <c r="I148" i="25"/>
  <c r="I150" i="25"/>
  <c r="I151" i="25"/>
  <c r="I152" i="25"/>
  <c r="I154" i="25"/>
  <c r="I155" i="25"/>
  <c r="I157" i="25"/>
  <c r="I158" i="25"/>
  <c r="I160" i="25"/>
  <c r="I191" i="25"/>
  <c r="I123" i="28"/>
  <c r="K95" i="28"/>
  <c r="G95" i="28"/>
  <c r="N153" i="29"/>
  <c r="N59" i="26"/>
  <c r="J153" i="29"/>
  <c r="J59" i="26"/>
  <c r="F153" i="29"/>
  <c r="F59" i="26"/>
  <c r="N143" i="29"/>
  <c r="N58" i="26"/>
  <c r="J143" i="29"/>
  <c r="J58" i="26"/>
  <c r="F143" i="29"/>
  <c r="F58" i="26"/>
  <c r="N50" i="9"/>
  <c r="J50" i="9"/>
  <c r="F50" i="9"/>
  <c r="B50" i="9"/>
  <c r="N49" i="9"/>
  <c r="J49" i="9"/>
  <c r="F49" i="9"/>
  <c r="B49" i="9"/>
  <c r="N48" i="9"/>
  <c r="J48" i="9"/>
  <c r="F48" i="9"/>
  <c r="B48" i="9"/>
  <c r="N133" i="29"/>
  <c r="N57" i="26"/>
  <c r="J133" i="29"/>
  <c r="J57" i="26"/>
  <c r="F133" i="29"/>
  <c r="F57" i="26"/>
  <c r="Q113" i="31"/>
  <c r="Q114" i="31"/>
  <c r="Q115" i="31"/>
  <c r="Q116" i="31"/>
  <c r="Q117" i="31"/>
  <c r="Q118" i="31"/>
  <c r="Q119" i="31"/>
  <c r="Q120" i="31"/>
  <c r="Q121" i="31"/>
  <c r="Q122" i="31"/>
  <c r="Q123" i="31"/>
  <c r="M113" i="31"/>
  <c r="M114" i="31"/>
  <c r="M115" i="31"/>
  <c r="M116" i="31"/>
  <c r="M117" i="31"/>
  <c r="M118" i="31"/>
  <c r="M119" i="31"/>
  <c r="M120" i="31"/>
  <c r="M121" i="31"/>
  <c r="M122" i="31"/>
  <c r="M123" i="31"/>
  <c r="I113" i="31"/>
  <c r="I114" i="31"/>
  <c r="I115" i="31"/>
  <c r="I116" i="31"/>
  <c r="I117" i="31"/>
  <c r="I118" i="31"/>
  <c r="I119" i="31"/>
  <c r="I120" i="31"/>
  <c r="I121" i="31"/>
  <c r="I122" i="31"/>
  <c r="I123" i="31"/>
  <c r="E113" i="31"/>
  <c r="E114" i="31"/>
  <c r="E115" i="31"/>
  <c r="E116" i="31"/>
  <c r="E117" i="31"/>
  <c r="E118" i="31"/>
  <c r="E119" i="31"/>
  <c r="E120" i="31"/>
  <c r="E121" i="31"/>
  <c r="E122" i="31"/>
  <c r="E123" i="31"/>
  <c r="P91" i="53"/>
  <c r="P106" i="53"/>
  <c r="L91" i="53"/>
  <c r="L106" i="53"/>
  <c r="H91" i="53"/>
  <c r="H106" i="53"/>
  <c r="D91" i="53"/>
  <c r="D106" i="53"/>
  <c r="P105" i="53"/>
  <c r="P90" i="53"/>
  <c r="L90" i="53"/>
  <c r="L105" i="53"/>
  <c r="H90" i="53"/>
  <c r="H105" i="53"/>
  <c r="D90" i="53"/>
  <c r="D105" i="53"/>
  <c r="P104" i="53"/>
  <c r="P86" i="53"/>
  <c r="L86" i="53"/>
  <c r="L104" i="53"/>
  <c r="H86" i="53"/>
  <c r="H104" i="53"/>
  <c r="D86" i="53"/>
  <c r="D104" i="53"/>
  <c r="P103" i="53"/>
  <c r="P82" i="53"/>
  <c r="L82" i="53"/>
  <c r="L103" i="53"/>
  <c r="H82" i="53"/>
  <c r="H103" i="53"/>
  <c r="D82" i="53"/>
  <c r="D103" i="53"/>
  <c r="P102" i="53"/>
  <c r="P79" i="53"/>
  <c r="L79" i="53"/>
  <c r="L102" i="53"/>
  <c r="H79" i="53"/>
  <c r="H102" i="53"/>
  <c r="D79" i="53"/>
  <c r="D102" i="53"/>
  <c r="P101" i="53"/>
  <c r="P78" i="53"/>
  <c r="L78" i="53"/>
  <c r="L101" i="53"/>
  <c r="H78" i="53"/>
  <c r="H101" i="53"/>
  <c r="D78" i="53"/>
  <c r="D101" i="53"/>
  <c r="P100" i="53"/>
  <c r="P77" i="53"/>
  <c r="L77" i="53"/>
  <c r="L100" i="53"/>
  <c r="H77" i="53"/>
  <c r="H100" i="53"/>
  <c r="D77" i="53"/>
  <c r="D100" i="53"/>
  <c r="P76" i="53"/>
  <c r="P99" i="53"/>
  <c r="L76" i="53"/>
  <c r="L99" i="53"/>
  <c r="H76" i="53"/>
  <c r="H99" i="53"/>
  <c r="D76" i="53"/>
  <c r="D99" i="53"/>
  <c r="P75" i="53"/>
  <c r="P98" i="53"/>
  <c r="L75" i="53"/>
  <c r="L98" i="53"/>
  <c r="H75" i="53"/>
  <c r="H98" i="53"/>
  <c r="D75" i="53"/>
  <c r="D98" i="53"/>
  <c r="P74" i="53"/>
  <c r="P97" i="53"/>
  <c r="L74" i="53"/>
  <c r="L97" i="53"/>
  <c r="H74" i="53"/>
  <c r="H97" i="53"/>
  <c r="D74" i="53"/>
  <c r="D97" i="53"/>
  <c r="P73" i="53"/>
  <c r="P96" i="53"/>
  <c r="L73" i="53"/>
  <c r="L96" i="53"/>
  <c r="H73" i="53"/>
  <c r="H96" i="53"/>
  <c r="D73" i="53"/>
  <c r="D96" i="53"/>
  <c r="P102" i="6"/>
  <c r="L102" i="6"/>
  <c r="H102" i="6"/>
  <c r="D102" i="6"/>
  <c r="L99" i="6"/>
  <c r="D99" i="6"/>
  <c r="L64" i="6"/>
  <c r="L137" i="6" s="1"/>
  <c r="L60" i="6"/>
  <c r="L133" i="6" s="1"/>
  <c r="P59" i="6"/>
  <c r="L59" i="6"/>
  <c r="H59" i="6"/>
  <c r="D59" i="6"/>
  <c r="P57" i="6"/>
  <c r="L57" i="6"/>
  <c r="H57" i="6"/>
  <c r="D57" i="6"/>
  <c r="D56" i="6"/>
  <c r="P4" i="6"/>
  <c r="L4" i="6"/>
  <c r="H4" i="6"/>
  <c r="D4" i="6"/>
  <c r="P63" i="10"/>
  <c r="L63" i="10"/>
  <c r="H63" i="10"/>
  <c r="D63" i="10"/>
  <c r="P62" i="10"/>
  <c r="L62" i="10"/>
  <c r="H62" i="10"/>
  <c r="D62" i="10"/>
  <c r="N61" i="10"/>
  <c r="F61" i="10"/>
  <c r="P60" i="10"/>
  <c r="L60" i="10"/>
  <c r="H60" i="10"/>
  <c r="D60" i="10"/>
  <c r="P59" i="10"/>
  <c r="L59" i="10"/>
  <c r="H59" i="10"/>
  <c r="D59" i="10"/>
  <c r="O57" i="10"/>
  <c r="O61" i="10"/>
  <c r="K57" i="10"/>
  <c r="K61" i="10"/>
  <c r="G57" i="10"/>
  <c r="G61" i="10"/>
  <c r="O154" i="11"/>
  <c r="G154" i="11"/>
  <c r="O153" i="11"/>
  <c r="G153" i="11"/>
  <c r="O152" i="11"/>
  <c r="G152" i="11"/>
  <c r="O151" i="11"/>
  <c r="G151" i="11"/>
  <c r="O150" i="11"/>
  <c r="G150" i="11"/>
  <c r="O149" i="11"/>
  <c r="G149" i="11"/>
  <c r="O148" i="11"/>
  <c r="G148" i="11"/>
  <c r="O147" i="11"/>
  <c r="G147" i="11"/>
  <c r="O146" i="11"/>
  <c r="G146" i="11"/>
  <c r="O143" i="11"/>
  <c r="G143" i="11"/>
  <c r="O142" i="11"/>
  <c r="G142" i="11"/>
  <c r="O141" i="11"/>
  <c r="G141" i="11"/>
  <c r="O140" i="11"/>
  <c r="G140" i="11"/>
  <c r="O139" i="11"/>
  <c r="G139" i="11"/>
  <c r="O138" i="11"/>
  <c r="G138" i="11"/>
  <c r="O137" i="11"/>
  <c r="G137" i="11"/>
  <c r="O136" i="11"/>
  <c r="G136" i="11"/>
  <c r="O135" i="11"/>
  <c r="G135" i="11"/>
  <c r="K154" i="13"/>
  <c r="C154" i="13"/>
  <c r="K153" i="13"/>
  <c r="C153" i="13"/>
  <c r="K151" i="13"/>
  <c r="C151" i="13"/>
  <c r="K150" i="13"/>
  <c r="C150" i="13"/>
  <c r="K143" i="13"/>
  <c r="C143" i="13"/>
  <c r="K142" i="13"/>
  <c r="C142" i="13"/>
  <c r="K141" i="13"/>
  <c r="C141" i="13"/>
  <c r="K140" i="13"/>
  <c r="C140" i="13"/>
  <c r="K139" i="13"/>
  <c r="C139" i="13"/>
  <c r="K130" i="13"/>
  <c r="C130" i="13"/>
  <c r="K113" i="13"/>
  <c r="C113" i="13"/>
  <c r="N120" i="13"/>
  <c r="N121" i="13"/>
  <c r="N123" i="13"/>
  <c r="N124" i="13"/>
  <c r="N126" i="13"/>
  <c r="N127" i="13"/>
  <c r="N128" i="13"/>
  <c r="N130" i="13"/>
  <c r="N145" i="13"/>
  <c r="J120" i="13"/>
  <c r="J121" i="13"/>
  <c r="J123" i="13"/>
  <c r="J124" i="13"/>
  <c r="J126" i="13"/>
  <c r="J127" i="13"/>
  <c r="J128" i="13"/>
  <c r="J130" i="13"/>
  <c r="J145" i="13"/>
  <c r="F120" i="13"/>
  <c r="F121" i="13"/>
  <c r="F123" i="13"/>
  <c r="F124" i="13"/>
  <c r="F126" i="13"/>
  <c r="F127" i="13"/>
  <c r="F128" i="13"/>
  <c r="F130" i="13"/>
  <c r="F145" i="13"/>
  <c r="B120" i="13"/>
  <c r="B121" i="13"/>
  <c r="B123" i="13"/>
  <c r="B124" i="13"/>
  <c r="B126" i="13"/>
  <c r="B127" i="13"/>
  <c r="B128" i="13"/>
  <c r="B130" i="13"/>
  <c r="B145" i="13"/>
  <c r="N103" i="13"/>
  <c r="N104" i="13"/>
  <c r="N105" i="13"/>
  <c r="N106" i="13"/>
  <c r="N107" i="13"/>
  <c r="N109" i="13"/>
  <c r="N110" i="13"/>
  <c r="N111" i="13"/>
  <c r="N113" i="13"/>
  <c r="N134" i="13"/>
  <c r="J103" i="13"/>
  <c r="J104" i="13"/>
  <c r="J105" i="13"/>
  <c r="J106" i="13"/>
  <c r="J107" i="13"/>
  <c r="J109" i="13"/>
  <c r="J110" i="13"/>
  <c r="J111" i="13"/>
  <c r="J113" i="13"/>
  <c r="J134" i="13"/>
  <c r="F103" i="13"/>
  <c r="F104" i="13"/>
  <c r="F105" i="13"/>
  <c r="F106" i="13"/>
  <c r="F107" i="13"/>
  <c r="F109" i="13"/>
  <c r="F110" i="13"/>
  <c r="F111" i="13"/>
  <c r="F113" i="13"/>
  <c r="F134" i="13"/>
  <c r="B103" i="13"/>
  <c r="B104" i="13"/>
  <c r="B105" i="13"/>
  <c r="B106" i="13"/>
  <c r="B107" i="13"/>
  <c r="B109" i="13"/>
  <c r="B110" i="13"/>
  <c r="B111" i="13"/>
  <c r="B113" i="13"/>
  <c r="B134" i="13"/>
  <c r="K257" i="15"/>
  <c r="C257" i="15"/>
  <c r="K256" i="15"/>
  <c r="C256" i="15"/>
  <c r="K255" i="15"/>
  <c r="C255" i="15"/>
  <c r="K254" i="15"/>
  <c r="C254" i="15"/>
  <c r="K253" i="15"/>
  <c r="C253" i="15"/>
  <c r="K252" i="15"/>
  <c r="C252" i="15"/>
  <c r="K251" i="15"/>
  <c r="C251" i="15"/>
  <c r="K250" i="15"/>
  <c r="C250" i="15"/>
  <c r="K247" i="15"/>
  <c r="C247" i="15"/>
  <c r="K246" i="15"/>
  <c r="C246" i="15"/>
  <c r="K245" i="15"/>
  <c r="C245" i="15"/>
  <c r="K244" i="15"/>
  <c r="C244" i="15"/>
  <c r="K243" i="15"/>
  <c r="C243" i="15"/>
  <c r="K242" i="15"/>
  <c r="C242" i="15"/>
  <c r="K241" i="15"/>
  <c r="C241" i="15"/>
  <c r="K240" i="15"/>
  <c r="C240" i="15"/>
  <c r="K237" i="15"/>
  <c r="C237" i="15"/>
  <c r="K236" i="15"/>
  <c r="C236" i="15"/>
  <c r="K235" i="15"/>
  <c r="C235" i="15"/>
  <c r="K234" i="15"/>
  <c r="C234" i="15"/>
  <c r="K233" i="15"/>
  <c r="C233" i="15"/>
  <c r="K232" i="15"/>
  <c r="C232" i="15"/>
  <c r="K231" i="15"/>
  <c r="C231" i="15"/>
  <c r="K230" i="15"/>
  <c r="C230" i="15"/>
  <c r="K227" i="15"/>
  <c r="C227" i="15"/>
  <c r="K226" i="15"/>
  <c r="C226" i="15"/>
  <c r="K225" i="15"/>
  <c r="C225" i="15"/>
  <c r="K224" i="15"/>
  <c r="C224" i="15"/>
  <c r="K223" i="15"/>
  <c r="C223" i="15"/>
  <c r="K222" i="15"/>
  <c r="C222" i="15"/>
  <c r="K221" i="15"/>
  <c r="C221" i="15"/>
  <c r="C234" i="16"/>
  <c r="C227" i="16"/>
  <c r="C226" i="16"/>
  <c r="C225" i="16"/>
  <c r="C220" i="16"/>
  <c r="O205" i="17"/>
  <c r="O206" i="17"/>
  <c r="O207" i="17"/>
  <c r="O209" i="17"/>
  <c r="O210" i="17"/>
  <c r="O212" i="17"/>
  <c r="O213" i="17"/>
  <c r="O214" i="17"/>
  <c r="O216" i="17"/>
  <c r="O249" i="17"/>
  <c r="O77" i="14"/>
  <c r="K205" i="17"/>
  <c r="K206" i="17"/>
  <c r="K207" i="17"/>
  <c r="K209" i="17"/>
  <c r="K210" i="17"/>
  <c r="K212" i="17"/>
  <c r="K213" i="17"/>
  <c r="K214" i="17"/>
  <c r="K216" i="17"/>
  <c r="K249" i="17"/>
  <c r="K77" i="14"/>
  <c r="G205" i="17"/>
  <c r="G206" i="17"/>
  <c r="G207" i="17"/>
  <c r="G209" i="17"/>
  <c r="G210" i="17"/>
  <c r="G212" i="17"/>
  <c r="G213" i="17"/>
  <c r="G214" i="17"/>
  <c r="G216" i="17"/>
  <c r="G249" i="17"/>
  <c r="G77" i="14"/>
  <c r="C209" i="17"/>
  <c r="C210" i="17"/>
  <c r="C212" i="17"/>
  <c r="C213" i="17"/>
  <c r="C214" i="17"/>
  <c r="C216" i="17"/>
  <c r="C249" i="17"/>
  <c r="C77" i="14"/>
  <c r="O172" i="17"/>
  <c r="O174" i="17"/>
  <c r="O175" i="17"/>
  <c r="O177" i="17"/>
  <c r="O178" i="17"/>
  <c r="O179" i="17"/>
  <c r="O181" i="17"/>
  <c r="O229" i="17"/>
  <c r="O75" i="14"/>
  <c r="O74" i="14" s="1"/>
  <c r="K172" i="17"/>
  <c r="K174" i="17"/>
  <c r="K175" i="17"/>
  <c r="K177" i="17"/>
  <c r="K178" i="17"/>
  <c r="K179" i="17"/>
  <c r="K181" i="17"/>
  <c r="K229" i="17"/>
  <c r="K75" i="14"/>
  <c r="K74" i="14" s="1"/>
  <c r="G172" i="17"/>
  <c r="G174" i="17"/>
  <c r="G175" i="17"/>
  <c r="G177" i="17"/>
  <c r="G178" i="17"/>
  <c r="G179" i="17"/>
  <c r="G181" i="17"/>
  <c r="G229" i="17"/>
  <c r="G75" i="14"/>
  <c r="G74" i="14" s="1"/>
  <c r="C172" i="17"/>
  <c r="C174" i="17"/>
  <c r="C175" i="17"/>
  <c r="C177" i="17"/>
  <c r="C178" i="17"/>
  <c r="C179" i="17"/>
  <c r="C181" i="17"/>
  <c r="C229" i="17"/>
  <c r="C75" i="14"/>
  <c r="C74" i="14" s="1"/>
  <c r="P180" i="21"/>
  <c r="P181" i="21"/>
  <c r="P182" i="21"/>
  <c r="P184" i="21"/>
  <c r="P185" i="21"/>
  <c r="P187" i="21"/>
  <c r="P188" i="21"/>
  <c r="P189" i="21"/>
  <c r="P192" i="21"/>
  <c r="P226" i="21"/>
  <c r="P80" i="18"/>
  <c r="P109" i="6" s="1"/>
  <c r="L180" i="21"/>
  <c r="L181" i="21"/>
  <c r="L182" i="21"/>
  <c r="L184" i="21"/>
  <c r="L185" i="21"/>
  <c r="L187" i="21"/>
  <c r="L188" i="21"/>
  <c r="L189" i="21"/>
  <c r="L192" i="21"/>
  <c r="L226" i="21"/>
  <c r="L80" i="18"/>
  <c r="L109" i="6" s="1"/>
  <c r="H180" i="21"/>
  <c r="H181" i="21"/>
  <c r="H182" i="21"/>
  <c r="H184" i="21"/>
  <c r="H185" i="21"/>
  <c r="H187" i="21"/>
  <c r="H188" i="21"/>
  <c r="H189" i="21"/>
  <c r="H192" i="21"/>
  <c r="H226" i="21"/>
  <c r="H80" i="18"/>
  <c r="H109" i="6" s="1"/>
  <c r="D180" i="21"/>
  <c r="D181" i="21"/>
  <c r="D182" i="21"/>
  <c r="D184" i="21"/>
  <c r="D185" i="21"/>
  <c r="D187" i="21"/>
  <c r="D188" i="21"/>
  <c r="D189" i="21"/>
  <c r="D192" i="21"/>
  <c r="D226" i="21"/>
  <c r="D80" i="18"/>
  <c r="D109" i="6" s="1"/>
  <c r="P162" i="21"/>
  <c r="P164" i="21"/>
  <c r="P165" i="21"/>
  <c r="P166" i="21"/>
  <c r="P168" i="21"/>
  <c r="P169" i="21"/>
  <c r="P170" i="21"/>
  <c r="P173" i="21"/>
  <c r="P214" i="21"/>
  <c r="P79" i="18"/>
  <c r="P100" i="18" s="1"/>
  <c r="P163" i="6" s="1"/>
  <c r="L162" i="21"/>
  <c r="L164" i="21"/>
  <c r="L165" i="21"/>
  <c r="L166" i="21"/>
  <c r="L168" i="21"/>
  <c r="L169" i="21"/>
  <c r="L170" i="21"/>
  <c r="L173" i="21"/>
  <c r="L214" i="21"/>
  <c r="L79" i="18"/>
  <c r="L100" i="18" s="1"/>
  <c r="L163" i="6" s="1"/>
  <c r="H162" i="21"/>
  <c r="H164" i="21"/>
  <c r="H165" i="21"/>
  <c r="H166" i="21"/>
  <c r="H168" i="21"/>
  <c r="H169" i="21"/>
  <c r="H170" i="21"/>
  <c r="H173" i="21"/>
  <c r="H214" i="21"/>
  <c r="H79" i="18"/>
  <c r="H100" i="18" s="1"/>
  <c r="H163" i="6" s="1"/>
  <c r="D162" i="21"/>
  <c r="D164" i="21"/>
  <c r="D165" i="21"/>
  <c r="D166" i="21"/>
  <c r="D168" i="21"/>
  <c r="D169" i="21"/>
  <c r="D170" i="21"/>
  <c r="D173" i="21"/>
  <c r="D214" i="21"/>
  <c r="D79" i="18"/>
  <c r="D100" i="18" s="1"/>
  <c r="D163" i="6" s="1"/>
  <c r="I107" i="28"/>
  <c r="O153" i="28"/>
  <c r="O72" i="26"/>
  <c r="K153" i="28"/>
  <c r="K72" i="26"/>
  <c r="G153" i="28"/>
  <c r="G72" i="26"/>
  <c r="C153" i="28"/>
  <c r="C72" i="26"/>
  <c r="O71" i="26"/>
  <c r="O143" i="28"/>
  <c r="K143" i="28"/>
  <c r="K71" i="26"/>
  <c r="G71" i="26"/>
  <c r="G143" i="28"/>
  <c r="C143" i="28"/>
  <c r="C71" i="26"/>
  <c r="O70" i="26"/>
  <c r="O133" i="28"/>
  <c r="K133" i="28"/>
  <c r="K70" i="26"/>
  <c r="G70" i="26"/>
  <c r="G133" i="28"/>
  <c r="C133" i="28"/>
  <c r="C70" i="26"/>
  <c r="P159" i="29"/>
  <c r="L159" i="29"/>
  <c r="H159" i="29"/>
  <c r="D159" i="29"/>
  <c r="B153" i="29"/>
  <c r="B148" i="29"/>
  <c r="N147" i="29"/>
  <c r="J147" i="29"/>
  <c r="F147" i="29"/>
  <c r="B147" i="29"/>
  <c r="N146" i="29"/>
  <c r="J146" i="29"/>
  <c r="F146" i="29"/>
  <c r="B146" i="29"/>
  <c r="N145" i="29"/>
  <c r="J145" i="29"/>
  <c r="F145" i="29"/>
  <c r="B145" i="29"/>
  <c r="N144" i="29"/>
  <c r="J144" i="29"/>
  <c r="F144" i="29"/>
  <c r="B144" i="29"/>
  <c r="P139" i="29"/>
  <c r="L139" i="29"/>
  <c r="H139" i="29"/>
  <c r="D139" i="29"/>
  <c r="B133" i="29"/>
  <c r="N129" i="29"/>
  <c r="J129" i="29"/>
  <c r="F129" i="29"/>
  <c r="B129" i="29"/>
  <c r="N128" i="29"/>
  <c r="J128" i="29"/>
  <c r="F128" i="29"/>
  <c r="F123" i="29" s="1"/>
  <c r="P102" i="29"/>
  <c r="L102" i="29"/>
  <c r="H102" i="29"/>
  <c r="D102" i="29"/>
  <c r="P100" i="29"/>
  <c r="L100" i="29"/>
  <c r="H100" i="29"/>
  <c r="D100" i="29"/>
  <c r="N123" i="32"/>
  <c r="N123" i="31"/>
  <c r="J123" i="32"/>
  <c r="J123" i="31"/>
  <c r="F123" i="32"/>
  <c r="F123" i="31"/>
  <c r="N122" i="32"/>
  <c r="N122" i="31"/>
  <c r="N122" i="33"/>
  <c r="J122" i="32"/>
  <c r="J122" i="33"/>
  <c r="J122" i="31"/>
  <c r="F122" i="32"/>
  <c r="F122" i="31"/>
  <c r="N121" i="32"/>
  <c r="N121" i="33"/>
  <c r="N121" i="31"/>
  <c r="J121" i="32"/>
  <c r="J121" i="33"/>
  <c r="J121" i="31"/>
  <c r="F121" i="32"/>
  <c r="F121" i="31"/>
  <c r="B121" i="32"/>
  <c r="B121" i="33"/>
  <c r="N120" i="32"/>
  <c r="N120" i="31"/>
  <c r="J120" i="32"/>
  <c r="J120" i="33"/>
  <c r="J120" i="31"/>
  <c r="F120" i="32"/>
  <c r="F120" i="31"/>
  <c r="B120" i="32"/>
  <c r="B120" i="33"/>
  <c r="N119" i="32"/>
  <c r="N119" i="33"/>
  <c r="N119" i="31"/>
  <c r="J119" i="32"/>
  <c r="J119" i="31"/>
  <c r="F119" i="32"/>
  <c r="F119" i="31"/>
  <c r="B119" i="32"/>
  <c r="B119" i="33"/>
  <c r="N118" i="32"/>
  <c r="N118" i="31"/>
  <c r="N118" i="33"/>
  <c r="J118" i="32"/>
  <c r="J118" i="33"/>
  <c r="J118" i="31"/>
  <c r="F118" i="32"/>
  <c r="F118" i="31"/>
  <c r="N117" i="32"/>
  <c r="N117" i="33"/>
  <c r="N117" i="31"/>
  <c r="J117" i="32"/>
  <c r="J117" i="33"/>
  <c r="J117" i="31"/>
  <c r="F117" i="32"/>
  <c r="F117" i="31"/>
  <c r="B117" i="32"/>
  <c r="B117" i="33"/>
  <c r="N116" i="32"/>
  <c r="N116" i="31"/>
  <c r="J116" i="32"/>
  <c r="J116" i="31"/>
  <c r="F116" i="32"/>
  <c r="F116" i="31"/>
  <c r="N115" i="32"/>
  <c r="N115" i="31"/>
  <c r="J115" i="32"/>
  <c r="J115" i="31"/>
  <c r="F115" i="32"/>
  <c r="F115" i="31"/>
  <c r="N114" i="32"/>
  <c r="N114" i="31"/>
  <c r="J114" i="32"/>
  <c r="J114" i="31"/>
  <c r="F114" i="32"/>
  <c r="F114" i="31"/>
  <c r="N113" i="32"/>
  <c r="N113" i="31"/>
  <c r="J113" i="32"/>
  <c r="J113" i="31"/>
  <c r="F113" i="32"/>
  <c r="F113" i="31"/>
  <c r="J112" i="32"/>
  <c r="J112" i="33"/>
  <c r="B112" i="32"/>
  <c r="B112" i="33"/>
  <c r="B122" i="33"/>
  <c r="N112" i="33"/>
  <c r="O39" i="6"/>
  <c r="G39" i="6"/>
  <c r="C39" i="6"/>
  <c r="K30" i="6"/>
  <c r="G30" i="6"/>
  <c r="C30" i="6"/>
  <c r="O58" i="10"/>
  <c r="N146" i="11"/>
  <c r="N147" i="11"/>
  <c r="N148" i="11"/>
  <c r="N149" i="11"/>
  <c r="N150" i="11"/>
  <c r="N151" i="11"/>
  <c r="N152" i="11"/>
  <c r="N153" i="11"/>
  <c r="N154" i="11"/>
  <c r="J146" i="11"/>
  <c r="J147" i="11"/>
  <c r="J148" i="11"/>
  <c r="J149" i="11"/>
  <c r="J150" i="11"/>
  <c r="J151" i="11"/>
  <c r="J152" i="11"/>
  <c r="J153" i="11"/>
  <c r="J154" i="11"/>
  <c r="F146" i="11"/>
  <c r="F147" i="11"/>
  <c r="F148" i="11"/>
  <c r="F149" i="11"/>
  <c r="F150" i="11"/>
  <c r="F151" i="11"/>
  <c r="F152" i="11"/>
  <c r="F153" i="11"/>
  <c r="F154" i="11"/>
  <c r="B146" i="11"/>
  <c r="B147" i="11"/>
  <c r="B148" i="11"/>
  <c r="B149" i="11"/>
  <c r="B150" i="11"/>
  <c r="B151" i="11"/>
  <c r="B152" i="11"/>
  <c r="B153" i="11"/>
  <c r="B154" i="11"/>
  <c r="N135" i="11"/>
  <c r="N136" i="11"/>
  <c r="N137" i="11"/>
  <c r="N138" i="11"/>
  <c r="N139" i="11"/>
  <c r="N140" i="11"/>
  <c r="N141" i="11"/>
  <c r="N142" i="11"/>
  <c r="N143" i="11"/>
  <c r="J135" i="11"/>
  <c r="J136" i="11"/>
  <c r="J137" i="11"/>
  <c r="J138" i="11"/>
  <c r="J139" i="11"/>
  <c r="J140" i="11"/>
  <c r="J141" i="11"/>
  <c r="J142" i="11"/>
  <c r="J143" i="11"/>
  <c r="F135" i="11"/>
  <c r="F136" i="11"/>
  <c r="F137" i="11"/>
  <c r="F138" i="11"/>
  <c r="F139" i="11"/>
  <c r="F140" i="11"/>
  <c r="F141" i="11"/>
  <c r="F142" i="11"/>
  <c r="F143" i="11"/>
  <c r="B135" i="11"/>
  <c r="B136" i="11"/>
  <c r="B137" i="11"/>
  <c r="B138" i="11"/>
  <c r="B139" i="11"/>
  <c r="B140" i="11"/>
  <c r="B141" i="11"/>
  <c r="B142" i="11"/>
  <c r="B143" i="11"/>
  <c r="Q154" i="13"/>
  <c r="I154" i="13"/>
  <c r="Q153" i="13"/>
  <c r="I153" i="13"/>
  <c r="Q151" i="13"/>
  <c r="I151" i="13"/>
  <c r="Q150" i="13"/>
  <c r="I150" i="13"/>
  <c r="Q143" i="13"/>
  <c r="I143" i="13"/>
  <c r="Q142" i="13"/>
  <c r="I142" i="13"/>
  <c r="Q141" i="13"/>
  <c r="I141" i="13"/>
  <c r="Q140" i="13"/>
  <c r="I140" i="13"/>
  <c r="Q139" i="13"/>
  <c r="I139" i="13"/>
  <c r="P250" i="15"/>
  <c r="P251" i="15"/>
  <c r="P252" i="15"/>
  <c r="P253" i="15"/>
  <c r="P254" i="15"/>
  <c r="P255" i="15"/>
  <c r="P256" i="15"/>
  <c r="P257" i="15"/>
  <c r="L250" i="15"/>
  <c r="L251" i="15"/>
  <c r="L252" i="15"/>
  <c r="L253" i="15"/>
  <c r="L254" i="15"/>
  <c r="L255" i="15"/>
  <c r="L256" i="15"/>
  <c r="L257" i="15"/>
  <c r="H250" i="15"/>
  <c r="H251" i="15"/>
  <c r="H252" i="15"/>
  <c r="H253" i="15"/>
  <c r="H254" i="15"/>
  <c r="H255" i="15"/>
  <c r="H256" i="15"/>
  <c r="H257" i="15"/>
  <c r="D250" i="15"/>
  <c r="D251" i="15"/>
  <c r="D252" i="15"/>
  <c r="D253" i="15"/>
  <c r="D254" i="15"/>
  <c r="D255" i="15"/>
  <c r="D256" i="15"/>
  <c r="D257" i="15"/>
  <c r="P240" i="15"/>
  <c r="P241" i="15"/>
  <c r="P242" i="15"/>
  <c r="P243" i="15"/>
  <c r="P244" i="15"/>
  <c r="P245" i="15"/>
  <c r="P246" i="15"/>
  <c r="P247" i="15"/>
  <c r="L240" i="15"/>
  <c r="L241" i="15"/>
  <c r="L242" i="15"/>
  <c r="L243" i="15"/>
  <c r="L244" i="15"/>
  <c r="L245" i="15"/>
  <c r="L246" i="15"/>
  <c r="L247" i="15"/>
  <c r="H240" i="15"/>
  <c r="H241" i="15"/>
  <c r="H242" i="15"/>
  <c r="H243" i="15"/>
  <c r="H244" i="15"/>
  <c r="H245" i="15"/>
  <c r="H246" i="15"/>
  <c r="H247" i="15"/>
  <c r="D240" i="15"/>
  <c r="D241" i="15"/>
  <c r="D242" i="15"/>
  <c r="D243" i="15"/>
  <c r="D244" i="15"/>
  <c r="D245" i="15"/>
  <c r="D246" i="15"/>
  <c r="D247" i="15"/>
  <c r="P230" i="15"/>
  <c r="P231" i="15"/>
  <c r="P232" i="15"/>
  <c r="P233" i="15"/>
  <c r="P234" i="15"/>
  <c r="P235" i="15"/>
  <c r="P236" i="15"/>
  <c r="P237" i="15"/>
  <c r="L230" i="15"/>
  <c r="L231" i="15"/>
  <c r="L232" i="15"/>
  <c r="L233" i="15"/>
  <c r="L234" i="15"/>
  <c r="L235" i="15"/>
  <c r="L236" i="15"/>
  <c r="L237" i="15"/>
  <c r="H230" i="15"/>
  <c r="H231" i="15"/>
  <c r="H232" i="15"/>
  <c r="H233" i="15"/>
  <c r="H234" i="15"/>
  <c r="H235" i="15"/>
  <c r="H236" i="15"/>
  <c r="H237" i="15"/>
  <c r="D230" i="15"/>
  <c r="D231" i="15"/>
  <c r="D232" i="15"/>
  <c r="D233" i="15"/>
  <c r="D234" i="15"/>
  <c r="D235" i="15"/>
  <c r="D236" i="15"/>
  <c r="D237" i="15"/>
  <c r="P221" i="15"/>
  <c r="P222" i="15"/>
  <c r="P223" i="15"/>
  <c r="P224" i="15"/>
  <c r="P225" i="15"/>
  <c r="P226" i="15"/>
  <c r="P227" i="15"/>
  <c r="L221" i="15"/>
  <c r="L222" i="15"/>
  <c r="L223" i="15"/>
  <c r="L224" i="15"/>
  <c r="L225" i="15"/>
  <c r="L226" i="15"/>
  <c r="L227" i="15"/>
  <c r="H221" i="15"/>
  <c r="H222" i="15"/>
  <c r="H223" i="15"/>
  <c r="H224" i="15"/>
  <c r="H225" i="15"/>
  <c r="H226" i="15"/>
  <c r="H227" i="15"/>
  <c r="D221" i="15"/>
  <c r="D222" i="15"/>
  <c r="D223" i="15"/>
  <c r="D224" i="15"/>
  <c r="D225" i="15"/>
  <c r="D226" i="15"/>
  <c r="D227" i="15"/>
  <c r="Q257" i="17"/>
  <c r="Q257" i="16"/>
  <c r="M257" i="17"/>
  <c r="M257" i="16"/>
  <c r="I257" i="17"/>
  <c r="I257" i="16"/>
  <c r="E257" i="17"/>
  <c r="E257" i="16"/>
  <c r="Q256" i="17"/>
  <c r="Q256" i="16"/>
  <c r="M256" i="17"/>
  <c r="M256" i="16"/>
  <c r="I256" i="17"/>
  <c r="I256" i="16"/>
  <c r="E256" i="17"/>
  <c r="E256" i="16"/>
  <c r="Q255" i="17"/>
  <c r="Q255" i="16"/>
  <c r="M255" i="17"/>
  <c r="M255" i="16"/>
  <c r="I255" i="17"/>
  <c r="I255" i="16"/>
  <c r="E255" i="17"/>
  <c r="E255" i="16"/>
  <c r="Q254" i="17"/>
  <c r="Q254" i="16"/>
  <c r="M254" i="17"/>
  <c r="M254" i="16"/>
  <c r="I254" i="17"/>
  <c r="I254" i="16"/>
  <c r="E254" i="17"/>
  <c r="E254" i="16"/>
  <c r="Q247" i="17"/>
  <c r="Q247" i="16"/>
  <c r="M247" i="17"/>
  <c r="M247" i="16"/>
  <c r="I247" i="17"/>
  <c r="I247" i="16"/>
  <c r="E247" i="17"/>
  <c r="E247" i="16"/>
  <c r="Q246" i="17"/>
  <c r="Q246" i="16"/>
  <c r="M246" i="17"/>
  <c r="M246" i="16"/>
  <c r="I246" i="17"/>
  <c r="I246" i="16"/>
  <c r="E246" i="17"/>
  <c r="E246" i="16"/>
  <c r="Q245" i="17"/>
  <c r="Q245" i="16"/>
  <c r="M245" i="17"/>
  <c r="M245" i="16"/>
  <c r="I245" i="17"/>
  <c r="I245" i="16"/>
  <c r="E245" i="17"/>
  <c r="E245" i="16"/>
  <c r="Q244" i="17"/>
  <c r="Q244" i="16"/>
  <c r="M244" i="17"/>
  <c r="M244" i="16"/>
  <c r="I244" i="17"/>
  <c r="I244" i="16"/>
  <c r="E244" i="17"/>
  <c r="E244" i="16"/>
  <c r="Q239" i="17"/>
  <c r="Q239" i="16"/>
  <c r="M239" i="17"/>
  <c r="M239" i="16"/>
  <c r="I239" i="17"/>
  <c r="I239" i="16"/>
  <c r="E239" i="17"/>
  <c r="E239" i="16"/>
  <c r="Q237" i="17"/>
  <c r="Q237" i="16"/>
  <c r="M237" i="17"/>
  <c r="M237" i="16"/>
  <c r="I237" i="17"/>
  <c r="I237" i="16"/>
  <c r="E237" i="17"/>
  <c r="E237" i="16"/>
  <c r="Q236" i="17"/>
  <c r="Q236" i="16"/>
  <c r="M236" i="17"/>
  <c r="M236" i="16"/>
  <c r="I236" i="17"/>
  <c r="I236" i="16"/>
  <c r="E236" i="17"/>
  <c r="E236" i="16"/>
  <c r="Q234" i="17"/>
  <c r="Q234" i="16"/>
  <c r="M234" i="17"/>
  <c r="M234" i="16"/>
  <c r="I234" i="17"/>
  <c r="I234" i="16"/>
  <c r="E234" i="17"/>
  <c r="E234" i="16"/>
  <c r="Q227" i="17"/>
  <c r="Q227" i="16"/>
  <c r="M227" i="17"/>
  <c r="M227" i="16"/>
  <c r="I227" i="17"/>
  <c r="I227" i="16"/>
  <c r="E227" i="17"/>
  <c r="E227" i="16"/>
  <c r="Q226" i="17"/>
  <c r="Q226" i="16"/>
  <c r="M226" i="17"/>
  <c r="M226" i="16"/>
  <c r="I226" i="17"/>
  <c r="I226" i="16"/>
  <c r="E226" i="17"/>
  <c r="E226" i="16"/>
  <c r="Q225" i="17"/>
  <c r="Q225" i="16"/>
  <c r="M225" i="17"/>
  <c r="M225" i="16"/>
  <c r="I225" i="17"/>
  <c r="I225" i="16"/>
  <c r="E225" i="17"/>
  <c r="E225" i="16"/>
  <c r="Q220" i="17"/>
  <c r="Q220" i="16"/>
  <c r="M220" i="17"/>
  <c r="M220" i="16"/>
  <c r="I220" i="17"/>
  <c r="I220" i="16"/>
  <c r="E220" i="17"/>
  <c r="E220" i="16"/>
  <c r="O234" i="16"/>
  <c r="O233" i="16"/>
  <c r="O232" i="16"/>
  <c r="O231" i="16"/>
  <c r="O230" i="16"/>
  <c r="O227" i="16"/>
  <c r="O226" i="16"/>
  <c r="O225" i="16"/>
  <c r="O224" i="16"/>
  <c r="O223" i="16"/>
  <c r="O222" i="16"/>
  <c r="O221" i="16"/>
  <c r="O220" i="16"/>
  <c r="N205" i="17"/>
  <c r="N206" i="17"/>
  <c r="N207" i="17"/>
  <c r="N209" i="17"/>
  <c r="N210" i="17"/>
  <c r="N212" i="17"/>
  <c r="N213" i="17"/>
  <c r="N214" i="17"/>
  <c r="N216" i="17"/>
  <c r="N249" i="17"/>
  <c r="J205" i="17"/>
  <c r="J206" i="17"/>
  <c r="J207" i="17"/>
  <c r="J209" i="17"/>
  <c r="J210" i="17"/>
  <c r="J212" i="17"/>
  <c r="J213" i="17"/>
  <c r="J214" i="17"/>
  <c r="J216" i="17"/>
  <c r="J249" i="17"/>
  <c r="F209" i="17"/>
  <c r="F210" i="17"/>
  <c r="F212" i="17"/>
  <c r="F213" i="17"/>
  <c r="F214" i="17"/>
  <c r="F216" i="17"/>
  <c r="F249" i="17"/>
  <c r="B209" i="17"/>
  <c r="B210" i="17"/>
  <c r="B212" i="17"/>
  <c r="B213" i="17"/>
  <c r="B214" i="17"/>
  <c r="B216" i="17"/>
  <c r="B249" i="17"/>
  <c r="N172" i="17"/>
  <c r="N174" i="17"/>
  <c r="N175" i="17"/>
  <c r="N177" i="17"/>
  <c r="N178" i="17"/>
  <c r="N179" i="17"/>
  <c r="N181" i="17"/>
  <c r="N229" i="17"/>
  <c r="J172" i="17"/>
  <c r="J174" i="17"/>
  <c r="J175" i="17"/>
  <c r="J177" i="17"/>
  <c r="J178" i="17"/>
  <c r="J179" i="17"/>
  <c r="J181" i="17"/>
  <c r="J229" i="17"/>
  <c r="F172" i="17"/>
  <c r="F174" i="17"/>
  <c r="F175" i="17"/>
  <c r="F177" i="17"/>
  <c r="F178" i="17"/>
  <c r="F179" i="17"/>
  <c r="F181" i="17"/>
  <c r="F229" i="17"/>
  <c r="B172" i="17"/>
  <c r="B174" i="17"/>
  <c r="B175" i="17"/>
  <c r="B177" i="17"/>
  <c r="B178" i="17"/>
  <c r="B179" i="17"/>
  <c r="B181" i="17"/>
  <c r="B229" i="17"/>
  <c r="M158" i="25"/>
  <c r="M155" i="25"/>
  <c r="M152" i="25"/>
  <c r="M150" i="25"/>
  <c r="Q61" i="22"/>
  <c r="Q167" i="25"/>
  <c r="Q168" i="25"/>
  <c r="Q169" i="25"/>
  <c r="Q172" i="25"/>
  <c r="Q173" i="25"/>
  <c r="Q176" i="25"/>
  <c r="Q202" i="25"/>
  <c r="I61" i="22"/>
  <c r="I167" i="25"/>
  <c r="I168" i="25"/>
  <c r="I169" i="25"/>
  <c r="I172" i="25"/>
  <c r="I173" i="25"/>
  <c r="I176" i="25"/>
  <c r="I202" i="25"/>
  <c r="Q59" i="22"/>
  <c r="Q134" i="25"/>
  <c r="Q136" i="25"/>
  <c r="Q137" i="25"/>
  <c r="Q138" i="25"/>
  <c r="Q139" i="25"/>
  <c r="Q141" i="25"/>
  <c r="Q180" i="25"/>
  <c r="I59" i="22"/>
  <c r="I134" i="25"/>
  <c r="I136" i="25"/>
  <c r="I137" i="25"/>
  <c r="I138" i="25"/>
  <c r="I139" i="25"/>
  <c r="I141" i="25"/>
  <c r="I180" i="25"/>
  <c r="K123" i="28"/>
  <c r="M95" i="28"/>
  <c r="B151" i="29"/>
  <c r="N119" i="29"/>
  <c r="J119" i="29"/>
  <c r="F119" i="29"/>
  <c r="N116" i="29"/>
  <c r="J116" i="29"/>
  <c r="F116" i="29"/>
  <c r="B116" i="29"/>
  <c r="N113" i="29"/>
  <c r="J113" i="29"/>
  <c r="F113" i="29"/>
  <c r="N112" i="29"/>
  <c r="J112" i="29"/>
  <c r="F112" i="29"/>
  <c r="F107" i="29" s="1"/>
  <c r="P153" i="29"/>
  <c r="P59" i="26"/>
  <c r="L153" i="29"/>
  <c r="L59" i="26"/>
  <c r="H153" i="29"/>
  <c r="H59" i="26"/>
  <c r="D153" i="29"/>
  <c r="D59" i="26"/>
  <c r="P143" i="29"/>
  <c r="P58" i="26"/>
  <c r="L143" i="29"/>
  <c r="L58" i="26"/>
  <c r="H143" i="29"/>
  <c r="H58" i="26"/>
  <c r="D143" i="29"/>
  <c r="D58" i="26"/>
  <c r="P50" i="9"/>
  <c r="L50" i="9"/>
  <c r="H50" i="9"/>
  <c r="D50" i="9"/>
  <c r="P49" i="9"/>
  <c r="L49" i="9"/>
  <c r="H49" i="9"/>
  <c r="D49" i="9"/>
  <c r="P48" i="9"/>
  <c r="L48" i="9"/>
  <c r="H48" i="9"/>
  <c r="D48" i="9"/>
  <c r="P133" i="29"/>
  <c r="P57" i="26"/>
  <c r="L133" i="29"/>
  <c r="L57" i="26"/>
  <c r="H133" i="29"/>
  <c r="H57" i="26"/>
  <c r="H56" i="26" s="1"/>
  <c r="H115" i="6" s="1"/>
  <c r="D133" i="29"/>
  <c r="D57" i="26"/>
  <c r="Q36" i="30"/>
  <c r="M36" i="30"/>
  <c r="I36" i="30"/>
  <c r="E36" i="30"/>
  <c r="Q35" i="30"/>
  <c r="M35" i="30"/>
  <c r="I35" i="30"/>
  <c r="E35" i="30"/>
  <c r="O113" i="31"/>
  <c r="O114" i="31"/>
  <c r="O115" i="31"/>
  <c r="O116" i="31"/>
  <c r="O117" i="31"/>
  <c r="O118" i="31"/>
  <c r="O119" i="31"/>
  <c r="O120" i="31"/>
  <c r="O121" i="31"/>
  <c r="O122" i="31"/>
  <c r="O123" i="31"/>
  <c r="K113" i="31"/>
  <c r="K114" i="31"/>
  <c r="K115" i="31"/>
  <c r="K116" i="31"/>
  <c r="K117" i="31"/>
  <c r="K118" i="31"/>
  <c r="K119" i="31"/>
  <c r="K120" i="31"/>
  <c r="K121" i="31"/>
  <c r="K122" i="31"/>
  <c r="K123" i="31"/>
  <c r="G113" i="31"/>
  <c r="G114" i="31"/>
  <c r="G115" i="31"/>
  <c r="G116" i="31"/>
  <c r="G117" i="31"/>
  <c r="G118" i="31"/>
  <c r="G119" i="31"/>
  <c r="G120" i="31"/>
  <c r="G121" i="31"/>
  <c r="G122" i="31"/>
  <c r="G123" i="31"/>
  <c r="C113" i="31"/>
  <c r="C114" i="31"/>
  <c r="C115" i="31"/>
  <c r="C116" i="31"/>
  <c r="C117" i="31"/>
  <c r="C118" i="31"/>
  <c r="C119" i="31"/>
  <c r="C120" i="31"/>
  <c r="C121" i="31"/>
  <c r="C122" i="31"/>
  <c r="C123" i="31"/>
  <c r="L83" i="31"/>
  <c r="B118" i="6"/>
  <c r="B116" i="6"/>
  <c r="J64" i="6"/>
  <c r="J137" i="6" s="1"/>
  <c r="N4" i="6"/>
  <c r="J4" i="6"/>
  <c r="F4" i="6"/>
  <c r="B4" i="6"/>
  <c r="J62" i="10"/>
  <c r="B62" i="10"/>
  <c r="N60" i="10"/>
  <c r="J60" i="10"/>
  <c r="F60" i="10"/>
  <c r="B60" i="10"/>
  <c r="N59" i="10"/>
  <c r="J59" i="10"/>
  <c r="F59" i="10"/>
  <c r="B59" i="10"/>
  <c r="B37" i="9"/>
  <c r="Q57" i="10"/>
  <c r="Q61" i="10"/>
  <c r="E57" i="10"/>
  <c r="E61" i="10"/>
  <c r="K154" i="11"/>
  <c r="C154" i="11"/>
  <c r="K153" i="11"/>
  <c r="C153" i="11"/>
  <c r="K152" i="11"/>
  <c r="C152" i="11"/>
  <c r="K151" i="11"/>
  <c r="C151" i="11"/>
  <c r="K150" i="11"/>
  <c r="C150" i="11"/>
  <c r="K149" i="11"/>
  <c r="C149" i="11"/>
  <c r="K148" i="11"/>
  <c r="C148" i="11"/>
  <c r="K147" i="11"/>
  <c r="C147" i="11"/>
  <c r="K146" i="11"/>
  <c r="C146" i="11"/>
  <c r="K143" i="11"/>
  <c r="C143" i="11"/>
  <c r="K142" i="11"/>
  <c r="C142" i="11"/>
  <c r="K141" i="11"/>
  <c r="C141" i="11"/>
  <c r="K140" i="11"/>
  <c r="C140" i="11"/>
  <c r="K139" i="11"/>
  <c r="C139" i="11"/>
  <c r="K138" i="11"/>
  <c r="C138" i="11"/>
  <c r="K137" i="11"/>
  <c r="C137" i="11"/>
  <c r="K136" i="11"/>
  <c r="C136" i="11"/>
  <c r="K135" i="11"/>
  <c r="C135" i="11"/>
  <c r="L138" i="12"/>
  <c r="D138" i="12"/>
  <c r="L137" i="12"/>
  <c r="D137" i="12"/>
  <c r="L136" i="12"/>
  <c r="D136" i="12"/>
  <c r="L135" i="12"/>
  <c r="D135" i="12"/>
  <c r="O154" i="13"/>
  <c r="G154" i="13"/>
  <c r="O153" i="13"/>
  <c r="G153" i="13"/>
  <c r="O151" i="13"/>
  <c r="G151" i="13"/>
  <c r="O150" i="13"/>
  <c r="G150" i="13"/>
  <c r="O143" i="13"/>
  <c r="G143" i="13"/>
  <c r="O142" i="13"/>
  <c r="G142" i="13"/>
  <c r="O141" i="13"/>
  <c r="G141" i="13"/>
  <c r="O140" i="13"/>
  <c r="G140" i="13"/>
  <c r="O139" i="13"/>
  <c r="G139" i="13"/>
  <c r="O130" i="13"/>
  <c r="G130" i="13"/>
  <c r="O113" i="13"/>
  <c r="G113" i="13"/>
  <c r="P120" i="13"/>
  <c r="P121" i="13"/>
  <c r="P123" i="13"/>
  <c r="P124" i="13"/>
  <c r="P126" i="13"/>
  <c r="P127" i="13"/>
  <c r="P128" i="13"/>
  <c r="P130" i="13"/>
  <c r="P145" i="13"/>
  <c r="L120" i="13"/>
  <c r="L121" i="13"/>
  <c r="L123" i="13"/>
  <c r="L124" i="13"/>
  <c r="L126" i="13"/>
  <c r="L127" i="13"/>
  <c r="L128" i="13"/>
  <c r="L130" i="13"/>
  <c r="L145" i="13"/>
  <c r="H120" i="13"/>
  <c r="H121" i="13"/>
  <c r="H123" i="13"/>
  <c r="H124" i="13"/>
  <c r="H126" i="13"/>
  <c r="H127" i="13"/>
  <c r="H128" i="13"/>
  <c r="H130" i="13"/>
  <c r="H145" i="13"/>
  <c r="D120" i="13"/>
  <c r="D121" i="13"/>
  <c r="D123" i="13"/>
  <c r="D124" i="13"/>
  <c r="D126" i="13"/>
  <c r="D127" i="13"/>
  <c r="D128" i="13"/>
  <c r="D130" i="13"/>
  <c r="D145" i="13"/>
  <c r="P103" i="13"/>
  <c r="P104" i="13"/>
  <c r="P105" i="13"/>
  <c r="P106" i="13"/>
  <c r="P107" i="13"/>
  <c r="P109" i="13"/>
  <c r="P110" i="13"/>
  <c r="P111" i="13"/>
  <c r="P113" i="13"/>
  <c r="P134" i="13"/>
  <c r="L103" i="13"/>
  <c r="L104" i="13"/>
  <c r="L105" i="13"/>
  <c r="L106" i="13"/>
  <c r="L107" i="13"/>
  <c r="L109" i="13"/>
  <c r="L110" i="13"/>
  <c r="L111" i="13"/>
  <c r="L113" i="13"/>
  <c r="L134" i="13"/>
  <c r="H103" i="13"/>
  <c r="H104" i="13"/>
  <c r="H105" i="13"/>
  <c r="H106" i="13"/>
  <c r="H107" i="13"/>
  <c r="H109" i="13"/>
  <c r="H110" i="13"/>
  <c r="H111" i="13"/>
  <c r="H113" i="13"/>
  <c r="H134" i="13"/>
  <c r="D103" i="13"/>
  <c r="D104" i="13"/>
  <c r="D105" i="13"/>
  <c r="D106" i="13"/>
  <c r="D107" i="13"/>
  <c r="D109" i="13"/>
  <c r="D110" i="13"/>
  <c r="D111" i="13"/>
  <c r="D113" i="13"/>
  <c r="D134" i="13"/>
  <c r="O257" i="15"/>
  <c r="G257" i="15"/>
  <c r="O256" i="15"/>
  <c r="G256" i="15"/>
  <c r="O255" i="15"/>
  <c r="G255" i="15"/>
  <c r="O254" i="15"/>
  <c r="G254" i="15"/>
  <c r="O253" i="15"/>
  <c r="G253" i="15"/>
  <c r="O252" i="15"/>
  <c r="G252" i="15"/>
  <c r="O251" i="15"/>
  <c r="G251" i="15"/>
  <c r="O250" i="15"/>
  <c r="G250" i="15"/>
  <c r="O247" i="15"/>
  <c r="G247" i="15"/>
  <c r="O246" i="15"/>
  <c r="G246" i="15"/>
  <c r="O245" i="15"/>
  <c r="G245" i="15"/>
  <c r="O244" i="15"/>
  <c r="G244" i="15"/>
  <c r="O243" i="15"/>
  <c r="G243" i="15"/>
  <c r="O242" i="15"/>
  <c r="G242" i="15"/>
  <c r="O241" i="15"/>
  <c r="G241" i="15"/>
  <c r="O240" i="15"/>
  <c r="G240" i="15"/>
  <c r="O237" i="15"/>
  <c r="G237" i="15"/>
  <c r="O236" i="15"/>
  <c r="G236" i="15"/>
  <c r="O235" i="15"/>
  <c r="G235" i="15"/>
  <c r="O234" i="15"/>
  <c r="G234" i="15"/>
  <c r="O227" i="15"/>
  <c r="G227" i="15"/>
  <c r="O226" i="15"/>
  <c r="G226" i="15"/>
  <c r="O225" i="15"/>
  <c r="G225" i="15"/>
  <c r="K234" i="16"/>
  <c r="K227" i="16"/>
  <c r="K226" i="16"/>
  <c r="K225" i="16"/>
  <c r="K220" i="16"/>
  <c r="Q205" i="17"/>
  <c r="Q206" i="17"/>
  <c r="Q207" i="17"/>
  <c r="Q209" i="17"/>
  <c r="Q210" i="17"/>
  <c r="Q212" i="17"/>
  <c r="Q213" i="17"/>
  <c r="Q214" i="17"/>
  <c r="Q216" i="17"/>
  <c r="Q249" i="17"/>
  <c r="Q77" i="14"/>
  <c r="M205" i="17"/>
  <c r="M206" i="17"/>
  <c r="M207" i="17"/>
  <c r="M209" i="17"/>
  <c r="M210" i="17"/>
  <c r="M212" i="17"/>
  <c r="M213" i="17"/>
  <c r="M214" i="17"/>
  <c r="M216" i="17"/>
  <c r="M249" i="17"/>
  <c r="M77" i="14"/>
  <c r="I205" i="17"/>
  <c r="I206" i="17"/>
  <c r="I207" i="17"/>
  <c r="I209" i="17"/>
  <c r="I210" i="17"/>
  <c r="I212" i="17"/>
  <c r="I213" i="17"/>
  <c r="I214" i="17"/>
  <c r="I216" i="17"/>
  <c r="I249" i="17"/>
  <c r="I77" i="14"/>
  <c r="E209" i="17"/>
  <c r="E210" i="17"/>
  <c r="E212" i="17"/>
  <c r="E213" i="17"/>
  <c r="E214" i="17"/>
  <c r="E216" i="17"/>
  <c r="E249" i="17"/>
  <c r="E77" i="14"/>
  <c r="Q172" i="17"/>
  <c r="Q174" i="17"/>
  <c r="Q175" i="17"/>
  <c r="Q177" i="17"/>
  <c r="Q178" i="17"/>
  <c r="Q179" i="17"/>
  <c r="Q181" i="17"/>
  <c r="Q229" i="17"/>
  <c r="Q75" i="14"/>
  <c r="Q74" i="14" s="1"/>
  <c r="M172" i="17"/>
  <c r="M174" i="17"/>
  <c r="M175" i="17"/>
  <c r="M177" i="17"/>
  <c r="M178" i="17"/>
  <c r="M179" i="17"/>
  <c r="M181" i="17"/>
  <c r="M229" i="17"/>
  <c r="M75" i="14"/>
  <c r="M74" i="14" s="1"/>
  <c r="I172" i="17"/>
  <c r="I174" i="17"/>
  <c r="I175" i="17"/>
  <c r="I177" i="17"/>
  <c r="I178" i="17"/>
  <c r="I179" i="17"/>
  <c r="I181" i="17"/>
  <c r="I229" i="17"/>
  <c r="I75" i="14"/>
  <c r="I74" i="14" s="1"/>
  <c r="E172" i="17"/>
  <c r="E174" i="17"/>
  <c r="E175" i="17"/>
  <c r="E177" i="17"/>
  <c r="E178" i="17"/>
  <c r="E179" i="17"/>
  <c r="E181" i="17"/>
  <c r="E229" i="17"/>
  <c r="E75" i="14"/>
  <c r="E74" i="14" s="1"/>
  <c r="N180" i="21"/>
  <c r="N181" i="21"/>
  <c r="N182" i="21"/>
  <c r="N184" i="21"/>
  <c r="N185" i="21"/>
  <c r="N187" i="21"/>
  <c r="N188" i="21"/>
  <c r="N189" i="21"/>
  <c r="N192" i="21"/>
  <c r="N226" i="21"/>
  <c r="N80" i="18"/>
  <c r="N109" i="6" s="1"/>
  <c r="J180" i="21"/>
  <c r="J181" i="21"/>
  <c r="J182" i="21"/>
  <c r="J184" i="21"/>
  <c r="J185" i="21"/>
  <c r="J187" i="21"/>
  <c r="J188" i="21"/>
  <c r="J189" i="21"/>
  <c r="J192" i="21"/>
  <c r="J226" i="21"/>
  <c r="J80" i="18"/>
  <c r="J109" i="6" s="1"/>
  <c r="F180" i="21"/>
  <c r="F181" i="21"/>
  <c r="F182" i="21"/>
  <c r="F184" i="21"/>
  <c r="F185" i="21"/>
  <c r="F187" i="21"/>
  <c r="F188" i="21"/>
  <c r="F189" i="21"/>
  <c r="F192" i="21"/>
  <c r="F226" i="21"/>
  <c r="F80" i="18"/>
  <c r="F109" i="6" s="1"/>
  <c r="B180" i="21"/>
  <c r="B181" i="21"/>
  <c r="B182" i="21"/>
  <c r="B184" i="21"/>
  <c r="B185" i="21"/>
  <c r="B187" i="21"/>
  <c r="B188" i="21"/>
  <c r="B189" i="21"/>
  <c r="B192" i="21"/>
  <c r="B226" i="21"/>
  <c r="B80" i="18"/>
  <c r="B109" i="6" s="1"/>
  <c r="N162" i="21"/>
  <c r="N164" i="21"/>
  <c r="N165" i="21"/>
  <c r="N166" i="21"/>
  <c r="N168" i="21"/>
  <c r="N169" i="21"/>
  <c r="N170" i="21"/>
  <c r="N173" i="21"/>
  <c r="N214" i="21"/>
  <c r="N79" i="18"/>
  <c r="J162" i="21"/>
  <c r="J164" i="21"/>
  <c r="J165" i="21"/>
  <c r="J166" i="21"/>
  <c r="J168" i="21"/>
  <c r="J169" i="21"/>
  <c r="J170" i="21"/>
  <c r="J173" i="21"/>
  <c r="J214" i="21"/>
  <c r="J79" i="18"/>
  <c r="F162" i="21"/>
  <c r="F164" i="21"/>
  <c r="F165" i="21"/>
  <c r="F166" i="21"/>
  <c r="F168" i="21"/>
  <c r="F169" i="21"/>
  <c r="F170" i="21"/>
  <c r="F173" i="21"/>
  <c r="F214" i="21"/>
  <c r="F79" i="18"/>
  <c r="B162" i="21"/>
  <c r="B164" i="21"/>
  <c r="B165" i="21"/>
  <c r="B166" i="21"/>
  <c r="B168" i="21"/>
  <c r="B169" i="21"/>
  <c r="B170" i="21"/>
  <c r="B173" i="21"/>
  <c r="B214" i="21"/>
  <c r="B79" i="18"/>
  <c r="E76" i="22"/>
  <c r="E167" i="6" s="1"/>
  <c r="G107" i="28"/>
  <c r="C107" i="28"/>
  <c r="Q153" i="28"/>
  <c r="Q72" i="26"/>
  <c r="M153" i="28"/>
  <c r="M72" i="26"/>
  <c r="I153" i="28"/>
  <c r="I72" i="26"/>
  <c r="E153" i="28"/>
  <c r="E72" i="26"/>
  <c r="M71" i="26"/>
  <c r="M143" i="28"/>
  <c r="I71" i="26"/>
  <c r="I143" i="28"/>
  <c r="E71" i="26"/>
  <c r="E143" i="28"/>
  <c r="M70" i="26"/>
  <c r="M133" i="28"/>
  <c r="I70" i="26"/>
  <c r="I133" i="28"/>
  <c r="E70" i="26"/>
  <c r="E133" i="28"/>
  <c r="B140" i="29"/>
  <c r="N139" i="29"/>
  <c r="J139" i="29"/>
  <c r="F139" i="29"/>
  <c r="B139" i="29"/>
  <c r="P128" i="29"/>
  <c r="L128" i="29"/>
  <c r="H128" i="29"/>
  <c r="D128" i="29"/>
  <c r="N102" i="29"/>
  <c r="J102" i="29"/>
  <c r="F102" i="29"/>
  <c r="N101" i="29"/>
  <c r="J101" i="29"/>
  <c r="F101" i="29"/>
  <c r="B101" i="29"/>
  <c r="N100" i="29"/>
  <c r="J100" i="29"/>
  <c r="F100" i="29"/>
  <c r="N99" i="29"/>
  <c r="J99" i="29"/>
  <c r="F99" i="29"/>
  <c r="B99" i="29"/>
  <c r="N98" i="29"/>
  <c r="J98" i="29"/>
  <c r="F98" i="29"/>
  <c r="B98" i="29"/>
  <c r="N97" i="29"/>
  <c r="J97" i="29"/>
  <c r="F97" i="29"/>
  <c r="B97" i="29"/>
  <c r="N96" i="29"/>
  <c r="J96" i="29"/>
  <c r="F96" i="29"/>
  <c r="B96" i="29"/>
  <c r="P123" i="32"/>
  <c r="P123" i="31"/>
  <c r="L123" i="32"/>
  <c r="L123" i="31"/>
  <c r="H123" i="32"/>
  <c r="H123" i="31"/>
  <c r="D123" i="32"/>
  <c r="D123" i="31"/>
  <c r="P122" i="32"/>
  <c r="P122" i="31"/>
  <c r="L122" i="32"/>
  <c r="L122" i="31"/>
  <c r="H122" i="32"/>
  <c r="H122" i="31"/>
  <c r="D122" i="32"/>
  <c r="D122" i="31"/>
  <c r="P121" i="32"/>
  <c r="P121" i="31"/>
  <c r="L121" i="32"/>
  <c r="L121" i="31"/>
  <c r="H121" i="32"/>
  <c r="H121" i="31"/>
  <c r="D121" i="32"/>
  <c r="D121" i="31"/>
  <c r="P120" i="32"/>
  <c r="P120" i="31"/>
  <c r="L120" i="32"/>
  <c r="L120" i="31"/>
  <c r="H120" i="32"/>
  <c r="H120" i="31"/>
  <c r="D120" i="32"/>
  <c r="D120" i="31"/>
  <c r="P119" i="32"/>
  <c r="P119" i="31"/>
  <c r="L119" i="32"/>
  <c r="L119" i="31"/>
  <c r="H119" i="32"/>
  <c r="H119" i="31"/>
  <c r="D119" i="32"/>
  <c r="D119" i="31"/>
  <c r="P118" i="32"/>
  <c r="P118" i="31"/>
  <c r="L118" i="32"/>
  <c r="L118" i="31"/>
  <c r="H118" i="32"/>
  <c r="H118" i="31"/>
  <c r="D118" i="32"/>
  <c r="D118" i="31"/>
  <c r="P117" i="32"/>
  <c r="P117" i="31"/>
  <c r="L117" i="32"/>
  <c r="L117" i="31"/>
  <c r="H117" i="32"/>
  <c r="H117" i="31"/>
  <c r="D117" i="32"/>
  <c r="D117" i="31"/>
  <c r="P116" i="32"/>
  <c r="P116" i="31"/>
  <c r="L116" i="32"/>
  <c r="L116" i="31"/>
  <c r="H116" i="32"/>
  <c r="H116" i="31"/>
  <c r="D116" i="32"/>
  <c r="D116" i="31"/>
  <c r="P115" i="32"/>
  <c r="P115" i="31"/>
  <c r="L115" i="32"/>
  <c r="L115" i="31"/>
  <c r="H115" i="32"/>
  <c r="H115" i="31"/>
  <c r="D115" i="32"/>
  <c r="D115" i="31"/>
  <c r="P114" i="32"/>
  <c r="P114" i="31"/>
  <c r="L114" i="32"/>
  <c r="L114" i="31"/>
  <c r="H114" i="32"/>
  <c r="H114" i="31"/>
  <c r="D114" i="32"/>
  <c r="D114" i="31"/>
  <c r="P113" i="32"/>
  <c r="P113" i="31"/>
  <c r="L113" i="32"/>
  <c r="L113" i="31"/>
  <c r="H113" i="32"/>
  <c r="H113" i="31"/>
  <c r="D113" i="32"/>
  <c r="D113" i="31"/>
  <c r="E83" i="32"/>
  <c r="J119" i="33"/>
  <c r="J234" i="17"/>
  <c r="B234" i="17"/>
  <c r="J227" i="17"/>
  <c r="B227" i="17"/>
  <c r="J226" i="17"/>
  <c r="B226" i="17"/>
  <c r="J225" i="17"/>
  <c r="B225" i="17"/>
  <c r="J220" i="17"/>
  <c r="B220" i="17"/>
  <c r="N92" i="18"/>
  <c r="N102" i="18"/>
  <c r="N165" i="6" s="1"/>
  <c r="J92" i="18"/>
  <c r="J102" i="18"/>
  <c r="J165" i="6" s="1"/>
  <c r="F92" i="18"/>
  <c r="F102" i="18"/>
  <c r="F165" i="6" s="1"/>
  <c r="B92" i="18"/>
  <c r="B102" i="18"/>
  <c r="B165" i="6" s="1"/>
  <c r="N91" i="18"/>
  <c r="J91" i="18"/>
  <c r="F91" i="18"/>
  <c r="B91" i="18"/>
  <c r="N90" i="18"/>
  <c r="J90" i="18"/>
  <c r="F90" i="18"/>
  <c r="B90" i="18"/>
  <c r="J51" i="18"/>
  <c r="B51" i="18"/>
  <c r="P238" i="19"/>
  <c r="P239" i="19"/>
  <c r="P240" i="19"/>
  <c r="P241" i="19"/>
  <c r="P242" i="19"/>
  <c r="P243" i="19"/>
  <c r="P244" i="19"/>
  <c r="P245" i="19"/>
  <c r="P246" i="19"/>
  <c r="L238" i="19"/>
  <c r="L239" i="19"/>
  <c r="L240" i="19"/>
  <c r="L241" i="19"/>
  <c r="L242" i="19"/>
  <c r="L243" i="19"/>
  <c r="L244" i="19"/>
  <c r="L245" i="19"/>
  <c r="L246" i="19"/>
  <c r="H238" i="19"/>
  <c r="H239" i="19"/>
  <c r="H240" i="19"/>
  <c r="H241" i="19"/>
  <c r="H242" i="19"/>
  <c r="H243" i="19"/>
  <c r="H244" i="19"/>
  <c r="H245" i="19"/>
  <c r="H246" i="19"/>
  <c r="D238" i="19"/>
  <c r="D239" i="19"/>
  <c r="D240" i="19"/>
  <c r="D241" i="19"/>
  <c r="D242" i="19"/>
  <c r="D243" i="19"/>
  <c r="D244" i="19"/>
  <c r="D245" i="19"/>
  <c r="D246" i="19"/>
  <c r="P227" i="19"/>
  <c r="P228" i="19"/>
  <c r="P229" i="19"/>
  <c r="P230" i="19"/>
  <c r="P231" i="19"/>
  <c r="P232" i="19"/>
  <c r="P233" i="19"/>
  <c r="P234" i="19"/>
  <c r="P235" i="19"/>
  <c r="L227" i="19"/>
  <c r="L228" i="19"/>
  <c r="L229" i="19"/>
  <c r="L230" i="19"/>
  <c r="L231" i="19"/>
  <c r="L232" i="19"/>
  <c r="L233" i="19"/>
  <c r="L234" i="19"/>
  <c r="L235" i="19"/>
  <c r="H227" i="19"/>
  <c r="H228" i="19"/>
  <c r="H229" i="19"/>
  <c r="H230" i="19"/>
  <c r="H231" i="19"/>
  <c r="H232" i="19"/>
  <c r="H233" i="19"/>
  <c r="H234" i="19"/>
  <c r="H235" i="19"/>
  <c r="D227" i="19"/>
  <c r="D228" i="19"/>
  <c r="D229" i="19"/>
  <c r="D230" i="19"/>
  <c r="D231" i="19"/>
  <c r="D232" i="19"/>
  <c r="D233" i="19"/>
  <c r="D234" i="19"/>
  <c r="D235" i="19"/>
  <c r="P89" i="18"/>
  <c r="P215" i="19"/>
  <c r="P216" i="19"/>
  <c r="P217" i="19"/>
  <c r="P218" i="19"/>
  <c r="P219" i="19"/>
  <c r="P220" i="19"/>
  <c r="P221" i="19"/>
  <c r="P222" i="19"/>
  <c r="P223" i="19"/>
  <c r="P224" i="19"/>
  <c r="L89" i="18"/>
  <c r="L215" i="19"/>
  <c r="L216" i="19"/>
  <c r="L217" i="19"/>
  <c r="L218" i="19"/>
  <c r="L219" i="19"/>
  <c r="L220" i="19"/>
  <c r="L221" i="19"/>
  <c r="L222" i="19"/>
  <c r="L223" i="19"/>
  <c r="L224" i="19"/>
  <c r="H89" i="18"/>
  <c r="H215" i="19"/>
  <c r="H216" i="19"/>
  <c r="H217" i="19"/>
  <c r="H218" i="19"/>
  <c r="H219" i="19"/>
  <c r="H220" i="19"/>
  <c r="H221" i="19"/>
  <c r="H222" i="19"/>
  <c r="H223" i="19"/>
  <c r="H224" i="19"/>
  <c r="D89" i="18"/>
  <c r="D215" i="19"/>
  <c r="D216" i="19"/>
  <c r="D217" i="19"/>
  <c r="D218" i="19"/>
  <c r="D219" i="19"/>
  <c r="D220" i="19"/>
  <c r="D221" i="19"/>
  <c r="D222" i="19"/>
  <c r="D223" i="19"/>
  <c r="D224" i="19"/>
  <c r="P86" i="18"/>
  <c r="L86" i="18"/>
  <c r="H86" i="18"/>
  <c r="D86" i="18"/>
  <c r="P85" i="18"/>
  <c r="L85" i="18"/>
  <c r="H85" i="18"/>
  <c r="D85" i="18"/>
  <c r="P84" i="18"/>
  <c r="L84" i="18"/>
  <c r="H84" i="18"/>
  <c r="D84" i="18"/>
  <c r="Q214" i="20"/>
  <c r="M214" i="20"/>
  <c r="I214" i="20"/>
  <c r="E214" i="20"/>
  <c r="N98" i="18"/>
  <c r="J98" i="18"/>
  <c r="F98" i="18"/>
  <c r="B98" i="18"/>
  <c r="N97" i="18"/>
  <c r="J97" i="18"/>
  <c r="F97" i="18"/>
  <c r="B97" i="18"/>
  <c r="N95" i="18"/>
  <c r="J95" i="18"/>
  <c r="F95" i="18"/>
  <c r="B95" i="18"/>
  <c r="N96" i="18"/>
  <c r="J96" i="18"/>
  <c r="F96" i="18"/>
  <c r="B96" i="18"/>
  <c r="M245" i="21"/>
  <c r="E245" i="21"/>
  <c r="M244" i="21"/>
  <c r="E244" i="21"/>
  <c r="M243" i="21"/>
  <c r="E243" i="21"/>
  <c r="M242" i="21"/>
  <c r="E242" i="21"/>
  <c r="M237" i="21"/>
  <c r="E237" i="21"/>
  <c r="M234" i="21"/>
  <c r="E234" i="21"/>
  <c r="M233" i="21"/>
  <c r="E233" i="21"/>
  <c r="M232" i="21"/>
  <c r="E232" i="21"/>
  <c r="M231" i="21"/>
  <c r="E231" i="21"/>
  <c r="M223" i="21"/>
  <c r="E223" i="21"/>
  <c r="M222" i="21"/>
  <c r="E222" i="21"/>
  <c r="M221" i="21"/>
  <c r="E221" i="21"/>
  <c r="M219" i="21"/>
  <c r="E219" i="21"/>
  <c r="N203" i="23"/>
  <c r="N204" i="23"/>
  <c r="N205" i="23"/>
  <c r="N206" i="23"/>
  <c r="N207" i="23"/>
  <c r="N208" i="23"/>
  <c r="N209" i="23"/>
  <c r="N210" i="23"/>
  <c r="N211" i="23"/>
  <c r="J203" i="23"/>
  <c r="J204" i="23"/>
  <c r="J205" i="23"/>
  <c r="J206" i="23"/>
  <c r="J207" i="23"/>
  <c r="J208" i="23"/>
  <c r="J209" i="23"/>
  <c r="J210" i="23"/>
  <c r="J211" i="23"/>
  <c r="F203" i="23"/>
  <c r="F204" i="23"/>
  <c r="F205" i="23"/>
  <c r="F206" i="23"/>
  <c r="F207" i="23"/>
  <c r="F208" i="23"/>
  <c r="F209" i="23"/>
  <c r="F210" i="23"/>
  <c r="F211" i="23"/>
  <c r="B203" i="23"/>
  <c r="B204" i="23"/>
  <c r="B205" i="23"/>
  <c r="B206" i="23"/>
  <c r="B207" i="23"/>
  <c r="B208" i="23"/>
  <c r="B209" i="23"/>
  <c r="B210" i="23"/>
  <c r="B211" i="23"/>
  <c r="N192" i="23"/>
  <c r="N193" i="23"/>
  <c r="N194" i="23"/>
  <c r="N195" i="23"/>
  <c r="N196" i="23"/>
  <c r="N197" i="23"/>
  <c r="N198" i="23"/>
  <c r="N199" i="23"/>
  <c r="N200" i="23"/>
  <c r="J192" i="23"/>
  <c r="J193" i="23"/>
  <c r="J194" i="23"/>
  <c r="J195" i="23"/>
  <c r="J196" i="23"/>
  <c r="J197" i="23"/>
  <c r="J198" i="23"/>
  <c r="J199" i="23"/>
  <c r="J200" i="23"/>
  <c r="F192" i="23"/>
  <c r="F193" i="23"/>
  <c r="F194" i="23"/>
  <c r="F195" i="23"/>
  <c r="F196" i="23"/>
  <c r="F197" i="23"/>
  <c r="F198" i="23"/>
  <c r="F199" i="23"/>
  <c r="F200" i="23"/>
  <c r="B192" i="23"/>
  <c r="B193" i="23"/>
  <c r="B194" i="23"/>
  <c r="B195" i="23"/>
  <c r="B196" i="23"/>
  <c r="B197" i="23"/>
  <c r="B198" i="23"/>
  <c r="B199" i="23"/>
  <c r="B200" i="23"/>
  <c r="N181" i="23"/>
  <c r="N182" i="23"/>
  <c r="N183" i="23"/>
  <c r="N184" i="23"/>
  <c r="N185" i="23"/>
  <c r="N186" i="23"/>
  <c r="N187" i="23"/>
  <c r="N188" i="23"/>
  <c r="N189" i="23"/>
  <c r="J181" i="23"/>
  <c r="J182" i="23"/>
  <c r="J183" i="23"/>
  <c r="J184" i="23"/>
  <c r="J185" i="23"/>
  <c r="J186" i="23"/>
  <c r="J187" i="23"/>
  <c r="J188" i="23"/>
  <c r="J189" i="23"/>
  <c r="F181" i="23"/>
  <c r="F182" i="23"/>
  <c r="F183" i="23"/>
  <c r="F184" i="23"/>
  <c r="F185" i="23"/>
  <c r="F186" i="23"/>
  <c r="F187" i="23"/>
  <c r="F188" i="23"/>
  <c r="F189" i="23"/>
  <c r="B181" i="23"/>
  <c r="B182" i="23"/>
  <c r="B183" i="23"/>
  <c r="B184" i="23"/>
  <c r="B185" i="23"/>
  <c r="B186" i="23"/>
  <c r="B187" i="23"/>
  <c r="B188" i="23"/>
  <c r="B189" i="23"/>
  <c r="P162" i="24"/>
  <c r="P143" i="24"/>
  <c r="H143" i="24"/>
  <c r="P129" i="24"/>
  <c r="L129" i="24"/>
  <c r="D129" i="24"/>
  <c r="Q210" i="25"/>
  <c r="Q208" i="25"/>
  <c r="Q207" i="25"/>
  <c r="Q200" i="25"/>
  <c r="Q199" i="25"/>
  <c r="Q198" i="25"/>
  <c r="Q196" i="25"/>
  <c r="Q188" i="25"/>
  <c r="Q187" i="25"/>
  <c r="Q185" i="25"/>
  <c r="P154" i="27"/>
  <c r="P155" i="27"/>
  <c r="P156" i="27"/>
  <c r="P157" i="27"/>
  <c r="P158" i="27"/>
  <c r="P159" i="27"/>
  <c r="P72" i="26"/>
  <c r="L154" i="27"/>
  <c r="L155" i="27"/>
  <c r="L156" i="27"/>
  <c r="L157" i="27"/>
  <c r="L158" i="27"/>
  <c r="L159" i="27"/>
  <c r="L72" i="26"/>
  <c r="L64" i="26"/>
  <c r="H154" i="27"/>
  <c r="H155" i="27"/>
  <c r="H156" i="27"/>
  <c r="H157" i="27"/>
  <c r="H158" i="27"/>
  <c r="H159" i="27"/>
  <c r="H72" i="26"/>
  <c r="D154" i="27"/>
  <c r="D155" i="27"/>
  <c r="D156" i="27"/>
  <c r="D157" i="27"/>
  <c r="D158" i="27"/>
  <c r="D159" i="27"/>
  <c r="D64" i="26"/>
  <c r="D72" i="26"/>
  <c r="P144" i="27"/>
  <c r="P145" i="27"/>
  <c r="P146" i="27"/>
  <c r="P147" i="27"/>
  <c r="P148" i="27"/>
  <c r="P149" i="27"/>
  <c r="P150" i="27"/>
  <c r="P151" i="27"/>
  <c r="P71" i="26"/>
  <c r="L144" i="27"/>
  <c r="L145" i="27"/>
  <c r="L146" i="27"/>
  <c r="L147" i="27"/>
  <c r="L148" i="27"/>
  <c r="L149" i="27"/>
  <c r="L150" i="27"/>
  <c r="L151" i="27"/>
  <c r="L71" i="26"/>
  <c r="L63" i="26"/>
  <c r="H144" i="27"/>
  <c r="H145" i="27"/>
  <c r="H146" i="27"/>
  <c r="H147" i="27"/>
  <c r="H148" i="27"/>
  <c r="H149" i="27"/>
  <c r="H150" i="27"/>
  <c r="H151" i="27"/>
  <c r="H71" i="26"/>
  <c r="D144" i="27"/>
  <c r="D145" i="27"/>
  <c r="D146" i="27"/>
  <c r="D147" i="27"/>
  <c r="D148" i="27"/>
  <c r="D149" i="27"/>
  <c r="D150" i="27"/>
  <c r="D151" i="27"/>
  <c r="D63" i="26"/>
  <c r="D71" i="26"/>
  <c r="P134" i="27"/>
  <c r="P135" i="27"/>
  <c r="P136" i="27"/>
  <c r="P137" i="27"/>
  <c r="P138" i="27"/>
  <c r="P139" i="27"/>
  <c r="P140" i="27"/>
  <c r="P141" i="27"/>
  <c r="P70" i="26"/>
  <c r="L134" i="27"/>
  <c r="L135" i="27"/>
  <c r="L136" i="27"/>
  <c r="L137" i="27"/>
  <c r="L138" i="27"/>
  <c r="L139" i="27"/>
  <c r="L140" i="27"/>
  <c r="L141" i="27"/>
  <c r="L70" i="26"/>
  <c r="L62" i="26"/>
  <c r="H134" i="27"/>
  <c r="H135" i="27"/>
  <c r="H136" i="27"/>
  <c r="H137" i="27"/>
  <c r="H138" i="27"/>
  <c r="H139" i="27"/>
  <c r="H140" i="27"/>
  <c r="H141" i="27"/>
  <c r="H70" i="26"/>
  <c r="D134" i="27"/>
  <c r="D135" i="27"/>
  <c r="D136" i="27"/>
  <c r="D137" i="27"/>
  <c r="D138" i="27"/>
  <c r="D139" i="27"/>
  <c r="D140" i="27"/>
  <c r="D141" i="27"/>
  <c r="D62" i="26"/>
  <c r="D70" i="26"/>
  <c r="Q37" i="34"/>
  <c r="Q175" i="6" s="1"/>
  <c r="M37" i="34"/>
  <c r="M175" i="6" s="1"/>
  <c r="I37" i="34"/>
  <c r="I175" i="6" s="1"/>
  <c r="E37" i="34"/>
  <c r="E175" i="6" s="1"/>
  <c r="O72" i="35"/>
  <c r="O73" i="35"/>
  <c r="O74" i="35"/>
  <c r="O75" i="35"/>
  <c r="O76" i="35"/>
  <c r="O77" i="35"/>
  <c r="O78" i="35"/>
  <c r="O79" i="35"/>
  <c r="O80" i="35"/>
  <c r="O81" i="35"/>
  <c r="O82" i="35"/>
  <c r="O36" i="34"/>
  <c r="K72" i="35"/>
  <c r="K73" i="35"/>
  <c r="K74" i="35"/>
  <c r="K75" i="35"/>
  <c r="K76" i="35"/>
  <c r="K77" i="35"/>
  <c r="K78" i="35"/>
  <c r="K79" i="35"/>
  <c r="K80" i="35"/>
  <c r="K81" i="35"/>
  <c r="K82" i="35"/>
  <c r="K36" i="34"/>
  <c r="G72" i="35"/>
  <c r="G73" i="35"/>
  <c r="G74" i="35"/>
  <c r="G75" i="35"/>
  <c r="G76" i="35"/>
  <c r="G77" i="35"/>
  <c r="G78" i="35"/>
  <c r="G79" i="35"/>
  <c r="G80" i="35"/>
  <c r="G81" i="35"/>
  <c r="G82" i="35"/>
  <c r="G36" i="34"/>
  <c r="C72" i="35"/>
  <c r="C73" i="35"/>
  <c r="C74" i="35"/>
  <c r="C75" i="35"/>
  <c r="C76" i="35"/>
  <c r="C77" i="35"/>
  <c r="C78" i="35"/>
  <c r="C79" i="35"/>
  <c r="C80" i="35"/>
  <c r="C81" i="35"/>
  <c r="C82" i="35"/>
  <c r="C36" i="34"/>
  <c r="J67" i="36"/>
  <c r="J82" i="36"/>
  <c r="F82" i="36"/>
  <c r="F67" i="36"/>
  <c r="N66" i="36"/>
  <c r="N81" i="36"/>
  <c r="F81" i="36"/>
  <c r="F66" i="36"/>
  <c r="B66" i="36"/>
  <c r="B81" i="36"/>
  <c r="J65" i="36"/>
  <c r="J80" i="36"/>
  <c r="F80" i="36"/>
  <c r="F65" i="36"/>
  <c r="N62" i="36"/>
  <c r="N79" i="36"/>
  <c r="F79" i="36"/>
  <c r="F62" i="36"/>
  <c r="B62" i="36"/>
  <c r="B79" i="36"/>
  <c r="J59" i="36"/>
  <c r="J78" i="36"/>
  <c r="F78" i="36"/>
  <c r="F59" i="36"/>
  <c r="N56" i="36"/>
  <c r="N77" i="36"/>
  <c r="F77" i="36"/>
  <c r="F56" i="36"/>
  <c r="B56" i="36"/>
  <c r="B77" i="36"/>
  <c r="J55" i="36"/>
  <c r="J76" i="36"/>
  <c r="F76" i="36"/>
  <c r="F55" i="36"/>
  <c r="N54" i="36"/>
  <c r="N75" i="36"/>
  <c r="F75" i="36"/>
  <c r="F54" i="36"/>
  <c r="B54" i="36"/>
  <c r="B75" i="36"/>
  <c r="J53" i="36"/>
  <c r="J74" i="36"/>
  <c r="F74" i="36"/>
  <c r="F53" i="36"/>
  <c r="N52" i="36"/>
  <c r="N73" i="36"/>
  <c r="F73" i="36"/>
  <c r="F52" i="36"/>
  <c r="B52" i="36"/>
  <c r="B73" i="36"/>
  <c r="J51" i="36"/>
  <c r="J72" i="36"/>
  <c r="F72" i="36"/>
  <c r="F51" i="36"/>
  <c r="N36" i="34"/>
  <c r="N71" i="36"/>
  <c r="F36" i="34"/>
  <c r="F71" i="36"/>
  <c r="B36" i="34"/>
  <c r="B71" i="36"/>
  <c r="O50" i="37"/>
  <c r="G50" i="37"/>
  <c r="C50" i="37"/>
  <c r="O67" i="39"/>
  <c r="O82" i="40"/>
  <c r="O82" i="39"/>
  <c r="K67" i="39"/>
  <c r="K82" i="40"/>
  <c r="K82" i="39"/>
  <c r="G67" i="39"/>
  <c r="G82" i="40"/>
  <c r="G82" i="39"/>
  <c r="C67" i="39"/>
  <c r="C82" i="40"/>
  <c r="C82" i="39"/>
  <c r="O66" i="39"/>
  <c r="O81" i="40"/>
  <c r="O81" i="39"/>
  <c r="K66" i="39"/>
  <c r="K81" i="40"/>
  <c r="K81" i="39"/>
  <c r="G66" i="39"/>
  <c r="G81" i="40"/>
  <c r="G81" i="39"/>
  <c r="C66" i="39"/>
  <c r="C81" i="40"/>
  <c r="C81" i="39"/>
  <c r="O80" i="41"/>
  <c r="O65" i="39"/>
  <c r="O80" i="39"/>
  <c r="K80" i="41"/>
  <c r="K65" i="39"/>
  <c r="K80" i="39"/>
  <c r="K80" i="40"/>
  <c r="G80" i="41"/>
  <c r="G65" i="39"/>
  <c r="G80" i="39"/>
  <c r="G80" i="40"/>
  <c r="C80" i="41"/>
  <c r="C65" i="39"/>
  <c r="C80" i="40"/>
  <c r="C80" i="39"/>
  <c r="O79" i="41"/>
  <c r="O62" i="39"/>
  <c r="O79" i="39"/>
  <c r="O79" i="40"/>
  <c r="K79" i="41"/>
  <c r="K62" i="39"/>
  <c r="K79" i="39"/>
  <c r="K79" i="40"/>
  <c r="G79" i="41"/>
  <c r="G62" i="39"/>
  <c r="G79" i="39"/>
  <c r="G79" i="40"/>
  <c r="C79" i="41"/>
  <c r="C62" i="39"/>
  <c r="C79" i="40"/>
  <c r="C79" i="39"/>
  <c r="O78" i="41"/>
  <c r="O59" i="39"/>
  <c r="O78" i="39"/>
  <c r="K78" i="41"/>
  <c r="K59" i="39"/>
  <c r="K78" i="39"/>
  <c r="K78" i="40"/>
  <c r="G78" i="41"/>
  <c r="G59" i="39"/>
  <c r="G78" i="39"/>
  <c r="G78" i="40"/>
  <c r="C78" i="41"/>
  <c r="C59" i="39"/>
  <c r="C78" i="40"/>
  <c r="C78" i="39"/>
  <c r="O77" i="41"/>
  <c r="O56" i="39"/>
  <c r="O77" i="39"/>
  <c r="O77" i="40"/>
  <c r="K77" i="41"/>
  <c r="K56" i="39"/>
  <c r="K77" i="39"/>
  <c r="K77" i="40"/>
  <c r="G77" i="41"/>
  <c r="G56" i="39"/>
  <c r="G77" i="39"/>
  <c r="G77" i="40"/>
  <c r="C77" i="41"/>
  <c r="C56" i="39"/>
  <c r="C77" i="40"/>
  <c r="C77" i="39"/>
  <c r="O76" i="41"/>
  <c r="O55" i="39"/>
  <c r="O76" i="39"/>
  <c r="K76" i="41"/>
  <c r="K55" i="39"/>
  <c r="K76" i="39"/>
  <c r="K76" i="40"/>
  <c r="G76" i="41"/>
  <c r="G55" i="39"/>
  <c r="G76" i="39"/>
  <c r="G76" i="40"/>
  <c r="C76" i="41"/>
  <c r="C55" i="39"/>
  <c r="C76" i="40"/>
  <c r="C76" i="39"/>
  <c r="O54" i="39"/>
  <c r="O75" i="39"/>
  <c r="O75" i="40"/>
  <c r="K54" i="39"/>
  <c r="K75" i="39"/>
  <c r="K75" i="40"/>
  <c r="G54" i="39"/>
  <c r="G75" i="39"/>
  <c r="G75" i="40"/>
  <c r="C54" i="39"/>
  <c r="C75" i="40"/>
  <c r="C75" i="39"/>
  <c r="O53" i="39"/>
  <c r="O74" i="39"/>
  <c r="K53" i="39"/>
  <c r="K74" i="39"/>
  <c r="K74" i="40"/>
  <c r="G53" i="39"/>
  <c r="G74" i="39"/>
  <c r="G74" i="40"/>
  <c r="C53" i="39"/>
  <c r="C74" i="40"/>
  <c r="C74" i="39"/>
  <c r="O52" i="39"/>
  <c r="O73" i="39"/>
  <c r="O73" i="40"/>
  <c r="K52" i="39"/>
  <c r="K73" i="39"/>
  <c r="K73" i="40"/>
  <c r="G52" i="39"/>
  <c r="G73" i="39"/>
  <c r="G73" i="40"/>
  <c r="C52" i="39"/>
  <c r="C73" i="40"/>
  <c r="C73" i="39"/>
  <c r="O51" i="39"/>
  <c r="O72" i="39"/>
  <c r="K51" i="39"/>
  <c r="K72" i="39"/>
  <c r="K72" i="40"/>
  <c r="G51" i="39"/>
  <c r="G72" i="39"/>
  <c r="G72" i="40"/>
  <c r="C51" i="39"/>
  <c r="C72" i="40"/>
  <c r="C72" i="39"/>
  <c r="O71" i="41"/>
  <c r="O71" i="40"/>
  <c r="K71" i="41"/>
  <c r="K71" i="40"/>
  <c r="G71" i="41"/>
  <c r="G71" i="40"/>
  <c r="C71" i="41"/>
  <c r="C71" i="40"/>
  <c r="O80" i="40"/>
  <c r="O72" i="40"/>
  <c r="N234" i="17"/>
  <c r="F234" i="17"/>
  <c r="N227" i="17"/>
  <c r="F227" i="17"/>
  <c r="N226" i="17"/>
  <c r="F226" i="17"/>
  <c r="N225" i="17"/>
  <c r="F225" i="17"/>
  <c r="N220" i="17"/>
  <c r="F220" i="17"/>
  <c r="P92" i="18"/>
  <c r="P102" i="18"/>
  <c r="P165" i="6" s="1"/>
  <c r="L92" i="18"/>
  <c r="L102" i="18"/>
  <c r="L165" i="6" s="1"/>
  <c r="H92" i="18"/>
  <c r="H102" i="18"/>
  <c r="H165" i="6" s="1"/>
  <c r="D92" i="18"/>
  <c r="D102" i="18"/>
  <c r="D165" i="6" s="1"/>
  <c r="P91" i="18"/>
  <c r="L91" i="18"/>
  <c r="H91" i="18"/>
  <c r="D91" i="18"/>
  <c r="P90" i="18"/>
  <c r="L90" i="18"/>
  <c r="H90" i="18"/>
  <c r="D90" i="18"/>
  <c r="N51" i="18"/>
  <c r="F51" i="18"/>
  <c r="N238" i="19"/>
  <c r="N239" i="19"/>
  <c r="N240" i="19"/>
  <c r="N241" i="19"/>
  <c r="N242" i="19"/>
  <c r="N243" i="19"/>
  <c r="N244" i="19"/>
  <c r="N245" i="19"/>
  <c r="N246" i="19"/>
  <c r="J238" i="19"/>
  <c r="J239" i="19"/>
  <c r="J240" i="19"/>
  <c r="J241" i="19"/>
  <c r="J242" i="19"/>
  <c r="J243" i="19"/>
  <c r="J244" i="19"/>
  <c r="J245" i="19"/>
  <c r="J246" i="19"/>
  <c r="F238" i="19"/>
  <c r="F239" i="19"/>
  <c r="F240" i="19"/>
  <c r="F241" i="19"/>
  <c r="F242" i="19"/>
  <c r="F243" i="19"/>
  <c r="F244" i="19"/>
  <c r="F245" i="19"/>
  <c r="F246" i="19"/>
  <c r="B238" i="19"/>
  <c r="B239" i="19"/>
  <c r="B240" i="19"/>
  <c r="B241" i="19"/>
  <c r="B242" i="19"/>
  <c r="B243" i="19"/>
  <c r="B244" i="19"/>
  <c r="B245" i="19"/>
  <c r="B246" i="19"/>
  <c r="N227" i="19"/>
  <c r="N228" i="19"/>
  <c r="N229" i="19"/>
  <c r="N230" i="19"/>
  <c r="N231" i="19"/>
  <c r="N232" i="19"/>
  <c r="N233" i="19"/>
  <c r="N234" i="19"/>
  <c r="N235" i="19"/>
  <c r="J227" i="19"/>
  <c r="J228" i="19"/>
  <c r="J229" i="19"/>
  <c r="J230" i="19"/>
  <c r="J231" i="19"/>
  <c r="J232" i="19"/>
  <c r="J233" i="19"/>
  <c r="J234" i="19"/>
  <c r="J235" i="19"/>
  <c r="F227" i="19"/>
  <c r="F228" i="19"/>
  <c r="F229" i="19"/>
  <c r="F230" i="19"/>
  <c r="F231" i="19"/>
  <c r="F232" i="19"/>
  <c r="F233" i="19"/>
  <c r="F234" i="19"/>
  <c r="F235" i="19"/>
  <c r="B227" i="19"/>
  <c r="B228" i="19"/>
  <c r="B229" i="19"/>
  <c r="B230" i="19"/>
  <c r="B231" i="19"/>
  <c r="B232" i="19"/>
  <c r="B233" i="19"/>
  <c r="B234" i="19"/>
  <c r="B235" i="19"/>
  <c r="N215" i="19"/>
  <c r="N216" i="19"/>
  <c r="N217" i="19"/>
  <c r="N218" i="19"/>
  <c r="N219" i="19"/>
  <c r="N220" i="19"/>
  <c r="N221" i="19"/>
  <c r="N222" i="19"/>
  <c r="N223" i="19"/>
  <c r="N224" i="19"/>
  <c r="N89" i="18"/>
  <c r="J215" i="19"/>
  <c r="J216" i="19"/>
  <c r="J217" i="19"/>
  <c r="J218" i="19"/>
  <c r="J219" i="19"/>
  <c r="J220" i="19"/>
  <c r="J221" i="19"/>
  <c r="J222" i="19"/>
  <c r="J223" i="19"/>
  <c r="J224" i="19"/>
  <c r="J89" i="18"/>
  <c r="J88" i="18" s="1"/>
  <c r="F215" i="19"/>
  <c r="F216" i="19"/>
  <c r="F217" i="19"/>
  <c r="F218" i="19"/>
  <c r="F219" i="19"/>
  <c r="F220" i="19"/>
  <c r="F221" i="19"/>
  <c r="F222" i="19"/>
  <c r="F223" i="19"/>
  <c r="F224" i="19"/>
  <c r="F89" i="18"/>
  <c r="B215" i="19"/>
  <c r="B216" i="19"/>
  <c r="B217" i="19"/>
  <c r="B218" i="19"/>
  <c r="B219" i="19"/>
  <c r="B220" i="19"/>
  <c r="B221" i="19"/>
  <c r="B222" i="19"/>
  <c r="B223" i="19"/>
  <c r="B224" i="19"/>
  <c r="B89" i="18"/>
  <c r="N86" i="18"/>
  <c r="J86" i="18"/>
  <c r="F86" i="18"/>
  <c r="B86" i="18"/>
  <c r="N85" i="18"/>
  <c r="J85" i="18"/>
  <c r="F85" i="18"/>
  <c r="B85" i="18"/>
  <c r="N84" i="18"/>
  <c r="J84" i="18"/>
  <c r="F84" i="18"/>
  <c r="B84" i="18"/>
  <c r="O214" i="20"/>
  <c r="K214" i="20"/>
  <c r="G214" i="20"/>
  <c r="C214" i="20"/>
  <c r="P98" i="18"/>
  <c r="L98" i="18"/>
  <c r="H98" i="18"/>
  <c r="D98" i="18"/>
  <c r="P97" i="18"/>
  <c r="L97" i="18"/>
  <c r="H97" i="18"/>
  <c r="D97" i="18"/>
  <c r="P95" i="18"/>
  <c r="L95" i="18"/>
  <c r="H95" i="18"/>
  <c r="D95" i="18"/>
  <c r="P96" i="18"/>
  <c r="L96" i="18"/>
  <c r="H96" i="18"/>
  <c r="D96" i="18"/>
  <c r="Q245" i="21"/>
  <c r="I245" i="21"/>
  <c r="Q244" i="21"/>
  <c r="I244" i="21"/>
  <c r="Q243" i="21"/>
  <c r="I243" i="21"/>
  <c r="Q242" i="21"/>
  <c r="I242" i="21"/>
  <c r="Q237" i="21"/>
  <c r="I237" i="21"/>
  <c r="Q234" i="21"/>
  <c r="I234" i="21"/>
  <c r="Q233" i="21"/>
  <c r="I233" i="21"/>
  <c r="Q232" i="21"/>
  <c r="I232" i="21"/>
  <c r="Q231" i="21"/>
  <c r="I231" i="21"/>
  <c r="Q223" i="21"/>
  <c r="I223" i="21"/>
  <c r="Q222" i="21"/>
  <c r="I222" i="21"/>
  <c r="Q221" i="21"/>
  <c r="I221" i="21"/>
  <c r="Q219" i="21"/>
  <c r="I219" i="21"/>
  <c r="P203" i="23"/>
  <c r="P204" i="23"/>
  <c r="P205" i="23"/>
  <c r="P206" i="23"/>
  <c r="P207" i="23"/>
  <c r="P208" i="23"/>
  <c r="P209" i="23"/>
  <c r="P210" i="23"/>
  <c r="P211" i="23"/>
  <c r="L203" i="23"/>
  <c r="L204" i="23"/>
  <c r="L205" i="23"/>
  <c r="L206" i="23"/>
  <c r="L207" i="23"/>
  <c r="L208" i="23"/>
  <c r="L209" i="23"/>
  <c r="L210" i="23"/>
  <c r="L211" i="23"/>
  <c r="H203" i="23"/>
  <c r="H204" i="23"/>
  <c r="H205" i="23"/>
  <c r="H206" i="23"/>
  <c r="H207" i="23"/>
  <c r="H208" i="23"/>
  <c r="H209" i="23"/>
  <c r="H210" i="23"/>
  <c r="H211" i="23"/>
  <c r="D203" i="23"/>
  <c r="D204" i="23"/>
  <c r="D205" i="23"/>
  <c r="D206" i="23"/>
  <c r="D207" i="23"/>
  <c r="D208" i="23"/>
  <c r="D209" i="23"/>
  <c r="D210" i="23"/>
  <c r="D211" i="23"/>
  <c r="P192" i="23"/>
  <c r="P193" i="23"/>
  <c r="P194" i="23"/>
  <c r="P195" i="23"/>
  <c r="P196" i="23"/>
  <c r="P197" i="23"/>
  <c r="P198" i="23"/>
  <c r="P199" i="23"/>
  <c r="P200" i="23"/>
  <c r="L192" i="23"/>
  <c r="L193" i="23"/>
  <c r="L194" i="23"/>
  <c r="L195" i="23"/>
  <c r="L196" i="23"/>
  <c r="L197" i="23"/>
  <c r="L198" i="23"/>
  <c r="L199" i="23"/>
  <c r="L200" i="23"/>
  <c r="H192" i="23"/>
  <c r="H193" i="23"/>
  <c r="H194" i="23"/>
  <c r="H195" i="23"/>
  <c r="H196" i="23"/>
  <c r="H197" i="23"/>
  <c r="H198" i="23"/>
  <c r="H199" i="23"/>
  <c r="H200" i="23"/>
  <c r="D192" i="23"/>
  <c r="D193" i="23"/>
  <c r="D194" i="23"/>
  <c r="D195" i="23"/>
  <c r="D196" i="23"/>
  <c r="D197" i="23"/>
  <c r="D198" i="23"/>
  <c r="D199" i="23"/>
  <c r="D200" i="23"/>
  <c r="P181" i="23"/>
  <c r="P182" i="23"/>
  <c r="P183" i="23"/>
  <c r="P184" i="23"/>
  <c r="P185" i="23"/>
  <c r="P186" i="23"/>
  <c r="P187" i="23"/>
  <c r="P188" i="23"/>
  <c r="P189" i="23"/>
  <c r="L181" i="23"/>
  <c r="L182" i="23"/>
  <c r="L183" i="23"/>
  <c r="L184" i="23"/>
  <c r="L185" i="23"/>
  <c r="L186" i="23"/>
  <c r="L187" i="23"/>
  <c r="L188" i="23"/>
  <c r="L189" i="23"/>
  <c r="H181" i="23"/>
  <c r="H182" i="23"/>
  <c r="H183" i="23"/>
  <c r="H184" i="23"/>
  <c r="H185" i="23"/>
  <c r="H186" i="23"/>
  <c r="H187" i="23"/>
  <c r="H188" i="23"/>
  <c r="H189" i="23"/>
  <c r="D181" i="23"/>
  <c r="D182" i="23"/>
  <c r="D183" i="23"/>
  <c r="D184" i="23"/>
  <c r="D185" i="23"/>
  <c r="D186" i="23"/>
  <c r="D187" i="23"/>
  <c r="D188" i="23"/>
  <c r="D189" i="23"/>
  <c r="I210" i="25"/>
  <c r="I208" i="25"/>
  <c r="I207" i="25"/>
  <c r="I200" i="25"/>
  <c r="I199" i="25"/>
  <c r="I198" i="25"/>
  <c r="I196" i="25"/>
  <c r="I188" i="25"/>
  <c r="I187" i="25"/>
  <c r="I185" i="25"/>
  <c r="O176" i="25"/>
  <c r="K173" i="25"/>
  <c r="G173" i="25"/>
  <c r="C172" i="25"/>
  <c r="C176" i="25"/>
  <c r="C173" i="25"/>
  <c r="O210" i="25"/>
  <c r="K210" i="25"/>
  <c r="G210" i="25"/>
  <c r="C210" i="25"/>
  <c r="O208" i="25"/>
  <c r="K208" i="25"/>
  <c r="G208" i="25"/>
  <c r="C208" i="25"/>
  <c r="O207" i="25"/>
  <c r="K207" i="25"/>
  <c r="G207" i="25"/>
  <c r="C207" i="25"/>
  <c r="O157" i="25"/>
  <c r="K160" i="25"/>
  <c r="G158" i="25"/>
  <c r="C160" i="25"/>
  <c r="O200" i="25"/>
  <c r="K200" i="25"/>
  <c r="G200" i="25"/>
  <c r="C200" i="25"/>
  <c r="O199" i="25"/>
  <c r="K199" i="25"/>
  <c r="G199" i="25"/>
  <c r="C154" i="25"/>
  <c r="C199" i="25"/>
  <c r="O198" i="25"/>
  <c r="K150" i="25"/>
  <c r="K198" i="25"/>
  <c r="G150" i="25"/>
  <c r="G198" i="25"/>
  <c r="C150" i="25"/>
  <c r="C198" i="25"/>
  <c r="O196" i="25"/>
  <c r="K196" i="25"/>
  <c r="G196" i="25"/>
  <c r="C148" i="25"/>
  <c r="C196" i="25"/>
  <c r="O137" i="25"/>
  <c r="K141" i="25"/>
  <c r="G138" i="25"/>
  <c r="C141" i="25"/>
  <c r="O139" i="25"/>
  <c r="O188" i="25"/>
  <c r="K188" i="25"/>
  <c r="G188" i="25"/>
  <c r="C188" i="25"/>
  <c r="O138" i="25"/>
  <c r="K138" i="25"/>
  <c r="K137" i="25"/>
  <c r="O187" i="25"/>
  <c r="K136" i="25"/>
  <c r="K187" i="25"/>
  <c r="G187" i="25"/>
  <c r="C187" i="25"/>
  <c r="O185" i="25"/>
  <c r="K134" i="25"/>
  <c r="K185" i="25"/>
  <c r="G185" i="25"/>
  <c r="C185" i="25"/>
  <c r="P51" i="26"/>
  <c r="L51" i="26"/>
  <c r="L66" i="26"/>
  <c r="H51" i="26"/>
  <c r="D51" i="26"/>
  <c r="D66" i="26"/>
  <c r="N154" i="27"/>
  <c r="N155" i="27"/>
  <c r="N156" i="27"/>
  <c r="N157" i="27"/>
  <c r="N158" i="27"/>
  <c r="N159" i="27"/>
  <c r="N64" i="26"/>
  <c r="J154" i="27"/>
  <c r="J155" i="27"/>
  <c r="J156" i="27"/>
  <c r="J157" i="27"/>
  <c r="J158" i="27"/>
  <c r="J159" i="27"/>
  <c r="F154" i="27"/>
  <c r="F155" i="27"/>
  <c r="F156" i="27"/>
  <c r="F157" i="27"/>
  <c r="F158" i="27"/>
  <c r="F159" i="27"/>
  <c r="F64" i="26"/>
  <c r="B154" i="27"/>
  <c r="B155" i="27"/>
  <c r="B156" i="27"/>
  <c r="B157" i="27"/>
  <c r="B158" i="27"/>
  <c r="B159" i="27"/>
  <c r="N144" i="27"/>
  <c r="N145" i="27"/>
  <c r="N146" i="27"/>
  <c r="N147" i="27"/>
  <c r="N148" i="27"/>
  <c r="N149" i="27"/>
  <c r="N150" i="27"/>
  <c r="N151" i="27"/>
  <c r="N63" i="26"/>
  <c r="J144" i="27"/>
  <c r="J145" i="27"/>
  <c r="J146" i="27"/>
  <c r="J147" i="27"/>
  <c r="J148" i="27"/>
  <c r="J149" i="27"/>
  <c r="J150" i="27"/>
  <c r="J151" i="27"/>
  <c r="F144" i="27"/>
  <c r="F145" i="27"/>
  <c r="F146" i="27"/>
  <c r="F147" i="27"/>
  <c r="F148" i="27"/>
  <c r="F149" i="27"/>
  <c r="F150" i="27"/>
  <c r="F151" i="27"/>
  <c r="F63" i="26"/>
  <c r="B144" i="27"/>
  <c r="B145" i="27"/>
  <c r="B146" i="27"/>
  <c r="B147" i="27"/>
  <c r="B148" i="27"/>
  <c r="B149" i="27"/>
  <c r="B150" i="27"/>
  <c r="B151" i="27"/>
  <c r="N134" i="27"/>
  <c r="N135" i="27"/>
  <c r="N136" i="27"/>
  <c r="N137" i="27"/>
  <c r="N138" i="27"/>
  <c r="N139" i="27"/>
  <c r="N140" i="27"/>
  <c r="N141" i="27"/>
  <c r="N62" i="26"/>
  <c r="J134" i="27"/>
  <c r="J135" i="27"/>
  <c r="J136" i="27"/>
  <c r="J137" i="27"/>
  <c r="J138" i="27"/>
  <c r="J139" i="27"/>
  <c r="J140" i="27"/>
  <c r="J141" i="27"/>
  <c r="F134" i="27"/>
  <c r="F135" i="27"/>
  <c r="F136" i="27"/>
  <c r="F137" i="27"/>
  <c r="F138" i="27"/>
  <c r="F139" i="27"/>
  <c r="F140" i="27"/>
  <c r="F141" i="27"/>
  <c r="F62" i="26"/>
  <c r="B134" i="27"/>
  <c r="B135" i="27"/>
  <c r="B136" i="27"/>
  <c r="B137" i="27"/>
  <c r="B138" i="27"/>
  <c r="B139" i="27"/>
  <c r="B140" i="27"/>
  <c r="B141" i="27"/>
  <c r="O123" i="27"/>
  <c r="K123" i="27"/>
  <c r="G123" i="27"/>
  <c r="C123" i="27"/>
  <c r="O95" i="27"/>
  <c r="C95" i="27"/>
  <c r="O158" i="29"/>
  <c r="O158" i="27"/>
  <c r="K158" i="29"/>
  <c r="K158" i="27"/>
  <c r="G158" i="29"/>
  <c r="G158" i="27"/>
  <c r="C158" i="29"/>
  <c r="C158" i="27"/>
  <c r="O151" i="29"/>
  <c r="O151" i="27"/>
  <c r="K151" i="29"/>
  <c r="K151" i="27"/>
  <c r="G151" i="29"/>
  <c r="G151" i="27"/>
  <c r="C151" i="29"/>
  <c r="C151" i="27"/>
  <c r="O150" i="29"/>
  <c r="O150" i="27"/>
  <c r="K150" i="29"/>
  <c r="K150" i="27"/>
  <c r="G150" i="29"/>
  <c r="G150" i="27"/>
  <c r="C150" i="29"/>
  <c r="C150" i="27"/>
  <c r="O149" i="29"/>
  <c r="O149" i="27"/>
  <c r="K149" i="29"/>
  <c r="K149" i="27"/>
  <c r="G149" i="29"/>
  <c r="G149" i="27"/>
  <c r="C149" i="29"/>
  <c r="C149" i="27"/>
  <c r="O148" i="29"/>
  <c r="O148" i="27"/>
  <c r="K148" i="29"/>
  <c r="K148" i="27"/>
  <c r="G148" i="29"/>
  <c r="G148" i="27"/>
  <c r="C148" i="29"/>
  <c r="C148" i="27"/>
  <c r="O140" i="29"/>
  <c r="O140" i="27"/>
  <c r="K140" i="29"/>
  <c r="K140" i="27"/>
  <c r="G140" i="29"/>
  <c r="G140" i="27"/>
  <c r="C140" i="29"/>
  <c r="C140" i="27"/>
  <c r="O138" i="29"/>
  <c r="O138" i="27"/>
  <c r="K138" i="29"/>
  <c r="K138" i="27"/>
  <c r="G138" i="29"/>
  <c r="G138" i="27"/>
  <c r="C138" i="29"/>
  <c r="C138" i="27"/>
  <c r="O37" i="34"/>
  <c r="O175" i="6" s="1"/>
  <c r="K37" i="34"/>
  <c r="K175" i="6" s="1"/>
  <c r="G37" i="34"/>
  <c r="G175" i="6" s="1"/>
  <c r="C37" i="34"/>
  <c r="C175" i="6" s="1"/>
  <c r="Q72" i="35"/>
  <c r="Q73" i="35"/>
  <c r="Q74" i="35"/>
  <c r="Q75" i="35"/>
  <c r="Q76" i="35"/>
  <c r="Q77" i="35"/>
  <c r="Q78" i="35"/>
  <c r="Q79" i="35"/>
  <c r="Q80" i="35"/>
  <c r="Q81" i="35"/>
  <c r="Q82" i="35"/>
  <c r="Q36" i="34"/>
  <c r="M72" i="35"/>
  <c r="M73" i="35"/>
  <c r="M74" i="35"/>
  <c r="M75" i="35"/>
  <c r="M76" i="35"/>
  <c r="M77" i="35"/>
  <c r="M78" i="35"/>
  <c r="M79" i="35"/>
  <c r="M80" i="35"/>
  <c r="M81" i="35"/>
  <c r="M82" i="35"/>
  <c r="M36" i="34"/>
  <c r="I72" i="35"/>
  <c r="I73" i="35"/>
  <c r="I74" i="35"/>
  <c r="I75" i="35"/>
  <c r="I76" i="35"/>
  <c r="I77" i="35"/>
  <c r="I78" i="35"/>
  <c r="I79" i="35"/>
  <c r="I80" i="35"/>
  <c r="I81" i="35"/>
  <c r="I82" i="35"/>
  <c r="E72" i="35"/>
  <c r="E73" i="35"/>
  <c r="E74" i="35"/>
  <c r="E75" i="35"/>
  <c r="E76" i="35"/>
  <c r="E77" i="35"/>
  <c r="E78" i="35"/>
  <c r="E79" i="35"/>
  <c r="E80" i="35"/>
  <c r="E81" i="35"/>
  <c r="E82" i="35"/>
  <c r="E36" i="34"/>
  <c r="B82" i="36"/>
  <c r="P82" i="36"/>
  <c r="P67" i="36"/>
  <c r="L82" i="36"/>
  <c r="L67" i="36"/>
  <c r="H82" i="36"/>
  <c r="H67" i="36"/>
  <c r="D82" i="36"/>
  <c r="D67" i="36"/>
  <c r="P81" i="36"/>
  <c r="P66" i="36"/>
  <c r="L81" i="36"/>
  <c r="L66" i="36"/>
  <c r="H81" i="36"/>
  <c r="H66" i="36"/>
  <c r="D81" i="36"/>
  <c r="D66" i="36"/>
  <c r="P80" i="36"/>
  <c r="P65" i="36"/>
  <c r="L80" i="36"/>
  <c r="L65" i="36"/>
  <c r="H80" i="36"/>
  <c r="H65" i="36"/>
  <c r="D80" i="36"/>
  <c r="D65" i="36"/>
  <c r="P79" i="36"/>
  <c r="P62" i="36"/>
  <c r="L79" i="36"/>
  <c r="L62" i="36"/>
  <c r="H79" i="36"/>
  <c r="H62" i="36"/>
  <c r="D79" i="36"/>
  <c r="D62" i="36"/>
  <c r="P78" i="36"/>
  <c r="P59" i="36"/>
  <c r="L78" i="36"/>
  <c r="L59" i="36"/>
  <c r="H78" i="36"/>
  <c r="H59" i="36"/>
  <c r="D78" i="36"/>
  <c r="D59" i="36"/>
  <c r="P77" i="36"/>
  <c r="P56" i="36"/>
  <c r="L77" i="36"/>
  <c r="L56" i="36"/>
  <c r="H77" i="36"/>
  <c r="H56" i="36"/>
  <c r="D77" i="36"/>
  <c r="D56" i="36"/>
  <c r="P76" i="36"/>
  <c r="P55" i="36"/>
  <c r="L76" i="36"/>
  <c r="L55" i="36"/>
  <c r="H76" i="36"/>
  <c r="H55" i="36"/>
  <c r="D76" i="36"/>
  <c r="D55" i="36"/>
  <c r="P75" i="36"/>
  <c r="P54" i="36"/>
  <c r="L75" i="36"/>
  <c r="L54" i="36"/>
  <c r="H75" i="36"/>
  <c r="H54" i="36"/>
  <c r="D75" i="36"/>
  <c r="D54" i="36"/>
  <c r="P74" i="36"/>
  <c r="P53" i="36"/>
  <c r="L74" i="36"/>
  <c r="L53" i="36"/>
  <c r="H74" i="36"/>
  <c r="H53" i="36"/>
  <c r="D74" i="36"/>
  <c r="D53" i="36"/>
  <c r="P73" i="36"/>
  <c r="P52" i="36"/>
  <c r="L73" i="36"/>
  <c r="L52" i="36"/>
  <c r="H73" i="36"/>
  <c r="H52" i="36"/>
  <c r="D73" i="36"/>
  <c r="D52" i="36"/>
  <c r="P72" i="36"/>
  <c r="P51" i="36"/>
  <c r="L72" i="36"/>
  <c r="L51" i="36"/>
  <c r="H72" i="36"/>
  <c r="H51" i="36"/>
  <c r="D72" i="36"/>
  <c r="D51" i="36"/>
  <c r="P36" i="34"/>
  <c r="P71" i="36"/>
  <c r="L36" i="34"/>
  <c r="L71" i="36"/>
  <c r="H36" i="34"/>
  <c r="H71" i="36"/>
  <c r="D36" i="34"/>
  <c r="D71" i="36"/>
  <c r="M50" i="37"/>
  <c r="O76" i="40"/>
  <c r="P167" i="25"/>
  <c r="P168" i="25"/>
  <c r="P169" i="25"/>
  <c r="P172" i="25"/>
  <c r="P173" i="25"/>
  <c r="P176" i="25"/>
  <c r="P202" i="25"/>
  <c r="L167" i="25"/>
  <c r="L168" i="25"/>
  <c r="L169" i="25"/>
  <c r="L172" i="25"/>
  <c r="L173" i="25"/>
  <c r="L176" i="25"/>
  <c r="L202" i="25"/>
  <c r="H167" i="25"/>
  <c r="H168" i="25"/>
  <c r="H169" i="25"/>
  <c r="H172" i="25"/>
  <c r="H173" i="25"/>
  <c r="H176" i="25"/>
  <c r="H202" i="25"/>
  <c r="D167" i="25"/>
  <c r="D168" i="25"/>
  <c r="D169" i="25"/>
  <c r="D172" i="25"/>
  <c r="D173" i="25"/>
  <c r="D176" i="25"/>
  <c r="D202" i="25"/>
  <c r="P148" i="25"/>
  <c r="P150" i="25"/>
  <c r="P151" i="25"/>
  <c r="P152" i="25"/>
  <c r="P154" i="25"/>
  <c r="P155" i="25"/>
  <c r="P157" i="25"/>
  <c r="P158" i="25"/>
  <c r="P160" i="25"/>
  <c r="P191" i="25"/>
  <c r="L148" i="25"/>
  <c r="L150" i="25"/>
  <c r="L151" i="25"/>
  <c r="L152" i="25"/>
  <c r="L154" i="25"/>
  <c r="L155" i="25"/>
  <c r="L157" i="25"/>
  <c r="L158" i="25"/>
  <c r="L160" i="25"/>
  <c r="L191" i="25"/>
  <c r="H148" i="25"/>
  <c r="H150" i="25"/>
  <c r="H151" i="25"/>
  <c r="H152" i="25"/>
  <c r="H154" i="25"/>
  <c r="H155" i="25"/>
  <c r="H157" i="25"/>
  <c r="H158" i="25"/>
  <c r="H160" i="25"/>
  <c r="H191" i="25"/>
  <c r="D148" i="25"/>
  <c r="D150" i="25"/>
  <c r="D151" i="25"/>
  <c r="D152" i="25"/>
  <c r="D154" i="25"/>
  <c r="D155" i="25"/>
  <c r="D157" i="25"/>
  <c r="D158" i="25"/>
  <c r="D160" i="25"/>
  <c r="D191" i="25"/>
  <c r="P134" i="25"/>
  <c r="P136" i="25"/>
  <c r="P137" i="25"/>
  <c r="P138" i="25"/>
  <c r="P139" i="25"/>
  <c r="P141" i="25"/>
  <c r="P180" i="25"/>
  <c r="L134" i="25"/>
  <c r="L136" i="25"/>
  <c r="L137" i="25"/>
  <c r="L138" i="25"/>
  <c r="L139" i="25"/>
  <c r="L141" i="25"/>
  <c r="L180" i="25"/>
  <c r="H134" i="25"/>
  <c r="H136" i="25"/>
  <c r="H137" i="25"/>
  <c r="H138" i="25"/>
  <c r="H139" i="25"/>
  <c r="H141" i="25"/>
  <c r="H180" i="25"/>
  <c r="D134" i="25"/>
  <c r="D136" i="25"/>
  <c r="D137" i="25"/>
  <c r="D138" i="25"/>
  <c r="D139" i="25"/>
  <c r="D141" i="25"/>
  <c r="D180" i="25"/>
  <c r="F122" i="33"/>
  <c r="F121" i="33"/>
  <c r="F120" i="33"/>
  <c r="F119" i="33"/>
  <c r="F118" i="33"/>
  <c r="F117" i="33"/>
  <c r="F112" i="33"/>
  <c r="F67" i="35"/>
  <c r="F82" i="35"/>
  <c r="F66" i="35"/>
  <c r="F81" i="35"/>
  <c r="N80" i="37"/>
  <c r="N65" i="35"/>
  <c r="J80" i="37"/>
  <c r="J65" i="35"/>
  <c r="F80" i="37"/>
  <c r="F65" i="35"/>
  <c r="F80" i="35"/>
  <c r="B80" i="37"/>
  <c r="B65" i="35"/>
  <c r="N79" i="37"/>
  <c r="N62" i="35"/>
  <c r="J79" i="37"/>
  <c r="J62" i="35"/>
  <c r="F79" i="37"/>
  <c r="F62" i="35"/>
  <c r="F79" i="35"/>
  <c r="B79" i="37"/>
  <c r="B62" i="35"/>
  <c r="N78" i="37"/>
  <c r="N59" i="35"/>
  <c r="J78" i="37"/>
  <c r="J59" i="35"/>
  <c r="F78" i="37"/>
  <c r="F59" i="35"/>
  <c r="F78" i="35"/>
  <c r="B78" i="37"/>
  <c r="B59" i="35"/>
  <c r="N77" i="37"/>
  <c r="N56" i="35"/>
  <c r="J77" i="37"/>
  <c r="J56" i="35"/>
  <c r="F77" i="37"/>
  <c r="F56" i="35"/>
  <c r="F77" i="35"/>
  <c r="B77" i="37"/>
  <c r="B56" i="35"/>
  <c r="N76" i="37"/>
  <c r="N55" i="35"/>
  <c r="J76" i="37"/>
  <c r="J55" i="35"/>
  <c r="F76" i="37"/>
  <c r="F55" i="35"/>
  <c r="F76" i="35"/>
  <c r="B76" i="37"/>
  <c r="B55" i="35"/>
  <c r="F54" i="35"/>
  <c r="F75" i="35"/>
  <c r="F53" i="35"/>
  <c r="F74" i="35"/>
  <c r="F52" i="35"/>
  <c r="F73" i="35"/>
  <c r="F51" i="35"/>
  <c r="F72" i="35"/>
  <c r="P72" i="39"/>
  <c r="P73" i="39"/>
  <c r="P74" i="39"/>
  <c r="P75" i="39"/>
  <c r="P76" i="39"/>
  <c r="P77" i="39"/>
  <c r="P78" i="39"/>
  <c r="P79" i="39"/>
  <c r="P80" i="39"/>
  <c r="P81" i="39"/>
  <c r="P82" i="39"/>
  <c r="P35" i="38"/>
  <c r="P36" i="38"/>
  <c r="L72" i="39"/>
  <c r="L73" i="39"/>
  <c r="L74" i="39"/>
  <c r="L75" i="39"/>
  <c r="L76" i="39"/>
  <c r="L77" i="39"/>
  <c r="L78" i="39"/>
  <c r="L79" i="39"/>
  <c r="L80" i="39"/>
  <c r="L81" i="39"/>
  <c r="L82" i="39"/>
  <c r="L35" i="38"/>
  <c r="L36" i="38"/>
  <c r="H72" i="39"/>
  <c r="H73" i="39"/>
  <c r="H74" i="39"/>
  <c r="H75" i="39"/>
  <c r="H76" i="39"/>
  <c r="H77" i="39"/>
  <c r="H78" i="39"/>
  <c r="H79" i="39"/>
  <c r="H80" i="39"/>
  <c r="H81" i="39"/>
  <c r="H82" i="39"/>
  <c r="H35" i="38"/>
  <c r="H36" i="38"/>
  <c r="D72" i="39"/>
  <c r="D73" i="39"/>
  <c r="D74" i="39"/>
  <c r="D75" i="39"/>
  <c r="D76" i="39"/>
  <c r="D77" i="39"/>
  <c r="D78" i="39"/>
  <c r="D79" i="39"/>
  <c r="D80" i="39"/>
  <c r="D81" i="39"/>
  <c r="D82" i="39"/>
  <c r="D35" i="38"/>
  <c r="D36" i="38"/>
  <c r="N167" i="25"/>
  <c r="N168" i="25"/>
  <c r="N169" i="25"/>
  <c r="N172" i="25"/>
  <c r="N173" i="25"/>
  <c r="N176" i="25"/>
  <c r="N202" i="25"/>
  <c r="J167" i="25"/>
  <c r="J168" i="25"/>
  <c r="J169" i="25"/>
  <c r="J172" i="25"/>
  <c r="J173" i="25"/>
  <c r="J176" i="25"/>
  <c r="J202" i="25"/>
  <c r="F167" i="25"/>
  <c r="F168" i="25"/>
  <c r="F169" i="25"/>
  <c r="F172" i="25"/>
  <c r="F173" i="25"/>
  <c r="F176" i="25"/>
  <c r="F202" i="25"/>
  <c r="B167" i="25"/>
  <c r="B168" i="25"/>
  <c r="B169" i="25"/>
  <c r="B172" i="25"/>
  <c r="B173" i="25"/>
  <c r="B176" i="25"/>
  <c r="B202" i="25"/>
  <c r="N148" i="25"/>
  <c r="N150" i="25"/>
  <c r="N151" i="25"/>
  <c r="N152" i="25"/>
  <c r="N154" i="25"/>
  <c r="N155" i="25"/>
  <c r="N157" i="25"/>
  <c r="N158" i="25"/>
  <c r="N160" i="25"/>
  <c r="N191" i="25"/>
  <c r="J148" i="25"/>
  <c r="J150" i="25"/>
  <c r="J151" i="25"/>
  <c r="J152" i="25"/>
  <c r="J154" i="25"/>
  <c r="J155" i="25"/>
  <c r="J157" i="25"/>
  <c r="J158" i="25"/>
  <c r="J160" i="25"/>
  <c r="J191" i="25"/>
  <c r="F148" i="25"/>
  <c r="F150" i="25"/>
  <c r="F151" i="25"/>
  <c r="F152" i="25"/>
  <c r="F154" i="25"/>
  <c r="F155" i="25"/>
  <c r="F157" i="25"/>
  <c r="F158" i="25"/>
  <c r="F160" i="25"/>
  <c r="F191" i="25"/>
  <c r="B148" i="25"/>
  <c r="B150" i="25"/>
  <c r="B151" i="25"/>
  <c r="B152" i="25"/>
  <c r="B154" i="25"/>
  <c r="B155" i="25"/>
  <c r="B157" i="25"/>
  <c r="B158" i="25"/>
  <c r="B160" i="25"/>
  <c r="B191" i="25"/>
  <c r="N134" i="25"/>
  <c r="N136" i="25"/>
  <c r="N137" i="25"/>
  <c r="N138" i="25"/>
  <c r="N139" i="25"/>
  <c r="N141" i="25"/>
  <c r="N180" i="25"/>
  <c r="J134" i="25"/>
  <c r="J136" i="25"/>
  <c r="J137" i="25"/>
  <c r="J138" i="25"/>
  <c r="J139" i="25"/>
  <c r="J141" i="25"/>
  <c r="J180" i="25"/>
  <c r="F134" i="25"/>
  <c r="F136" i="25"/>
  <c r="F137" i="25"/>
  <c r="F138" i="25"/>
  <c r="F139" i="25"/>
  <c r="F141" i="25"/>
  <c r="F180" i="25"/>
  <c r="B134" i="25"/>
  <c r="B136" i="25"/>
  <c r="B137" i="25"/>
  <c r="B138" i="25"/>
  <c r="B139" i="25"/>
  <c r="B141" i="25"/>
  <c r="B180" i="25"/>
  <c r="P122" i="33"/>
  <c r="L122" i="33"/>
  <c r="H122" i="33"/>
  <c r="D122" i="33"/>
  <c r="P121" i="33"/>
  <c r="L121" i="33"/>
  <c r="H121" i="33"/>
  <c r="D121" i="33"/>
  <c r="P120" i="33"/>
  <c r="L120" i="33"/>
  <c r="H120" i="33"/>
  <c r="D120" i="33"/>
  <c r="P119" i="33"/>
  <c r="L119" i="33"/>
  <c r="H119" i="33"/>
  <c r="D119" i="33"/>
  <c r="P118" i="33"/>
  <c r="L118" i="33"/>
  <c r="H118" i="33"/>
  <c r="D118" i="33"/>
  <c r="P117" i="33"/>
  <c r="L117" i="33"/>
  <c r="H117" i="33"/>
  <c r="D117" i="33"/>
  <c r="P112" i="33"/>
  <c r="L112" i="33"/>
  <c r="H112" i="33"/>
  <c r="D112" i="33"/>
  <c r="B82" i="35"/>
  <c r="N80" i="35"/>
  <c r="J79" i="35"/>
  <c r="P67" i="35"/>
  <c r="P82" i="35"/>
  <c r="L67" i="35"/>
  <c r="L82" i="35"/>
  <c r="H67" i="35"/>
  <c r="H82" i="35"/>
  <c r="D67" i="35"/>
  <c r="D82" i="35"/>
  <c r="P66" i="35"/>
  <c r="P81" i="35"/>
  <c r="L66" i="35"/>
  <c r="L81" i="35"/>
  <c r="H66" i="35"/>
  <c r="H81" i="35"/>
  <c r="D66" i="35"/>
  <c r="D81" i="35"/>
  <c r="P80" i="37"/>
  <c r="P65" i="35"/>
  <c r="P80" i="35"/>
  <c r="L80" i="37"/>
  <c r="L65" i="35"/>
  <c r="L80" i="35"/>
  <c r="H80" i="37"/>
  <c r="H65" i="35"/>
  <c r="H80" i="35"/>
  <c r="D80" i="37"/>
  <c r="D65" i="35"/>
  <c r="D80" i="35"/>
  <c r="P79" i="37"/>
  <c r="P62" i="35"/>
  <c r="P79" i="35"/>
  <c r="L79" i="37"/>
  <c r="L62" i="35"/>
  <c r="L79" i="35"/>
  <c r="H79" i="37"/>
  <c r="H62" i="35"/>
  <c r="H79" i="35"/>
  <c r="D79" i="37"/>
  <c r="D62" i="35"/>
  <c r="D79" i="35"/>
  <c r="P78" i="37"/>
  <c r="P59" i="35"/>
  <c r="P78" i="35"/>
  <c r="L78" i="37"/>
  <c r="L59" i="35"/>
  <c r="L78" i="35"/>
  <c r="H78" i="37"/>
  <c r="H59" i="35"/>
  <c r="H78" i="35"/>
  <c r="D78" i="37"/>
  <c r="D59" i="35"/>
  <c r="D78" i="35"/>
  <c r="P77" i="37"/>
  <c r="P56" i="35"/>
  <c r="P77" i="35"/>
  <c r="L77" i="37"/>
  <c r="L56" i="35"/>
  <c r="L77" i="35"/>
  <c r="H77" i="37"/>
  <c r="H56" i="35"/>
  <c r="H77" i="35"/>
  <c r="D77" i="37"/>
  <c r="D56" i="35"/>
  <c r="D77" i="35"/>
  <c r="P76" i="37"/>
  <c r="P55" i="35"/>
  <c r="P76" i="35"/>
  <c r="L76" i="37"/>
  <c r="L55" i="35"/>
  <c r="L76" i="35"/>
  <c r="H76" i="37"/>
  <c r="H55" i="35"/>
  <c r="H76" i="35"/>
  <c r="D76" i="37"/>
  <c r="D55" i="35"/>
  <c r="D76" i="35"/>
  <c r="P54" i="35"/>
  <c r="P75" i="35"/>
  <c r="L54" i="35"/>
  <c r="L75" i="35"/>
  <c r="H54" i="35"/>
  <c r="H75" i="35"/>
  <c r="D54" i="35"/>
  <c r="D75" i="35"/>
  <c r="P53" i="35"/>
  <c r="P74" i="35"/>
  <c r="L53" i="35"/>
  <c r="L74" i="35"/>
  <c r="H53" i="35"/>
  <c r="H74" i="35"/>
  <c r="D53" i="35"/>
  <c r="D74" i="35"/>
  <c r="P52" i="35"/>
  <c r="P73" i="35"/>
  <c r="L52" i="35"/>
  <c r="L73" i="35"/>
  <c r="H52" i="35"/>
  <c r="H73" i="35"/>
  <c r="D52" i="35"/>
  <c r="D73" i="35"/>
  <c r="P51" i="35"/>
  <c r="P72" i="35"/>
  <c r="L51" i="35"/>
  <c r="L72" i="35"/>
  <c r="H51" i="35"/>
  <c r="H72" i="35"/>
  <c r="D51" i="35"/>
  <c r="D72" i="35"/>
  <c r="J35" i="38"/>
  <c r="M82" i="39"/>
  <c r="M81" i="39"/>
  <c r="M82" i="40"/>
  <c r="M81" i="40"/>
  <c r="N106" i="53"/>
  <c r="N91" i="53"/>
  <c r="J91" i="53"/>
  <c r="J106" i="53"/>
  <c r="F106" i="53"/>
  <c r="F91" i="53"/>
  <c r="B91" i="53"/>
  <c r="B106" i="53"/>
  <c r="N105" i="53"/>
  <c r="N90" i="53"/>
  <c r="J105" i="53"/>
  <c r="J90" i="53"/>
  <c r="F105" i="53"/>
  <c r="F90" i="53"/>
  <c r="B105" i="53"/>
  <c r="B90" i="53"/>
  <c r="N86" i="53"/>
  <c r="N104" i="53"/>
  <c r="J104" i="53"/>
  <c r="J86" i="53"/>
  <c r="F104" i="53"/>
  <c r="F86" i="53"/>
  <c r="B86" i="53"/>
  <c r="B104" i="53"/>
  <c r="N103" i="53"/>
  <c r="N82" i="53"/>
  <c r="J82" i="53"/>
  <c r="J103" i="53"/>
  <c r="F103" i="53"/>
  <c r="F82" i="53"/>
  <c r="N102" i="53"/>
  <c r="N79" i="53"/>
  <c r="J102" i="53"/>
  <c r="J79" i="53"/>
  <c r="F102" i="53"/>
  <c r="F79" i="53"/>
  <c r="B79" i="53"/>
  <c r="B102" i="53"/>
  <c r="N78" i="53"/>
  <c r="N101" i="53"/>
  <c r="J78" i="53"/>
  <c r="J101" i="53"/>
  <c r="F101" i="53"/>
  <c r="F78" i="53"/>
  <c r="B101" i="53"/>
  <c r="B78" i="53"/>
  <c r="N100" i="53"/>
  <c r="N77" i="53"/>
  <c r="J100" i="53"/>
  <c r="J77" i="53"/>
  <c r="F100" i="53"/>
  <c r="F77" i="53"/>
  <c r="B77" i="53"/>
  <c r="B100" i="53"/>
  <c r="N99" i="53"/>
  <c r="N76" i="53"/>
  <c r="J76" i="53"/>
  <c r="J99" i="53"/>
  <c r="F99" i="53"/>
  <c r="F76" i="53"/>
  <c r="B76" i="53"/>
  <c r="B99" i="53"/>
  <c r="N98" i="53"/>
  <c r="N75" i="53"/>
  <c r="J75" i="53"/>
  <c r="J98" i="53"/>
  <c r="F98" i="53"/>
  <c r="F75" i="53"/>
  <c r="B75" i="53"/>
  <c r="B98" i="53"/>
  <c r="N97" i="53"/>
  <c r="N74" i="53"/>
  <c r="J74" i="53"/>
  <c r="J97" i="53"/>
  <c r="F97" i="53"/>
  <c r="F74" i="53"/>
  <c r="B74" i="53"/>
  <c r="B97" i="53"/>
  <c r="N96" i="53"/>
  <c r="N73" i="53"/>
  <c r="J73" i="53"/>
  <c r="J96" i="53"/>
  <c r="F96" i="53"/>
  <c r="F73" i="53"/>
  <c r="B73" i="53"/>
  <c r="B96" i="53"/>
  <c r="N72" i="39"/>
  <c r="N73" i="39"/>
  <c r="N74" i="39"/>
  <c r="N75" i="39"/>
  <c r="N76" i="39"/>
  <c r="N77" i="39"/>
  <c r="N78" i="39"/>
  <c r="N79" i="39"/>
  <c r="N80" i="39"/>
  <c r="N81" i="39"/>
  <c r="N82" i="39"/>
  <c r="J72" i="39"/>
  <c r="J73" i="39"/>
  <c r="J74" i="39"/>
  <c r="J75" i="39"/>
  <c r="J76" i="39"/>
  <c r="J77" i="39"/>
  <c r="J78" i="39"/>
  <c r="J79" i="39"/>
  <c r="J80" i="39"/>
  <c r="J81" i="39"/>
  <c r="J82" i="39"/>
  <c r="F72" i="39"/>
  <c r="F73" i="39"/>
  <c r="F74" i="39"/>
  <c r="F75" i="39"/>
  <c r="F76" i="39"/>
  <c r="F77" i="39"/>
  <c r="F78" i="39"/>
  <c r="F79" i="39"/>
  <c r="F80" i="39"/>
  <c r="F81" i="39"/>
  <c r="F82" i="39"/>
  <c r="B72" i="39"/>
  <c r="B73" i="39"/>
  <c r="B74" i="39"/>
  <c r="B75" i="39"/>
  <c r="B76" i="39"/>
  <c r="B77" i="39"/>
  <c r="B78" i="39"/>
  <c r="B79" i="39"/>
  <c r="B80" i="39"/>
  <c r="B81" i="39"/>
  <c r="B82" i="39"/>
  <c r="Q80" i="41"/>
  <c r="Q80" i="40"/>
  <c r="Q65" i="39"/>
  <c r="M80" i="41"/>
  <c r="M80" i="40"/>
  <c r="M65" i="39"/>
  <c r="I80" i="41"/>
  <c r="I80" i="40"/>
  <c r="I65" i="39"/>
  <c r="E80" i="41"/>
  <c r="E80" i="40"/>
  <c r="E65" i="39"/>
  <c r="Q79" i="41"/>
  <c r="Q79" i="40"/>
  <c r="Q62" i="39"/>
  <c r="M79" i="41"/>
  <c r="M79" i="40"/>
  <c r="M62" i="39"/>
  <c r="I79" i="41"/>
  <c r="I79" i="40"/>
  <c r="I62" i="39"/>
  <c r="E79" i="41"/>
  <c r="E79" i="40"/>
  <c r="E62" i="39"/>
  <c r="Q78" i="41"/>
  <c r="Q78" i="40"/>
  <c r="Q59" i="39"/>
  <c r="M78" i="41"/>
  <c r="M78" i="40"/>
  <c r="M59" i="39"/>
  <c r="I78" i="41"/>
  <c r="I78" i="40"/>
  <c r="I59" i="39"/>
  <c r="E78" i="41"/>
  <c r="E78" i="40"/>
  <c r="E59" i="39"/>
  <c r="Q77" i="41"/>
  <c r="Q77" i="40"/>
  <c r="Q56" i="39"/>
  <c r="M77" i="41"/>
  <c r="M77" i="40"/>
  <c r="M56" i="39"/>
  <c r="I77" i="41"/>
  <c r="I77" i="40"/>
  <c r="I56" i="39"/>
  <c r="E77" i="41"/>
  <c r="E77" i="40"/>
  <c r="E56" i="39"/>
  <c r="Q76" i="41"/>
  <c r="Q76" i="40"/>
  <c r="Q55" i="39"/>
  <c r="M76" i="41"/>
  <c r="M76" i="40"/>
  <c r="M55" i="39"/>
  <c r="I76" i="41"/>
  <c r="I76" i="40"/>
  <c r="I55" i="39"/>
  <c r="E76" i="41"/>
  <c r="E76" i="40"/>
  <c r="E55" i="39"/>
  <c r="Q75" i="40"/>
  <c r="Q54" i="39"/>
  <c r="M75" i="40"/>
  <c r="M54" i="39"/>
  <c r="I75" i="40"/>
  <c r="I54" i="39"/>
  <c r="E75" i="40"/>
  <c r="E54" i="39"/>
  <c r="Q74" i="40"/>
  <c r="Q53" i="39"/>
  <c r="M74" i="40"/>
  <c r="M53" i="39"/>
  <c r="I74" i="40"/>
  <c r="I53" i="39"/>
  <c r="E74" i="40"/>
  <c r="E53" i="39"/>
  <c r="Q73" i="40"/>
  <c r="Q52" i="39"/>
  <c r="M73" i="40"/>
  <c r="M52" i="39"/>
  <c r="I73" i="40"/>
  <c r="I52" i="39"/>
  <c r="E73" i="40"/>
  <c r="E52" i="39"/>
  <c r="Q72" i="40"/>
  <c r="Q51" i="39"/>
  <c r="M72" i="40"/>
  <c r="M51" i="39"/>
  <c r="I72" i="40"/>
  <c r="I51" i="39"/>
  <c r="E72" i="40"/>
  <c r="E51" i="39"/>
  <c r="Q71" i="41"/>
  <c r="Q71" i="40"/>
  <c r="M71" i="41"/>
  <c r="M71" i="40"/>
  <c r="I71" i="41"/>
  <c r="I71" i="40"/>
  <c r="E71" i="41"/>
  <c r="E71" i="40"/>
  <c r="I82" i="40"/>
  <c r="I81" i="40"/>
  <c r="O34" i="46"/>
  <c r="O35" i="46"/>
  <c r="O37" i="46"/>
  <c r="O178" i="6" s="1"/>
  <c r="K35" i="46"/>
  <c r="K37" i="46"/>
  <c r="K178" i="6" s="1"/>
  <c r="G34" i="46"/>
  <c r="G35" i="46"/>
  <c r="G37" i="46"/>
  <c r="G178" i="6" s="1"/>
  <c r="C35" i="46"/>
  <c r="C37" i="46"/>
  <c r="C178" i="6" s="1"/>
  <c r="Q69" i="47"/>
  <c r="Q70" i="47"/>
  <c r="Q71" i="47"/>
  <c r="Q72" i="47"/>
  <c r="Q73" i="47"/>
  <c r="Q74" i="47"/>
  <c r="Q75" i="47"/>
  <c r="Q76" i="47"/>
  <c r="Q77" i="47"/>
  <c r="Q36" i="46"/>
  <c r="M71" i="47"/>
  <c r="M75" i="47"/>
  <c r="M36" i="46"/>
  <c r="M69" i="47"/>
  <c r="M73" i="47"/>
  <c r="M77" i="47"/>
  <c r="M70" i="47"/>
  <c r="I69" i="47"/>
  <c r="I73" i="47"/>
  <c r="I77" i="47"/>
  <c r="I36" i="46"/>
  <c r="I71" i="47"/>
  <c r="I75" i="47"/>
  <c r="I70" i="47"/>
  <c r="E71" i="47"/>
  <c r="E75" i="47"/>
  <c r="E36" i="46"/>
  <c r="E69" i="47"/>
  <c r="E73" i="47"/>
  <c r="E77" i="47"/>
  <c r="E70" i="47"/>
  <c r="E74" i="47"/>
  <c r="M76" i="47"/>
  <c r="E76" i="47"/>
  <c r="I74" i="47"/>
  <c r="F51" i="47"/>
  <c r="O68" i="26"/>
  <c r="K68" i="26"/>
  <c r="G68" i="26"/>
  <c r="C68" i="26"/>
  <c r="O67" i="26"/>
  <c r="K67" i="26"/>
  <c r="G67" i="26"/>
  <c r="C67" i="26"/>
  <c r="O66" i="26"/>
  <c r="K66" i="26"/>
  <c r="G66" i="26"/>
  <c r="C66" i="26"/>
  <c r="Q34" i="46"/>
  <c r="Q35" i="46"/>
  <c r="Q37" i="46"/>
  <c r="Q178" i="6" s="1"/>
  <c r="M34" i="46"/>
  <c r="M35" i="46"/>
  <c r="M37" i="46"/>
  <c r="M178" i="6" s="1"/>
  <c r="I35" i="46"/>
  <c r="I37" i="46"/>
  <c r="I178" i="6" s="1"/>
  <c r="E35" i="46"/>
  <c r="E37" i="46"/>
  <c r="E178" i="6" s="1"/>
  <c r="E34" i="46"/>
  <c r="I76" i="47"/>
  <c r="M74" i="47"/>
  <c r="O51" i="47"/>
  <c r="Q72" i="51"/>
  <c r="E72" i="52"/>
  <c r="N80" i="41"/>
  <c r="F80" i="41"/>
  <c r="N79" i="41"/>
  <c r="F79" i="41"/>
  <c r="N78" i="41"/>
  <c r="F78" i="41"/>
  <c r="N77" i="41"/>
  <c r="F77" i="41"/>
  <c r="N76" i="41"/>
  <c r="F76" i="41"/>
  <c r="N71" i="41"/>
  <c r="F71" i="41"/>
  <c r="O81" i="43"/>
  <c r="O82" i="43"/>
  <c r="O83" i="43"/>
  <c r="O84" i="43"/>
  <c r="O85" i="43"/>
  <c r="O86" i="43"/>
  <c r="O87" i="43"/>
  <c r="O88" i="43"/>
  <c r="O89" i="43"/>
  <c r="O90" i="43"/>
  <c r="K81" i="43"/>
  <c r="K82" i="43"/>
  <c r="K83" i="43"/>
  <c r="K84" i="43"/>
  <c r="K85" i="43"/>
  <c r="K86" i="43"/>
  <c r="K87" i="43"/>
  <c r="K88" i="43"/>
  <c r="K89" i="43"/>
  <c r="K90" i="43"/>
  <c r="G81" i="43"/>
  <c r="G82" i="43"/>
  <c r="G83" i="43"/>
  <c r="G84" i="43"/>
  <c r="G85" i="43"/>
  <c r="G86" i="43"/>
  <c r="G87" i="43"/>
  <c r="G88" i="43"/>
  <c r="G89" i="43"/>
  <c r="G90" i="43"/>
  <c r="C81" i="43"/>
  <c r="C82" i="43"/>
  <c r="C83" i="43"/>
  <c r="C84" i="43"/>
  <c r="C85" i="43"/>
  <c r="C86" i="43"/>
  <c r="C87" i="43"/>
  <c r="C88" i="43"/>
  <c r="C89" i="43"/>
  <c r="C90" i="43"/>
  <c r="N89" i="45"/>
  <c r="N71" i="43"/>
  <c r="J89" i="45"/>
  <c r="J71" i="43"/>
  <c r="F89" i="45"/>
  <c r="F71" i="43"/>
  <c r="B89" i="45"/>
  <c r="B71" i="43"/>
  <c r="N87" i="45"/>
  <c r="N69" i="43"/>
  <c r="J87" i="45"/>
  <c r="J69" i="43"/>
  <c r="F87" i="45"/>
  <c r="F69" i="43"/>
  <c r="B87" i="45"/>
  <c r="B69" i="43"/>
  <c r="N86" i="45"/>
  <c r="N68" i="43"/>
  <c r="J86" i="45"/>
  <c r="J68" i="43"/>
  <c r="F86" i="45"/>
  <c r="F68" i="43"/>
  <c r="B86" i="45"/>
  <c r="B68" i="43"/>
  <c r="N85" i="45"/>
  <c r="N67" i="43"/>
  <c r="J85" i="45"/>
  <c r="J67" i="43"/>
  <c r="F85" i="45"/>
  <c r="F67" i="43"/>
  <c r="B85" i="45"/>
  <c r="B67" i="43"/>
  <c r="N90" i="44"/>
  <c r="F90" i="44"/>
  <c r="N89" i="44"/>
  <c r="F89" i="44"/>
  <c r="N88" i="44"/>
  <c r="F88" i="44"/>
  <c r="N87" i="44"/>
  <c r="F87" i="44"/>
  <c r="J86" i="44"/>
  <c r="J85" i="44"/>
  <c r="P84" i="44"/>
  <c r="J84" i="44"/>
  <c r="P83" i="44"/>
  <c r="J83" i="44"/>
  <c r="P82" i="44"/>
  <c r="J82" i="44"/>
  <c r="P81" i="44"/>
  <c r="J81" i="44"/>
  <c r="P80" i="44"/>
  <c r="J80" i="44"/>
  <c r="C51" i="49"/>
  <c r="J80" i="41"/>
  <c r="B80" i="41"/>
  <c r="J79" i="41"/>
  <c r="B79" i="41"/>
  <c r="J78" i="41"/>
  <c r="B78" i="41"/>
  <c r="J77" i="41"/>
  <c r="B77" i="41"/>
  <c r="J76" i="41"/>
  <c r="B76" i="41"/>
  <c r="J71" i="41"/>
  <c r="B71" i="41"/>
  <c r="Q81" i="43"/>
  <c r="Q82" i="43"/>
  <c r="Q83" i="43"/>
  <c r="Q84" i="43"/>
  <c r="Q85" i="43"/>
  <c r="Q86" i="43"/>
  <c r="Q87" i="43"/>
  <c r="Q88" i="43"/>
  <c r="Q89" i="43"/>
  <c r="Q90" i="43"/>
  <c r="M81" i="43"/>
  <c r="M82" i="43"/>
  <c r="M83" i="43"/>
  <c r="M84" i="43"/>
  <c r="M85" i="43"/>
  <c r="M86" i="43"/>
  <c r="M87" i="43"/>
  <c r="M88" i="43"/>
  <c r="M89" i="43"/>
  <c r="M90" i="43"/>
  <c r="I81" i="43"/>
  <c r="I82" i="43"/>
  <c r="I83" i="43"/>
  <c r="I84" i="43"/>
  <c r="I85" i="43"/>
  <c r="I86" i="43"/>
  <c r="I87" i="43"/>
  <c r="I88" i="43"/>
  <c r="I89" i="43"/>
  <c r="I90" i="43"/>
  <c r="E81" i="43"/>
  <c r="E82" i="43"/>
  <c r="E83" i="43"/>
  <c r="E84" i="43"/>
  <c r="E85" i="43"/>
  <c r="E86" i="43"/>
  <c r="E87" i="43"/>
  <c r="E88" i="43"/>
  <c r="E89" i="43"/>
  <c r="E90" i="43"/>
  <c r="P89" i="45"/>
  <c r="P71" i="43"/>
  <c r="L89" i="45"/>
  <c r="L71" i="43"/>
  <c r="H89" i="45"/>
  <c r="H71" i="43"/>
  <c r="D89" i="45"/>
  <c r="D71" i="43"/>
  <c r="P87" i="45"/>
  <c r="P69" i="43"/>
  <c r="L87" i="45"/>
  <c r="L69" i="43"/>
  <c r="H87" i="45"/>
  <c r="H69" i="43"/>
  <c r="D87" i="45"/>
  <c r="D69" i="43"/>
  <c r="P86" i="45"/>
  <c r="P68" i="43"/>
  <c r="L86" i="45"/>
  <c r="L68" i="43"/>
  <c r="H86" i="45"/>
  <c r="H68" i="43"/>
  <c r="D86" i="45"/>
  <c r="D68" i="43"/>
  <c r="P85" i="45"/>
  <c r="P67" i="43"/>
  <c r="L85" i="45"/>
  <c r="L67" i="43"/>
  <c r="H85" i="45"/>
  <c r="H67" i="43"/>
  <c r="D85" i="45"/>
  <c r="D67" i="43"/>
  <c r="J90" i="44"/>
  <c r="B90" i="44"/>
  <c r="J89" i="44"/>
  <c r="B89" i="44"/>
  <c r="J88" i="44"/>
  <c r="B88" i="44"/>
  <c r="J87" i="44"/>
  <c r="B87" i="44"/>
  <c r="H86" i="44"/>
  <c r="B86" i="44"/>
  <c r="H85" i="44"/>
  <c r="B85" i="44"/>
  <c r="H84" i="44"/>
  <c r="B84" i="44"/>
  <c r="H83" i="44"/>
  <c r="B83" i="44"/>
  <c r="H82" i="44"/>
  <c r="B82" i="44"/>
  <c r="H81" i="44"/>
  <c r="B81" i="44"/>
  <c r="H80" i="44"/>
  <c r="B80" i="44"/>
  <c r="K51" i="47"/>
  <c r="K51" i="49"/>
  <c r="L64" i="47"/>
  <c r="L77" i="48"/>
  <c r="L77" i="47"/>
  <c r="D64" i="47"/>
  <c r="D77" i="48"/>
  <c r="L59" i="47"/>
  <c r="L76" i="48"/>
  <c r="L76" i="47"/>
  <c r="D76" i="49"/>
  <c r="D59" i="47"/>
  <c r="D76" i="48"/>
  <c r="L58" i="47"/>
  <c r="L75" i="48"/>
  <c r="L75" i="47"/>
  <c r="D58" i="47"/>
  <c r="D75" i="48"/>
  <c r="P57" i="47"/>
  <c r="P74" i="49"/>
  <c r="L57" i="47"/>
  <c r="L74" i="48"/>
  <c r="L74" i="47"/>
  <c r="L74" i="49"/>
  <c r="H57" i="47"/>
  <c r="H74" i="49"/>
  <c r="D74" i="49"/>
  <c r="D57" i="47"/>
  <c r="D74" i="48"/>
  <c r="L56" i="47"/>
  <c r="L73" i="48"/>
  <c r="L73" i="47"/>
  <c r="D73" i="49"/>
  <c r="D56" i="47"/>
  <c r="D73" i="48"/>
  <c r="P72" i="48"/>
  <c r="P55" i="47"/>
  <c r="L72" i="48"/>
  <c r="L55" i="47"/>
  <c r="L72" i="47"/>
  <c r="H72" i="48"/>
  <c r="H55" i="47"/>
  <c r="D72" i="48"/>
  <c r="D55" i="47"/>
  <c r="P71" i="48"/>
  <c r="P54" i="47"/>
  <c r="L71" i="48"/>
  <c r="L54" i="47"/>
  <c r="L71" i="47"/>
  <c r="H71" i="48"/>
  <c r="H54" i="47"/>
  <c r="D71" i="48"/>
  <c r="D54" i="47"/>
  <c r="P70" i="48"/>
  <c r="P53" i="47"/>
  <c r="L70" i="48"/>
  <c r="L53" i="47"/>
  <c r="L70" i="47"/>
  <c r="H70" i="48"/>
  <c r="H53" i="47"/>
  <c r="D70" i="48"/>
  <c r="D53" i="47"/>
  <c r="P69" i="48"/>
  <c r="P52" i="47"/>
  <c r="L69" i="48"/>
  <c r="L52" i="47"/>
  <c r="L69" i="47"/>
  <c r="H69" i="48"/>
  <c r="H52" i="47"/>
  <c r="D69" i="48"/>
  <c r="D52" i="47"/>
  <c r="P68" i="48"/>
  <c r="P68" i="49"/>
  <c r="L68" i="48"/>
  <c r="L68" i="49"/>
  <c r="H68" i="48"/>
  <c r="H68" i="49"/>
  <c r="D68" i="48"/>
  <c r="D68" i="49"/>
  <c r="N64" i="48"/>
  <c r="N77" i="48"/>
  <c r="F64" i="48"/>
  <c r="F77" i="48"/>
  <c r="N59" i="48"/>
  <c r="N76" i="48"/>
  <c r="F59" i="48"/>
  <c r="F76" i="48"/>
  <c r="N58" i="48"/>
  <c r="N75" i="48"/>
  <c r="F58" i="48"/>
  <c r="F75" i="48"/>
  <c r="N57" i="48"/>
  <c r="N74" i="48"/>
  <c r="F57" i="48"/>
  <c r="F74" i="48"/>
  <c r="N56" i="48"/>
  <c r="N73" i="48"/>
  <c r="F56" i="48"/>
  <c r="F73" i="48"/>
  <c r="N72" i="48"/>
  <c r="N55" i="48"/>
  <c r="J55" i="48"/>
  <c r="J72" i="48"/>
  <c r="F55" i="48"/>
  <c r="F72" i="48"/>
  <c r="B55" i="48"/>
  <c r="B72" i="48"/>
  <c r="N71" i="48"/>
  <c r="N54" i="48"/>
  <c r="N70" i="48"/>
  <c r="N53" i="48"/>
  <c r="J53" i="48"/>
  <c r="J70" i="48"/>
  <c r="F53" i="48"/>
  <c r="F70" i="48"/>
  <c r="B53" i="48"/>
  <c r="B70" i="48"/>
  <c r="N69" i="48"/>
  <c r="N52" i="48"/>
  <c r="N68" i="48"/>
  <c r="J68" i="48"/>
  <c r="F68" i="48"/>
  <c r="B68" i="48"/>
  <c r="H76" i="49"/>
  <c r="L73" i="49"/>
  <c r="N64" i="49"/>
  <c r="N77" i="49"/>
  <c r="J64" i="49"/>
  <c r="J77" i="49"/>
  <c r="F64" i="49"/>
  <c r="F77" i="49"/>
  <c r="B64" i="49"/>
  <c r="B77" i="49"/>
  <c r="N76" i="49"/>
  <c r="N59" i="49"/>
  <c r="J76" i="49"/>
  <c r="J59" i="49"/>
  <c r="J74" i="49"/>
  <c r="J57" i="49"/>
  <c r="F57" i="49"/>
  <c r="F74" i="49"/>
  <c r="B74" i="49"/>
  <c r="B57" i="49"/>
  <c r="N56" i="49"/>
  <c r="N73" i="49"/>
  <c r="J73" i="49"/>
  <c r="J56" i="49"/>
  <c r="J68" i="49"/>
  <c r="F68" i="49"/>
  <c r="B68" i="49"/>
  <c r="O37" i="50"/>
  <c r="O179" i="6" s="1"/>
  <c r="K37" i="50"/>
  <c r="K179" i="6" s="1"/>
  <c r="C37" i="50"/>
  <c r="C179" i="6" s="1"/>
  <c r="O34" i="50"/>
  <c r="O106" i="52"/>
  <c r="O91" i="52"/>
  <c r="K91" i="52"/>
  <c r="K106" i="52"/>
  <c r="C91" i="52"/>
  <c r="C106" i="52"/>
  <c r="O105" i="52"/>
  <c r="O90" i="52"/>
  <c r="K90" i="52"/>
  <c r="K105" i="52"/>
  <c r="G90" i="52"/>
  <c r="G105" i="52"/>
  <c r="O104" i="52"/>
  <c r="O86" i="52"/>
  <c r="K86" i="52"/>
  <c r="K104" i="52"/>
  <c r="G86" i="52"/>
  <c r="G104" i="52"/>
  <c r="C86" i="52"/>
  <c r="C104" i="52"/>
  <c r="O103" i="52"/>
  <c r="O82" i="52"/>
  <c r="K82" i="52"/>
  <c r="K103" i="52"/>
  <c r="C82" i="52"/>
  <c r="C103" i="52"/>
  <c r="O102" i="52"/>
  <c r="O79" i="52"/>
  <c r="K79" i="52"/>
  <c r="K102" i="52"/>
  <c r="G79" i="52"/>
  <c r="G102" i="52"/>
  <c r="C79" i="52"/>
  <c r="C102" i="52"/>
  <c r="O101" i="52"/>
  <c r="O78" i="52"/>
  <c r="G78" i="52"/>
  <c r="G101" i="52"/>
  <c r="C78" i="52"/>
  <c r="C101" i="52"/>
  <c r="O100" i="52"/>
  <c r="O77" i="52"/>
  <c r="K77" i="52"/>
  <c r="K100" i="52"/>
  <c r="G77" i="52"/>
  <c r="G100" i="52"/>
  <c r="C77" i="52"/>
  <c r="C100" i="52"/>
  <c r="O99" i="52"/>
  <c r="O76" i="52"/>
  <c r="K76" i="52"/>
  <c r="K99" i="52"/>
  <c r="G76" i="52"/>
  <c r="G99" i="52"/>
  <c r="C76" i="52"/>
  <c r="C99" i="52"/>
  <c r="O98" i="52"/>
  <c r="O75" i="52"/>
  <c r="G75" i="52"/>
  <c r="G98" i="52"/>
  <c r="C75" i="52"/>
  <c r="C98" i="52"/>
  <c r="O97" i="52"/>
  <c r="O74" i="52"/>
  <c r="K74" i="52"/>
  <c r="K97" i="52"/>
  <c r="G74" i="52"/>
  <c r="G97" i="52"/>
  <c r="O96" i="52"/>
  <c r="O73" i="52"/>
  <c r="K73" i="52"/>
  <c r="K96" i="52"/>
  <c r="G73" i="52"/>
  <c r="G96" i="52"/>
  <c r="C73" i="52"/>
  <c r="C96" i="52"/>
  <c r="O95" i="52"/>
  <c r="O36" i="50"/>
  <c r="C95" i="52"/>
  <c r="C36" i="50"/>
  <c r="P77" i="47"/>
  <c r="D76" i="47"/>
  <c r="H74" i="47"/>
  <c r="B69" i="48"/>
  <c r="P76" i="49"/>
  <c r="B76" i="49"/>
  <c r="F73" i="49"/>
  <c r="O51" i="49"/>
  <c r="G34" i="50"/>
  <c r="G35" i="50"/>
  <c r="Q91" i="52"/>
  <c r="Q106" i="52"/>
  <c r="M106" i="52"/>
  <c r="M91" i="52"/>
  <c r="I91" i="52"/>
  <c r="I106" i="52"/>
  <c r="Q105" i="52"/>
  <c r="Q90" i="52"/>
  <c r="M90" i="52"/>
  <c r="M105" i="52"/>
  <c r="Q104" i="52"/>
  <c r="Q86" i="52"/>
  <c r="M104" i="52"/>
  <c r="M86" i="52"/>
  <c r="I104" i="52"/>
  <c r="I86" i="52"/>
  <c r="Q82" i="52"/>
  <c r="Q103" i="52"/>
  <c r="M82" i="52"/>
  <c r="M103" i="52"/>
  <c r="I82" i="52"/>
  <c r="I103" i="52"/>
  <c r="Q102" i="52"/>
  <c r="Q79" i="52"/>
  <c r="M102" i="52"/>
  <c r="M79" i="52"/>
  <c r="Q78" i="52"/>
  <c r="Q101" i="52"/>
  <c r="M101" i="52"/>
  <c r="M78" i="52"/>
  <c r="I78" i="52"/>
  <c r="I101" i="52"/>
  <c r="Q100" i="52"/>
  <c r="Q77" i="52"/>
  <c r="I100" i="52"/>
  <c r="I77" i="52"/>
  <c r="Q99" i="52"/>
  <c r="Q76" i="52"/>
  <c r="M99" i="52"/>
  <c r="M76" i="52"/>
  <c r="I76" i="52"/>
  <c r="I99" i="52"/>
  <c r="M98" i="52"/>
  <c r="M75" i="52"/>
  <c r="I75" i="52"/>
  <c r="I98" i="52"/>
  <c r="Q74" i="52"/>
  <c r="Q97" i="52"/>
  <c r="M74" i="52"/>
  <c r="M97" i="52"/>
  <c r="Q96" i="52"/>
  <c r="Q73" i="52"/>
  <c r="M96" i="52"/>
  <c r="M73" i="52"/>
  <c r="I96" i="52"/>
  <c r="I73" i="52"/>
  <c r="Q36" i="50"/>
  <c r="Q95" i="52"/>
  <c r="I95" i="52"/>
  <c r="I36" i="50"/>
  <c r="E95" i="52"/>
  <c r="E36" i="50"/>
  <c r="O76" i="49"/>
  <c r="O74" i="49"/>
  <c r="O73" i="49"/>
  <c r="O68" i="49"/>
  <c r="L34" i="50"/>
  <c r="L35" i="50"/>
  <c r="N35" i="50"/>
  <c r="N96" i="51"/>
  <c r="N97" i="51"/>
  <c r="N98" i="51"/>
  <c r="N99" i="51"/>
  <c r="N100" i="51"/>
  <c r="J35" i="50"/>
  <c r="J98" i="51"/>
  <c r="J101" i="51"/>
  <c r="J102" i="51"/>
  <c r="J103" i="51"/>
  <c r="J104" i="51"/>
  <c r="J105" i="51"/>
  <c r="J106" i="51"/>
  <c r="F35" i="50"/>
  <c r="F96" i="51"/>
  <c r="F100" i="51"/>
  <c r="B35" i="50"/>
  <c r="B98" i="51"/>
  <c r="F106" i="51"/>
  <c r="C105" i="51"/>
  <c r="F104" i="51"/>
  <c r="F102" i="51"/>
  <c r="B101" i="51"/>
  <c r="B100" i="51"/>
  <c r="J99" i="51"/>
  <c r="F97" i="51"/>
  <c r="O91" i="51"/>
  <c r="C79" i="51"/>
  <c r="G103" i="53"/>
  <c r="O104" i="53"/>
  <c r="C103" i="53"/>
  <c r="O77" i="48"/>
  <c r="O77" i="47"/>
  <c r="K77" i="48"/>
  <c r="K77" i="47"/>
  <c r="G77" i="48"/>
  <c r="G77" i="47"/>
  <c r="C77" i="48"/>
  <c r="C77" i="47"/>
  <c r="O76" i="48"/>
  <c r="O76" i="47"/>
  <c r="K76" i="48"/>
  <c r="K76" i="47"/>
  <c r="G76" i="48"/>
  <c r="G76" i="47"/>
  <c r="C76" i="48"/>
  <c r="C76" i="47"/>
  <c r="O75" i="48"/>
  <c r="O75" i="47"/>
  <c r="K75" i="48"/>
  <c r="K75" i="47"/>
  <c r="G75" i="48"/>
  <c r="G75" i="47"/>
  <c r="C75" i="48"/>
  <c r="C75" i="47"/>
  <c r="O74" i="48"/>
  <c r="O74" i="47"/>
  <c r="K74" i="48"/>
  <c r="K74" i="47"/>
  <c r="G74" i="48"/>
  <c r="G74" i="47"/>
  <c r="C74" i="48"/>
  <c r="C74" i="47"/>
  <c r="O73" i="48"/>
  <c r="O73" i="47"/>
  <c r="K73" i="48"/>
  <c r="K73" i="47"/>
  <c r="G73" i="48"/>
  <c r="G73" i="47"/>
  <c r="C73" i="48"/>
  <c r="C73" i="47"/>
  <c r="O72" i="47"/>
  <c r="K72" i="47"/>
  <c r="G72" i="47"/>
  <c r="C72" i="48"/>
  <c r="C72" i="47"/>
  <c r="O71" i="47"/>
  <c r="K71" i="47"/>
  <c r="G71" i="47"/>
  <c r="C71" i="48"/>
  <c r="C71" i="47"/>
  <c r="O70" i="47"/>
  <c r="K70" i="47"/>
  <c r="G70" i="47"/>
  <c r="C70" i="48"/>
  <c r="C70" i="47"/>
  <c r="O69" i="47"/>
  <c r="K69" i="47"/>
  <c r="G69" i="47"/>
  <c r="C69" i="48"/>
  <c r="C69" i="47"/>
  <c r="K71" i="48"/>
  <c r="O69" i="48"/>
  <c r="G69" i="48"/>
  <c r="G76" i="49"/>
  <c r="K73" i="49"/>
  <c r="C73" i="49"/>
  <c r="O102" i="51"/>
  <c r="O102" i="53"/>
  <c r="C101" i="51"/>
  <c r="C101" i="53"/>
  <c r="G76" i="51"/>
  <c r="G72" i="51" s="1"/>
  <c r="G99" i="51"/>
  <c r="O103" i="53"/>
  <c r="G100" i="53"/>
  <c r="O105" i="53"/>
  <c r="K105" i="53"/>
  <c r="K104" i="53"/>
  <c r="C104" i="53"/>
  <c r="K103" i="53"/>
  <c r="K102" i="53"/>
  <c r="G102" i="53"/>
  <c r="O101" i="53"/>
  <c r="K101" i="53"/>
  <c r="K100" i="53"/>
  <c r="C100" i="53"/>
  <c r="K95" i="53"/>
  <c r="P106" i="52"/>
  <c r="P91" i="51"/>
  <c r="L106" i="52"/>
  <c r="L91" i="51"/>
  <c r="H106" i="52"/>
  <c r="H91" i="51"/>
  <c r="D106" i="52"/>
  <c r="D91" i="51"/>
  <c r="P105" i="52"/>
  <c r="P90" i="51"/>
  <c r="L105" i="52"/>
  <c r="L90" i="51"/>
  <c r="H105" i="52"/>
  <c r="H90" i="51"/>
  <c r="D105" i="52"/>
  <c r="D90" i="51"/>
  <c r="P104" i="52"/>
  <c r="P86" i="51"/>
  <c r="L104" i="52"/>
  <c r="L86" i="51"/>
  <c r="H104" i="52"/>
  <c r="H86" i="51"/>
  <c r="D104" i="52"/>
  <c r="D86" i="51"/>
  <c r="P103" i="52"/>
  <c r="P82" i="51"/>
  <c r="L103" i="52"/>
  <c r="L82" i="51"/>
  <c r="H103" i="52"/>
  <c r="H82" i="51"/>
  <c r="D103" i="52"/>
  <c r="D82" i="51"/>
  <c r="P102" i="52"/>
  <c r="P79" i="51"/>
  <c r="L102" i="52"/>
  <c r="L79" i="51"/>
  <c r="H102" i="52"/>
  <c r="H79" i="51"/>
  <c r="D102" i="52"/>
  <c r="D79" i="51"/>
  <c r="P101" i="52"/>
  <c r="P78" i="51"/>
  <c r="L101" i="52"/>
  <c r="L78" i="51"/>
  <c r="H101" i="52"/>
  <c r="H78" i="51"/>
  <c r="D101" i="52"/>
  <c r="D78" i="51"/>
  <c r="P100" i="52"/>
  <c r="P77" i="51"/>
  <c r="L100" i="52"/>
  <c r="L77" i="51"/>
  <c r="H100" i="52"/>
  <c r="H77" i="51"/>
  <c r="H100" i="51"/>
  <c r="D100" i="52"/>
  <c r="D77" i="51"/>
  <c r="P99" i="52"/>
  <c r="P76" i="51"/>
  <c r="L99" i="52"/>
  <c r="L76" i="51"/>
  <c r="H99" i="52"/>
  <c r="H76" i="51"/>
  <c r="H99" i="51"/>
  <c r="D99" i="52"/>
  <c r="D76" i="51"/>
  <c r="P98" i="52"/>
  <c r="P75" i="51"/>
  <c r="L98" i="52"/>
  <c r="L75" i="51"/>
  <c r="H98" i="52"/>
  <c r="H75" i="51"/>
  <c r="H98" i="51"/>
  <c r="D98" i="52"/>
  <c r="D75" i="51"/>
  <c r="P97" i="52"/>
  <c r="P74" i="51"/>
  <c r="L97" i="52"/>
  <c r="L74" i="51"/>
  <c r="H97" i="52"/>
  <c r="H74" i="51"/>
  <c r="H97" i="51"/>
  <c r="D97" i="52"/>
  <c r="D74" i="51"/>
  <c r="P96" i="52"/>
  <c r="P73" i="51"/>
  <c r="L96" i="52"/>
  <c r="L73" i="51"/>
  <c r="H96" i="52"/>
  <c r="H73" i="51"/>
  <c r="H96" i="51"/>
  <c r="D96" i="52"/>
  <c r="D73" i="51"/>
  <c r="N36" i="50"/>
  <c r="J95" i="52"/>
  <c r="J36" i="50"/>
  <c r="F36" i="50"/>
  <c r="B36" i="50"/>
  <c r="G106" i="53"/>
  <c r="G104" i="53"/>
  <c r="G101" i="53"/>
  <c r="G79" i="53"/>
  <c r="G76" i="53"/>
  <c r="G75" i="53"/>
  <c r="G74" i="53"/>
  <c r="G73" i="53"/>
  <c r="Q106" i="51"/>
  <c r="M106" i="51"/>
  <c r="I106" i="51"/>
  <c r="E106" i="51"/>
  <c r="Q105" i="53"/>
  <c r="Q105" i="51"/>
  <c r="M105" i="53"/>
  <c r="M105" i="51"/>
  <c r="I105" i="53"/>
  <c r="I105" i="51"/>
  <c r="E105" i="53"/>
  <c r="E105" i="51"/>
  <c r="Q104" i="53"/>
  <c r="Q104" i="51"/>
  <c r="M104" i="53"/>
  <c r="M104" i="51"/>
  <c r="I104" i="53"/>
  <c r="I104" i="51"/>
  <c r="E104" i="53"/>
  <c r="E104" i="51"/>
  <c r="Q103" i="53"/>
  <c r="Q103" i="51"/>
  <c r="M103" i="53"/>
  <c r="M103" i="51"/>
  <c r="I103" i="53"/>
  <c r="I103" i="51"/>
  <c r="E103" i="53"/>
  <c r="E103" i="51"/>
  <c r="Q102" i="53"/>
  <c r="Q102" i="51"/>
  <c r="M102" i="53"/>
  <c r="M102" i="51"/>
  <c r="I102" i="53"/>
  <c r="I102" i="51"/>
  <c r="E102" i="53"/>
  <c r="E102" i="51"/>
  <c r="Q101" i="53"/>
  <c r="Q101" i="51"/>
  <c r="M101" i="53"/>
  <c r="M101" i="51"/>
  <c r="I101" i="53"/>
  <c r="I101" i="51"/>
  <c r="E101" i="53"/>
  <c r="E101" i="51"/>
  <c r="Q100" i="53"/>
  <c r="Q100" i="51"/>
  <c r="M100" i="53"/>
  <c r="M100" i="51"/>
  <c r="I100" i="53"/>
  <c r="I100" i="51"/>
  <c r="E100" i="53"/>
  <c r="E100" i="51"/>
  <c r="Q99" i="51"/>
  <c r="M99" i="51"/>
  <c r="I99" i="51"/>
  <c r="E99" i="51"/>
  <c r="Q98" i="51"/>
  <c r="M98" i="51"/>
  <c r="I98" i="51"/>
  <c r="E98" i="51"/>
  <c r="Q97" i="51"/>
  <c r="M97" i="51"/>
  <c r="I97" i="51"/>
  <c r="E97" i="51"/>
  <c r="Q96" i="51"/>
  <c r="M96" i="51"/>
  <c r="I96" i="51"/>
  <c r="E96" i="51"/>
  <c r="E51" i="47" l="1"/>
  <c r="K194" i="20"/>
  <c r="G194" i="20"/>
  <c r="B98" i="12"/>
  <c r="M167" i="15"/>
  <c r="H200" i="15"/>
  <c r="H98" i="11"/>
  <c r="C62" i="44"/>
  <c r="Q83" i="31"/>
  <c r="D95" i="28"/>
  <c r="E123" i="29"/>
  <c r="G95" i="29"/>
  <c r="Q143" i="23"/>
  <c r="O56" i="26"/>
  <c r="D200" i="15"/>
  <c r="P56" i="6"/>
  <c r="P62" i="14"/>
  <c r="P54" i="6" s="1"/>
  <c r="G183" i="17"/>
  <c r="D183" i="17"/>
  <c r="Q56" i="6"/>
  <c r="Q131" i="6" s="1"/>
  <c r="Q62" i="14"/>
  <c r="Q54" i="6" s="1"/>
  <c r="Q129" i="6" s="1"/>
  <c r="Q85" i="14"/>
  <c r="F200" i="16"/>
  <c r="L167" i="15"/>
  <c r="E33" i="6"/>
  <c r="J200" i="15"/>
  <c r="N98" i="12"/>
  <c r="I115" i="11"/>
  <c r="D98" i="11"/>
  <c r="I200" i="15"/>
  <c r="I115" i="6"/>
  <c r="G143" i="24"/>
  <c r="K107" i="28"/>
  <c r="I143" i="24"/>
  <c r="P107" i="29"/>
  <c r="P107" i="27"/>
  <c r="D143" i="24"/>
  <c r="I129" i="24"/>
  <c r="F162" i="24"/>
  <c r="D162" i="24"/>
  <c r="F194" i="21"/>
  <c r="K108" i="6"/>
  <c r="K78" i="18"/>
  <c r="K107" i="6" s="1"/>
  <c r="K100" i="18"/>
  <c r="K163" i="6" s="1"/>
  <c r="B158" i="15"/>
  <c r="B75" i="22"/>
  <c r="B166" i="6" s="1"/>
  <c r="Q50" i="37"/>
  <c r="M83" i="32"/>
  <c r="P50" i="37"/>
  <c r="C143" i="24"/>
  <c r="N183" i="17"/>
  <c r="H62" i="14"/>
  <c r="H54" i="6" s="1"/>
  <c r="H56" i="6"/>
  <c r="Q42" i="6"/>
  <c r="B50" i="35"/>
  <c r="D101" i="18"/>
  <c r="D164" i="6" s="1"/>
  <c r="P101" i="18"/>
  <c r="P164" i="6" s="1"/>
  <c r="E200" i="17"/>
  <c r="F200" i="17"/>
  <c r="J123" i="29"/>
  <c r="C200" i="17"/>
  <c r="B51" i="47"/>
  <c r="Q157" i="19"/>
  <c r="H62" i="44"/>
  <c r="E83" i="33"/>
  <c r="Q107" i="29"/>
  <c r="O115" i="11"/>
  <c r="N115" i="11"/>
  <c r="C33" i="6"/>
  <c r="O83" i="32"/>
  <c r="C50" i="35"/>
  <c r="L123" i="27"/>
  <c r="L162" i="24"/>
  <c r="G107" i="27"/>
  <c r="P83" i="31"/>
  <c r="H107" i="29"/>
  <c r="C157" i="20"/>
  <c r="N107" i="27"/>
  <c r="L194" i="21"/>
  <c r="Q51" i="49"/>
  <c r="J51" i="47"/>
  <c r="I50" i="36"/>
  <c r="K50" i="36"/>
  <c r="K62" i="43"/>
  <c r="Q50" i="35"/>
  <c r="K50" i="41"/>
  <c r="F83" i="31"/>
  <c r="Q95" i="28"/>
  <c r="K95" i="27"/>
  <c r="B143" i="24"/>
  <c r="E143" i="24"/>
  <c r="O107" i="28"/>
  <c r="H107" i="27"/>
  <c r="C107" i="27"/>
  <c r="D129" i="23"/>
  <c r="E143" i="23"/>
  <c r="B143" i="23"/>
  <c r="H129" i="24"/>
  <c r="J129" i="24"/>
  <c r="N143" i="23"/>
  <c r="M129" i="23"/>
  <c r="C162" i="24"/>
  <c r="E194" i="20"/>
  <c r="L194" i="19"/>
  <c r="E107" i="27"/>
  <c r="D143" i="23"/>
  <c r="C175" i="21"/>
  <c r="P130" i="6"/>
  <c r="B194" i="19"/>
  <c r="I51" i="48"/>
  <c r="H72" i="52"/>
  <c r="K62" i="44"/>
  <c r="P123" i="27"/>
  <c r="I123" i="27"/>
  <c r="Q143" i="24"/>
  <c r="O167" i="16"/>
  <c r="P50" i="41"/>
  <c r="I50" i="35"/>
  <c r="D83" i="32"/>
  <c r="G167" i="16"/>
  <c r="Q107" i="27"/>
  <c r="M50" i="35"/>
  <c r="D72" i="52"/>
  <c r="E129" i="25"/>
  <c r="I51" i="49"/>
  <c r="O98" i="12"/>
  <c r="O107" i="27"/>
  <c r="J183" i="15"/>
  <c r="H183" i="15"/>
  <c r="L183" i="16"/>
  <c r="K143" i="23"/>
  <c r="D107" i="29"/>
  <c r="M107" i="27"/>
  <c r="M51" i="48"/>
  <c r="H158" i="16"/>
  <c r="G50" i="40"/>
  <c r="O83" i="31"/>
  <c r="N72" i="52"/>
  <c r="L129" i="23"/>
  <c r="Q123" i="27"/>
  <c r="C183" i="16"/>
  <c r="M62" i="44"/>
  <c r="J158" i="15"/>
  <c r="E72" i="51"/>
  <c r="F50" i="40"/>
  <c r="C123" i="29"/>
  <c r="C200" i="16"/>
  <c r="F64" i="6"/>
  <c r="F137" i="6" s="1"/>
  <c r="B200" i="17"/>
  <c r="H50" i="41"/>
  <c r="C194" i="20"/>
  <c r="G51" i="49"/>
  <c r="N50" i="37"/>
  <c r="H130" i="6"/>
  <c r="I62" i="43"/>
  <c r="H83" i="33"/>
  <c r="Q83" i="33"/>
  <c r="B194" i="21"/>
  <c r="I175" i="20"/>
  <c r="M157" i="20"/>
  <c r="L175" i="20"/>
  <c r="G183" i="16"/>
  <c r="F39" i="6"/>
  <c r="G50" i="36"/>
  <c r="Q194" i="21"/>
  <c r="L83" i="33"/>
  <c r="J39" i="6"/>
  <c r="M50" i="41"/>
  <c r="D80" i="43"/>
  <c r="P62" i="45"/>
  <c r="H175" i="20"/>
  <c r="I107" i="27"/>
  <c r="F62" i="43"/>
  <c r="H72" i="53"/>
  <c r="C99" i="18"/>
  <c r="C162" i="6" s="1"/>
  <c r="I157" i="19"/>
  <c r="L62" i="45"/>
  <c r="Q51" i="47"/>
  <c r="I50" i="37"/>
  <c r="H85" i="14"/>
  <c r="P72" i="52"/>
  <c r="J72" i="51"/>
  <c r="M72" i="51"/>
  <c r="I72" i="51"/>
  <c r="K72" i="51"/>
  <c r="N72" i="51"/>
  <c r="C72" i="51"/>
  <c r="I33" i="6"/>
  <c r="M51" i="49"/>
  <c r="G51" i="48"/>
  <c r="C51" i="48"/>
  <c r="E51" i="48"/>
  <c r="D62" i="45"/>
  <c r="E62" i="44"/>
  <c r="O62" i="44"/>
  <c r="N62" i="44"/>
  <c r="F62" i="44"/>
  <c r="O62" i="43"/>
  <c r="C62" i="43"/>
  <c r="E62" i="43"/>
  <c r="E50" i="41"/>
  <c r="N50" i="41"/>
  <c r="B50" i="41"/>
  <c r="Q50" i="41"/>
  <c r="I50" i="41"/>
  <c r="M50" i="40"/>
  <c r="N50" i="40"/>
  <c r="B50" i="40"/>
  <c r="D50" i="40"/>
  <c r="E50" i="40"/>
  <c r="L50" i="37"/>
  <c r="F50" i="37"/>
  <c r="B50" i="37"/>
  <c r="M50" i="36"/>
  <c r="O50" i="36"/>
  <c r="Q50" i="36"/>
  <c r="E50" i="36"/>
  <c r="D50" i="36"/>
  <c r="D50" i="35"/>
  <c r="C83" i="33"/>
  <c r="P83" i="33"/>
  <c r="F83" i="33"/>
  <c r="F83" i="32"/>
  <c r="K83" i="32"/>
  <c r="N83" i="32"/>
  <c r="P83" i="32"/>
  <c r="G83" i="32"/>
  <c r="L83" i="32"/>
  <c r="Q83" i="32"/>
  <c r="H83" i="32"/>
  <c r="I83" i="32"/>
  <c r="B83" i="31"/>
  <c r="M83" i="31"/>
  <c r="G83" i="31"/>
  <c r="H83" i="31"/>
  <c r="I83" i="31"/>
  <c r="N107" i="29"/>
  <c r="O95" i="29"/>
  <c r="K123" i="29"/>
  <c r="B123" i="29"/>
  <c r="M95" i="29"/>
  <c r="M107" i="29"/>
  <c r="D56" i="26"/>
  <c r="D115" i="6" s="1"/>
  <c r="O107" i="29"/>
  <c r="F56" i="26"/>
  <c r="F115" i="6" s="1"/>
  <c r="E107" i="28"/>
  <c r="C123" i="28"/>
  <c r="Q107" i="28"/>
  <c r="O123" i="28"/>
  <c r="H123" i="28"/>
  <c r="M107" i="28"/>
  <c r="G95" i="27"/>
  <c r="L107" i="27"/>
  <c r="E95" i="27"/>
  <c r="H123" i="27"/>
  <c r="Q95" i="27"/>
  <c r="D123" i="27"/>
  <c r="L95" i="27"/>
  <c r="P95" i="27"/>
  <c r="Q143" i="27"/>
  <c r="M76" i="22"/>
  <c r="M167" i="6" s="1"/>
  <c r="Q129" i="25"/>
  <c r="G162" i="24"/>
  <c r="M143" i="24"/>
  <c r="M162" i="24"/>
  <c r="C129" i="24"/>
  <c r="K129" i="24"/>
  <c r="N143" i="24"/>
  <c r="L143" i="24"/>
  <c r="I162" i="24"/>
  <c r="K143" i="24"/>
  <c r="K162" i="24"/>
  <c r="E129" i="24"/>
  <c r="O143" i="24"/>
  <c r="B162" i="24"/>
  <c r="G129" i="24"/>
  <c r="E162" i="24"/>
  <c r="O191" i="23"/>
  <c r="C129" i="23"/>
  <c r="I143" i="23"/>
  <c r="B129" i="23"/>
  <c r="F143" i="23"/>
  <c r="E162" i="23"/>
  <c r="J143" i="23"/>
  <c r="E129" i="23"/>
  <c r="M42" i="6"/>
  <c r="H75" i="22"/>
  <c r="C42" i="6"/>
  <c r="G157" i="21"/>
  <c r="H194" i="21"/>
  <c r="J194" i="21"/>
  <c r="I194" i="20"/>
  <c r="Q175" i="20"/>
  <c r="K175" i="20"/>
  <c r="Q157" i="20"/>
  <c r="I157" i="20"/>
  <c r="C175" i="20"/>
  <c r="J175" i="20"/>
  <c r="M226" i="19"/>
  <c r="D157" i="19"/>
  <c r="Q194" i="19"/>
  <c r="O157" i="19"/>
  <c r="H175" i="19"/>
  <c r="P157" i="19"/>
  <c r="M157" i="19"/>
  <c r="I194" i="19"/>
  <c r="L157" i="19"/>
  <c r="F157" i="19"/>
  <c r="P194" i="19"/>
  <c r="K175" i="19"/>
  <c r="E194" i="19"/>
  <c r="E157" i="19"/>
  <c r="G157" i="19"/>
  <c r="G175" i="19"/>
  <c r="O175" i="19"/>
  <c r="G99" i="18"/>
  <c r="G162" i="6" s="1"/>
  <c r="L98" i="14"/>
  <c r="L159" i="6" s="1"/>
  <c r="C183" i="17"/>
  <c r="D167" i="17"/>
  <c r="Q167" i="17"/>
  <c r="J99" i="14"/>
  <c r="J160" i="6" s="1"/>
  <c r="L158" i="17"/>
  <c r="J183" i="17"/>
  <c r="D183" i="16"/>
  <c r="M183" i="16"/>
  <c r="D200" i="16"/>
  <c r="P167" i="16"/>
  <c r="H183" i="16"/>
  <c r="Q167" i="16"/>
  <c r="K200" i="16"/>
  <c r="O158" i="15"/>
  <c r="P167" i="15"/>
  <c r="P158" i="15"/>
  <c r="Q183" i="15"/>
  <c r="C167" i="15"/>
  <c r="N167" i="15"/>
  <c r="H158" i="15"/>
  <c r="K200" i="15"/>
  <c r="D183" i="15"/>
  <c r="J167" i="15"/>
  <c r="D30" i="6"/>
  <c r="N64" i="10"/>
  <c r="N153" i="6" s="1"/>
  <c r="D98" i="12"/>
  <c r="P115" i="12"/>
  <c r="K98" i="12"/>
  <c r="Q98" i="12"/>
  <c r="B115" i="12"/>
  <c r="J98" i="12"/>
  <c r="I115" i="12"/>
  <c r="E98" i="12"/>
  <c r="M115" i="11"/>
  <c r="Q98" i="11"/>
  <c r="F98" i="11"/>
  <c r="C115" i="11"/>
  <c r="K98" i="11"/>
  <c r="I98" i="11"/>
  <c r="Q115" i="11"/>
  <c r="I26" i="7"/>
  <c r="O115" i="6"/>
  <c r="I10" i="9"/>
  <c r="E15" i="9"/>
  <c r="B62" i="43"/>
  <c r="C157" i="19"/>
  <c r="P85" i="14"/>
  <c r="Q115" i="6"/>
  <c r="J10" i="7"/>
  <c r="Q10" i="9"/>
  <c r="M10" i="7"/>
  <c r="C10" i="8"/>
  <c r="N15" i="7"/>
  <c r="G141" i="25"/>
  <c r="L56" i="6"/>
  <c r="L131" i="6" s="1"/>
  <c r="O166" i="21"/>
  <c r="G50" i="41"/>
  <c r="D50" i="41"/>
  <c r="P15" i="9"/>
  <c r="Q15" i="7"/>
  <c r="G10" i="9"/>
  <c r="L56" i="26"/>
  <c r="L115" i="6" s="1"/>
  <c r="J157" i="19"/>
  <c r="I26" i="9"/>
  <c r="K10" i="8"/>
  <c r="N15" i="9"/>
  <c r="N5" i="9" s="1"/>
  <c r="N51" i="9" s="1"/>
  <c r="D83" i="33"/>
  <c r="G62" i="45"/>
  <c r="E50" i="37"/>
  <c r="G194" i="19"/>
  <c r="B56" i="26"/>
  <c r="B115" i="6" s="1"/>
  <c r="C10" i="9"/>
  <c r="O15" i="9"/>
  <c r="O5" i="9" s="1"/>
  <c r="C158" i="25"/>
  <c r="P56" i="26"/>
  <c r="P115" i="6" s="1"/>
  <c r="Q33" i="6"/>
  <c r="H15" i="7"/>
  <c r="K10" i="9"/>
  <c r="M175" i="21"/>
  <c r="J72" i="52"/>
  <c r="N83" i="33"/>
  <c r="H143" i="23"/>
  <c r="O168" i="21"/>
  <c r="O143" i="23"/>
  <c r="C175" i="19"/>
  <c r="K26" i="9"/>
  <c r="M26" i="8"/>
  <c r="C26" i="9"/>
  <c r="L50" i="36"/>
  <c r="K153" i="27"/>
  <c r="G160" i="25"/>
  <c r="K167" i="17"/>
  <c r="J143" i="24"/>
  <c r="D216" i="17"/>
  <c r="L85" i="14"/>
  <c r="K15" i="8"/>
  <c r="O15" i="7"/>
  <c r="G15" i="7"/>
  <c r="F73" i="26"/>
  <c r="F170" i="6" s="1"/>
  <c r="L143" i="23"/>
  <c r="P26" i="8"/>
  <c r="I15" i="9"/>
  <c r="L62" i="44"/>
  <c r="B62" i="45"/>
  <c r="H10" i="9"/>
  <c r="M26" i="9"/>
  <c r="I26" i="8"/>
  <c r="M72" i="52"/>
  <c r="K102" i="18"/>
  <c r="K165" i="6" s="1"/>
  <c r="K110" i="6"/>
  <c r="K15" i="9"/>
  <c r="D205" i="17"/>
  <c r="O5" i="8"/>
  <c r="O46" i="8" s="1"/>
  <c r="Q15" i="9"/>
  <c r="I10" i="7"/>
  <c r="B157" i="20"/>
  <c r="M123" i="27"/>
  <c r="O75" i="26"/>
  <c r="O172" i="6" s="1"/>
  <c r="D207" i="17"/>
  <c r="E10" i="8"/>
  <c r="J107" i="29"/>
  <c r="E169" i="25"/>
  <c r="G143" i="23"/>
  <c r="N194" i="19"/>
  <c r="M75" i="26"/>
  <c r="M172" i="6" s="1"/>
  <c r="J26" i="9"/>
  <c r="M15" i="8"/>
  <c r="E143" i="25"/>
  <c r="C137" i="25"/>
  <c r="I42" i="6"/>
  <c r="F72" i="52"/>
  <c r="M72" i="53"/>
  <c r="J162" i="23"/>
  <c r="O162" i="21"/>
  <c r="O173" i="21"/>
  <c r="L50" i="41"/>
  <c r="O62" i="45"/>
  <c r="M56" i="26"/>
  <c r="Q26" i="9"/>
  <c r="M15" i="9"/>
  <c r="P10" i="8"/>
  <c r="I15" i="8"/>
  <c r="G10" i="8"/>
  <c r="G5" i="8" s="1"/>
  <c r="M33" i="6"/>
  <c r="F194" i="19"/>
  <c r="G26" i="9"/>
  <c r="I15" i="7"/>
  <c r="I10" i="8"/>
  <c r="Q143" i="25"/>
  <c r="O30" i="6"/>
  <c r="C138" i="25"/>
  <c r="O167" i="25"/>
  <c r="E175" i="19"/>
  <c r="J157" i="20"/>
  <c r="P62" i="44"/>
  <c r="K62" i="45"/>
  <c r="L157" i="20"/>
  <c r="P10" i="9"/>
  <c r="M10" i="9"/>
  <c r="D26" i="8"/>
  <c r="B72" i="52"/>
  <c r="J15" i="9"/>
  <c r="H26" i="8"/>
  <c r="H5" i="8" s="1"/>
  <c r="J26" i="8"/>
  <c r="J5" i="8" s="1"/>
  <c r="M15" i="7"/>
  <c r="N51" i="49"/>
  <c r="K39" i="6"/>
  <c r="F95" i="27"/>
  <c r="D95" i="27"/>
  <c r="M175" i="19"/>
  <c r="B175" i="19"/>
  <c r="G56" i="26"/>
  <c r="G116" i="6"/>
  <c r="F15" i="7"/>
  <c r="L26" i="9"/>
  <c r="L26" i="8"/>
  <c r="Q26" i="8"/>
  <c r="Q5" i="8" s="1"/>
  <c r="L10" i="9"/>
  <c r="O151" i="25"/>
  <c r="J56" i="26"/>
  <c r="N51" i="47"/>
  <c r="O164" i="21"/>
  <c r="G94" i="18"/>
  <c r="Q62" i="44"/>
  <c r="N131" i="6"/>
  <c r="D206" i="17"/>
  <c r="H26" i="9"/>
  <c r="E26" i="9"/>
  <c r="Q50" i="39"/>
  <c r="P129" i="25"/>
  <c r="C152" i="25"/>
  <c r="P75" i="22"/>
  <c r="P166" i="6" s="1"/>
  <c r="L104" i="6"/>
  <c r="M58" i="22"/>
  <c r="M75" i="22" s="1"/>
  <c r="M166" i="6" s="1"/>
  <c r="H95" i="27"/>
  <c r="J33" i="6"/>
  <c r="G194" i="21"/>
  <c r="D157" i="20"/>
  <c r="P183" i="17"/>
  <c r="N162" i="24"/>
  <c r="K115" i="6"/>
  <c r="M85" i="14"/>
  <c r="M56" i="6"/>
  <c r="M131" i="6" s="1"/>
  <c r="D10" i="9"/>
  <c r="G15" i="9"/>
  <c r="O10" i="7"/>
  <c r="L15" i="8"/>
  <c r="J51" i="49"/>
  <c r="G139" i="25"/>
  <c r="G42" i="6"/>
  <c r="D95" i="29"/>
  <c r="N56" i="26"/>
  <c r="N115" i="6" s="1"/>
  <c r="G129" i="23"/>
  <c r="M153" i="27"/>
  <c r="E56" i="26"/>
  <c r="E116" i="6"/>
  <c r="D10" i="8"/>
  <c r="K15" i="7"/>
  <c r="D26" i="9"/>
  <c r="K99" i="18"/>
  <c r="K162" i="6" s="1"/>
  <c r="K51" i="48"/>
  <c r="F26" i="8"/>
  <c r="F5" i="8" s="1"/>
  <c r="F41" i="8" s="1"/>
  <c r="L15" i="9"/>
  <c r="N26" i="8"/>
  <c r="N5" i="8" s="1"/>
  <c r="F5" i="9"/>
  <c r="F51" i="9" s="1"/>
  <c r="K42" i="6"/>
  <c r="K139" i="25"/>
  <c r="K129" i="25" s="1"/>
  <c r="L95" i="29"/>
  <c r="P128" i="6"/>
  <c r="J194" i="20"/>
  <c r="L15" i="7"/>
  <c r="P26" i="9"/>
  <c r="F33" i="6"/>
  <c r="L39" i="6"/>
  <c r="O42" i="6"/>
  <c r="J74" i="14"/>
  <c r="J72" i="14" s="1"/>
  <c r="J101" i="6" s="1"/>
  <c r="B105" i="6"/>
  <c r="O85" i="14"/>
  <c r="O56" i="6"/>
  <c r="O131" i="6" s="1"/>
  <c r="O33" i="6"/>
  <c r="C85" i="14"/>
  <c r="D62" i="14"/>
  <c r="D54" i="6" s="1"/>
  <c r="D129" i="6" s="1"/>
  <c r="F85" i="14"/>
  <c r="F56" i="6"/>
  <c r="F131" i="6" s="1"/>
  <c r="J85" i="14"/>
  <c r="J56" i="6"/>
  <c r="J131" i="6" s="1"/>
  <c r="B85" i="14"/>
  <c r="B56" i="6"/>
  <c r="B131" i="6" s="1"/>
  <c r="J62" i="14"/>
  <c r="J54" i="6" s="1"/>
  <c r="J129" i="6" s="1"/>
  <c r="F62" i="14"/>
  <c r="F54" i="6" s="1"/>
  <c r="F129" i="6" s="1"/>
  <c r="K56" i="6"/>
  <c r="K131" i="6" s="1"/>
  <c r="K85" i="14"/>
  <c r="N62" i="14"/>
  <c r="N54" i="6" s="1"/>
  <c r="N129" i="6" s="1"/>
  <c r="H42" i="6"/>
  <c r="K62" i="14"/>
  <c r="K54" i="6" s="1"/>
  <c r="K129" i="6" s="1"/>
  <c r="L42" i="6"/>
  <c r="H30" i="6"/>
  <c r="H100" i="14"/>
  <c r="H161" i="6" s="1"/>
  <c r="L30" i="6"/>
  <c r="G62" i="14"/>
  <c r="G54" i="6" s="1"/>
  <c r="G129" i="6" s="1"/>
  <c r="B62" i="14"/>
  <c r="B54" i="6" s="1"/>
  <c r="B129" i="6" s="1"/>
  <c r="F74" i="14"/>
  <c r="F72" i="14" s="1"/>
  <c r="D42" i="6"/>
  <c r="P104" i="6"/>
  <c r="P74" i="14"/>
  <c r="F99" i="14"/>
  <c r="F160" i="6" s="1"/>
  <c r="I56" i="6"/>
  <c r="I131" i="6" s="1"/>
  <c r="I85" i="14"/>
  <c r="C62" i="14"/>
  <c r="C54" i="6" s="1"/>
  <c r="C129" i="6" s="1"/>
  <c r="G33" i="6"/>
  <c r="E56" i="6"/>
  <c r="E131" i="6" s="1"/>
  <c r="E85" i="14"/>
  <c r="N30" i="6"/>
  <c r="N39" i="6"/>
  <c r="B42" i="6"/>
  <c r="F42" i="6"/>
  <c r="B64" i="10"/>
  <c r="B153" i="6" s="1"/>
  <c r="J30" i="6"/>
  <c r="K202" i="23"/>
  <c r="P71" i="35"/>
  <c r="E214" i="19"/>
  <c r="M180" i="23"/>
  <c r="D112" i="31"/>
  <c r="C249" i="15"/>
  <c r="F68" i="47"/>
  <c r="N68" i="47"/>
  <c r="G180" i="23"/>
  <c r="J68" i="47"/>
  <c r="O88" i="18"/>
  <c r="K143" i="27"/>
  <c r="K95" i="51"/>
  <c r="P80" i="43"/>
  <c r="Q214" i="19"/>
  <c r="M214" i="19"/>
  <c r="I191" i="23"/>
  <c r="B68" i="47"/>
  <c r="Q71" i="39"/>
  <c r="B112" i="31"/>
  <c r="O95" i="51"/>
  <c r="J95" i="51"/>
  <c r="C95" i="51"/>
  <c r="D95" i="51"/>
  <c r="K220" i="15"/>
  <c r="D131" i="6"/>
  <c r="D132" i="6"/>
  <c r="L132" i="6"/>
  <c r="G153" i="27"/>
  <c r="O153" i="27"/>
  <c r="I153" i="27"/>
  <c r="C143" i="27"/>
  <c r="O143" i="27"/>
  <c r="Q133" i="27"/>
  <c r="E202" i="23"/>
  <c r="M202" i="23"/>
  <c r="Q191" i="23"/>
  <c r="E191" i="23"/>
  <c r="E180" i="23"/>
  <c r="C180" i="23"/>
  <c r="K94" i="18"/>
  <c r="Q88" i="18"/>
  <c r="I226" i="19"/>
  <c r="I237" i="19"/>
  <c r="Q220" i="15"/>
  <c r="K176" i="25"/>
  <c r="H68" i="47"/>
  <c r="G226" i="19"/>
  <c r="I175" i="19"/>
  <c r="M237" i="19"/>
  <c r="E95" i="51"/>
  <c r="E153" i="27"/>
  <c r="G62" i="43"/>
  <c r="O160" i="25"/>
  <c r="O134" i="11"/>
  <c r="H80" i="43"/>
  <c r="K180" i="23"/>
  <c r="Q175" i="19"/>
  <c r="I229" i="15"/>
  <c r="I239" i="15"/>
  <c r="I249" i="15"/>
  <c r="B83" i="33"/>
  <c r="N157" i="21"/>
  <c r="M200" i="17"/>
  <c r="B15" i="8"/>
  <c r="C62" i="45"/>
  <c r="H143" i="25"/>
  <c r="G143" i="27"/>
  <c r="C139" i="25"/>
  <c r="C129" i="25" s="1"/>
  <c r="O150" i="25"/>
  <c r="P68" i="47"/>
  <c r="G100" i="18"/>
  <c r="G163" i="6" s="1"/>
  <c r="G108" i="6"/>
  <c r="K151" i="25"/>
  <c r="G167" i="25"/>
  <c r="F98" i="13"/>
  <c r="N115" i="13"/>
  <c r="I72" i="53"/>
  <c r="C133" i="27"/>
  <c r="I180" i="23"/>
  <c r="P50" i="39"/>
  <c r="C50" i="40"/>
  <c r="B26" i="8"/>
  <c r="P95" i="51"/>
  <c r="C167" i="16"/>
  <c r="F115" i="13"/>
  <c r="Q62" i="43"/>
  <c r="H50" i="36"/>
  <c r="C239" i="15"/>
  <c r="D72" i="53"/>
  <c r="K191" i="23"/>
  <c r="H129" i="23"/>
  <c r="B132" i="6"/>
  <c r="G168" i="25"/>
  <c r="F157" i="21"/>
  <c r="F143" i="24"/>
  <c r="E61" i="22"/>
  <c r="E167" i="25"/>
  <c r="E168" i="25"/>
  <c r="E172" i="25"/>
  <c r="E202" i="25"/>
  <c r="B162" i="25"/>
  <c r="K154" i="25"/>
  <c r="L162" i="23"/>
  <c r="M220" i="15"/>
  <c r="H112" i="31"/>
  <c r="D123" i="29"/>
  <c r="K200" i="17"/>
  <c r="J42" i="6"/>
  <c r="N95" i="27"/>
  <c r="D64" i="10"/>
  <c r="D153" i="6" s="1"/>
  <c r="O72" i="51"/>
  <c r="L51" i="47"/>
  <c r="P50" i="36"/>
  <c r="G133" i="27"/>
  <c r="C155" i="25"/>
  <c r="O168" i="25"/>
  <c r="L72" i="53"/>
  <c r="D33" i="6"/>
  <c r="L97" i="14"/>
  <c r="L158" i="6" s="1"/>
  <c r="O115" i="13"/>
  <c r="K72" i="53"/>
  <c r="B50" i="39"/>
  <c r="L107" i="29"/>
  <c r="O169" i="21"/>
  <c r="C134" i="25"/>
  <c r="O141" i="25"/>
  <c r="K155" i="25"/>
  <c r="O169" i="25"/>
  <c r="O162" i="25" s="1"/>
  <c r="N101" i="18"/>
  <c r="N164" i="6" s="1"/>
  <c r="L112" i="31"/>
  <c r="L123" i="29"/>
  <c r="Q200" i="17"/>
  <c r="I175" i="21"/>
  <c r="C214" i="19"/>
  <c r="E237" i="19"/>
  <c r="N175" i="20"/>
  <c r="K133" i="27"/>
  <c r="H33" i="6"/>
  <c r="B123" i="27"/>
  <c r="H162" i="23"/>
  <c r="K237" i="19"/>
  <c r="E226" i="19"/>
  <c r="J194" i="19"/>
  <c r="O162" i="23"/>
  <c r="C157" i="25"/>
  <c r="P112" i="31"/>
  <c r="M61" i="10"/>
  <c r="I162" i="25"/>
  <c r="M62" i="43"/>
  <c r="K214" i="19"/>
  <c r="N42" i="6"/>
  <c r="N194" i="20"/>
  <c r="I88" i="18"/>
  <c r="L194" i="20"/>
  <c r="O194" i="19"/>
  <c r="O133" i="27"/>
  <c r="G172" i="25"/>
  <c r="G145" i="11"/>
  <c r="B10" i="9"/>
  <c r="L33" i="6"/>
  <c r="B30" i="6"/>
  <c r="G107" i="6"/>
  <c r="C72" i="53"/>
  <c r="J50" i="39"/>
  <c r="C153" i="27"/>
  <c r="F123" i="27"/>
  <c r="I202" i="23"/>
  <c r="Q134" i="11"/>
  <c r="D62" i="43"/>
  <c r="J62" i="43"/>
  <c r="N175" i="21"/>
  <c r="L100" i="14"/>
  <c r="L161" i="6" s="1"/>
  <c r="K157" i="21"/>
  <c r="G88" i="18"/>
  <c r="B26" i="9"/>
  <c r="G72" i="52"/>
  <c r="F72" i="53"/>
  <c r="N50" i="35"/>
  <c r="G148" i="25"/>
  <c r="K157" i="25"/>
  <c r="B10" i="8"/>
  <c r="F30" i="6"/>
  <c r="N50" i="39"/>
  <c r="J123" i="27"/>
  <c r="M133" i="27"/>
  <c r="Q153" i="27"/>
  <c r="P162" i="23"/>
  <c r="E145" i="11"/>
  <c r="C143" i="23"/>
  <c r="H62" i="43"/>
  <c r="N62" i="43"/>
  <c r="C136" i="25"/>
  <c r="O172" i="25"/>
  <c r="J115" i="13"/>
  <c r="E229" i="15"/>
  <c r="C75" i="26"/>
  <c r="C172" i="6" s="1"/>
  <c r="C117" i="6"/>
  <c r="F51" i="48"/>
  <c r="E50" i="39"/>
  <c r="K148" i="25"/>
  <c r="J50" i="36"/>
  <c r="C229" i="15"/>
  <c r="N123" i="27"/>
  <c r="J129" i="23"/>
  <c r="G202" i="23"/>
  <c r="J175" i="19"/>
  <c r="D194" i="20"/>
  <c r="L62" i="43"/>
  <c r="K158" i="25"/>
  <c r="O173" i="25"/>
  <c r="D39" i="6"/>
  <c r="L72" i="14"/>
  <c r="M98" i="13"/>
  <c r="E115" i="13"/>
  <c r="C202" i="23"/>
  <c r="C157" i="21"/>
  <c r="E249" i="15"/>
  <c r="E173" i="25"/>
  <c r="H194" i="20"/>
  <c r="P143" i="25"/>
  <c r="P162" i="25"/>
  <c r="O148" i="25"/>
  <c r="O158" i="25"/>
  <c r="G58" i="10"/>
  <c r="B33" i="6"/>
  <c r="I143" i="27"/>
  <c r="B162" i="23"/>
  <c r="K175" i="21"/>
  <c r="K162" i="23"/>
  <c r="P62" i="43"/>
  <c r="D71" i="35"/>
  <c r="Q162" i="25"/>
  <c r="K58" i="10"/>
  <c r="I143" i="25"/>
  <c r="H39" i="6"/>
  <c r="L95" i="51"/>
  <c r="F162" i="23"/>
  <c r="I73" i="26"/>
  <c r="I170" i="6" s="1"/>
  <c r="I68" i="6"/>
  <c r="O226" i="21"/>
  <c r="O80" i="18"/>
  <c r="D68" i="47"/>
  <c r="I68" i="47"/>
  <c r="M68" i="47"/>
  <c r="I50" i="39"/>
  <c r="N72" i="53"/>
  <c r="M71" i="39"/>
  <c r="H71" i="35"/>
  <c r="B71" i="35"/>
  <c r="N129" i="25"/>
  <c r="F143" i="25"/>
  <c r="N143" i="25"/>
  <c r="N162" i="25"/>
  <c r="G134" i="25"/>
  <c r="O134" i="25"/>
  <c r="O129" i="25" s="1"/>
  <c r="G136" i="25"/>
  <c r="O136" i="25"/>
  <c r="O152" i="25"/>
  <c r="G154" i="25"/>
  <c r="O154" i="25"/>
  <c r="C167" i="25"/>
  <c r="K167" i="25"/>
  <c r="C168" i="25"/>
  <c r="K168" i="25"/>
  <c r="K169" i="25"/>
  <c r="O50" i="39"/>
  <c r="H88" i="18"/>
  <c r="N95" i="29"/>
  <c r="H123" i="29"/>
  <c r="J157" i="21"/>
  <c r="B175" i="21"/>
  <c r="J175" i="21"/>
  <c r="M167" i="17"/>
  <c r="O220" i="15"/>
  <c r="H98" i="13"/>
  <c r="P98" i="13"/>
  <c r="P115" i="13"/>
  <c r="K134" i="11"/>
  <c r="I57" i="10"/>
  <c r="B64" i="6"/>
  <c r="B137" i="6" s="1"/>
  <c r="M143" i="25"/>
  <c r="J200" i="17"/>
  <c r="B145" i="11"/>
  <c r="C58" i="10"/>
  <c r="P95" i="29"/>
  <c r="D157" i="21"/>
  <c r="L157" i="21"/>
  <c r="H175" i="21"/>
  <c r="G167" i="17"/>
  <c r="G200" i="17"/>
  <c r="H131" i="6"/>
  <c r="H132" i="6"/>
  <c r="C128" i="6"/>
  <c r="M157" i="21"/>
  <c r="I58" i="10"/>
  <c r="N127" i="6"/>
  <c r="N33" i="6"/>
  <c r="F64" i="10"/>
  <c r="F153" i="6" s="1"/>
  <c r="J64" i="10"/>
  <c r="J153" i="6" s="1"/>
  <c r="D98" i="6"/>
  <c r="B80" i="43"/>
  <c r="J80" i="43"/>
  <c r="D50" i="39"/>
  <c r="L50" i="39"/>
  <c r="J83" i="33"/>
  <c r="K73" i="26"/>
  <c r="K170" i="6" s="1"/>
  <c r="K68" i="6"/>
  <c r="K141" i="6" s="1"/>
  <c r="E73" i="26"/>
  <c r="E170" i="6" s="1"/>
  <c r="E68" i="6"/>
  <c r="J50" i="37"/>
  <c r="Q72" i="53"/>
  <c r="F107" i="27"/>
  <c r="N75" i="22"/>
  <c r="O182" i="21"/>
  <c r="O192" i="21"/>
  <c r="M191" i="23"/>
  <c r="Q202" i="23"/>
  <c r="F129" i="23"/>
  <c r="G191" i="23"/>
  <c r="D194" i="21"/>
  <c r="C237" i="19"/>
  <c r="I214" i="19"/>
  <c r="Q237" i="19"/>
  <c r="O237" i="19"/>
  <c r="B175" i="20"/>
  <c r="F194" i="20"/>
  <c r="G214" i="19"/>
  <c r="O214" i="19"/>
  <c r="I158" i="16"/>
  <c r="M145" i="11"/>
  <c r="I134" i="11"/>
  <c r="Q239" i="15"/>
  <c r="L75" i="22"/>
  <c r="L166" i="6" s="1"/>
  <c r="G175" i="21"/>
  <c r="H104" i="6"/>
  <c r="M95" i="51"/>
  <c r="L72" i="51"/>
  <c r="J71" i="35"/>
  <c r="K50" i="39"/>
  <c r="F101" i="18"/>
  <c r="F164" i="6" s="1"/>
  <c r="F95" i="29"/>
  <c r="O229" i="15"/>
  <c r="F167" i="17"/>
  <c r="D220" i="15"/>
  <c r="H95" i="29"/>
  <c r="N73" i="26"/>
  <c r="N170" i="6" s="1"/>
  <c r="H157" i="21"/>
  <c r="P157" i="21"/>
  <c r="P175" i="21"/>
  <c r="O167" i="17"/>
  <c r="O200" i="17"/>
  <c r="B115" i="13"/>
  <c r="C61" i="10"/>
  <c r="P131" i="6"/>
  <c r="P132" i="6"/>
  <c r="P127" i="6"/>
  <c r="P30" i="6"/>
  <c r="P33" i="6"/>
  <c r="P39" i="6"/>
  <c r="P42" i="6"/>
  <c r="F80" i="43"/>
  <c r="N80" i="43"/>
  <c r="H50" i="39"/>
  <c r="C73" i="26"/>
  <c r="C170" i="6" s="1"/>
  <c r="C68" i="6"/>
  <c r="C141" i="6" s="1"/>
  <c r="M68" i="6"/>
  <c r="M141" i="6" s="1"/>
  <c r="M129" i="25"/>
  <c r="M77" i="22"/>
  <c r="M168" i="6" s="1"/>
  <c r="M113" i="6"/>
  <c r="B68" i="6"/>
  <c r="B141" i="6" s="1"/>
  <c r="M162" i="25"/>
  <c r="O184" i="21"/>
  <c r="O188" i="21"/>
  <c r="Q180" i="23"/>
  <c r="N129" i="23"/>
  <c r="D162" i="23"/>
  <c r="H98" i="14"/>
  <c r="H159" i="6" s="1"/>
  <c r="C226" i="19"/>
  <c r="F175" i="20"/>
  <c r="M249" i="15"/>
  <c r="O94" i="18"/>
  <c r="K226" i="19"/>
  <c r="L167" i="17"/>
  <c r="I220" i="15"/>
  <c r="Q229" i="15"/>
  <c r="Q249" i="15"/>
  <c r="I145" i="11"/>
  <c r="N98" i="13"/>
  <c r="O73" i="26"/>
  <c r="O170" i="6" s="1"/>
  <c r="O68" i="6"/>
  <c r="O141" i="6" s="1"/>
  <c r="E143" i="27"/>
  <c r="O180" i="21"/>
  <c r="O187" i="21"/>
  <c r="E134" i="11"/>
  <c r="Q145" i="11"/>
  <c r="G68" i="47"/>
  <c r="F51" i="49"/>
  <c r="D162" i="25"/>
  <c r="L101" i="18"/>
  <c r="L164" i="6" s="1"/>
  <c r="C71" i="39"/>
  <c r="G71" i="39"/>
  <c r="P88" i="18"/>
  <c r="B157" i="21"/>
  <c r="E167" i="17"/>
  <c r="B167" i="17"/>
  <c r="J167" i="17"/>
  <c r="N167" i="17"/>
  <c r="N200" i="17"/>
  <c r="G95" i="51"/>
  <c r="B51" i="49"/>
  <c r="N71" i="35"/>
  <c r="J50" i="35"/>
  <c r="C151" i="25"/>
  <c r="K152" i="25"/>
  <c r="O155" i="25"/>
  <c r="G157" i="25"/>
  <c r="C169" i="25"/>
  <c r="C162" i="25" s="1"/>
  <c r="K172" i="25"/>
  <c r="G176" i="25"/>
  <c r="D191" i="23"/>
  <c r="D202" i="23"/>
  <c r="F50" i="36"/>
  <c r="F175" i="21"/>
  <c r="I167" i="17"/>
  <c r="I200" i="17"/>
  <c r="G220" i="15"/>
  <c r="D98" i="13"/>
  <c r="L98" i="13"/>
  <c r="D115" i="13"/>
  <c r="H115" i="13"/>
  <c r="L115" i="13"/>
  <c r="C134" i="11"/>
  <c r="N123" i="29"/>
  <c r="D175" i="21"/>
  <c r="L175" i="21"/>
  <c r="C167" i="17"/>
  <c r="B98" i="13"/>
  <c r="J98" i="13"/>
  <c r="J75" i="22"/>
  <c r="J166" i="6" s="1"/>
  <c r="I157" i="21"/>
  <c r="Q157" i="21"/>
  <c r="O98" i="13"/>
  <c r="G98" i="13"/>
  <c r="G115" i="13"/>
  <c r="I115" i="13"/>
  <c r="M115" i="13"/>
  <c r="Q115" i="13"/>
  <c r="O72" i="53"/>
  <c r="F50" i="39"/>
  <c r="B75" i="26"/>
  <c r="B172" i="6" s="1"/>
  <c r="G73" i="26"/>
  <c r="G170" i="6" s="1"/>
  <c r="G68" i="6"/>
  <c r="G141" i="6" s="1"/>
  <c r="M143" i="27"/>
  <c r="Q73" i="26"/>
  <c r="Q170" i="6" s="1"/>
  <c r="Q68" i="6"/>
  <c r="B95" i="27"/>
  <c r="J95" i="27"/>
  <c r="E72" i="53"/>
  <c r="E77" i="22"/>
  <c r="E168" i="6" s="1"/>
  <c r="E113" i="6"/>
  <c r="I133" i="27"/>
  <c r="M78" i="22"/>
  <c r="M169" i="6" s="1"/>
  <c r="M114" i="6"/>
  <c r="N162" i="23"/>
  <c r="O181" i="21"/>
  <c r="O185" i="21"/>
  <c r="O189" i="21"/>
  <c r="O180" i="23"/>
  <c r="D75" i="22"/>
  <c r="D166" i="6" s="1"/>
  <c r="O214" i="21"/>
  <c r="O79" i="18"/>
  <c r="O226" i="19"/>
  <c r="Q226" i="19"/>
  <c r="M88" i="18"/>
  <c r="K101" i="18"/>
  <c r="K164" i="6" s="1"/>
  <c r="K109" i="6"/>
  <c r="C88" i="18"/>
  <c r="K88" i="18"/>
  <c r="F157" i="20"/>
  <c r="B194" i="20"/>
  <c r="M229" i="15"/>
  <c r="M239" i="15"/>
  <c r="C94" i="18"/>
  <c r="G237" i="19"/>
  <c r="H167" i="17"/>
  <c r="H200" i="17"/>
  <c r="L200" i="17"/>
  <c r="N157" i="19"/>
  <c r="M134" i="11"/>
  <c r="E239" i="15"/>
  <c r="E220" i="15"/>
  <c r="B71" i="39"/>
  <c r="G80" i="43"/>
  <c r="O80" i="43"/>
  <c r="F129" i="25"/>
  <c r="B143" i="25"/>
  <c r="J143" i="25"/>
  <c r="F162" i="25"/>
  <c r="L71" i="39"/>
  <c r="F50" i="35"/>
  <c r="H129" i="25"/>
  <c r="D143" i="25"/>
  <c r="L143" i="25"/>
  <c r="H162" i="25"/>
  <c r="D180" i="23"/>
  <c r="L94" i="18"/>
  <c r="B214" i="19"/>
  <c r="F95" i="51"/>
  <c r="D133" i="27"/>
  <c r="P133" i="27"/>
  <c r="P153" i="27"/>
  <c r="F180" i="23"/>
  <c r="F191" i="23"/>
  <c r="F202" i="23"/>
  <c r="N94" i="18"/>
  <c r="L214" i="19"/>
  <c r="P226" i="19"/>
  <c r="P237" i="19"/>
  <c r="J226" i="19"/>
  <c r="J237" i="19"/>
  <c r="B129" i="25"/>
  <c r="J129" i="25"/>
  <c r="J162" i="25"/>
  <c r="D129" i="25"/>
  <c r="L129" i="25"/>
  <c r="L162" i="25"/>
  <c r="F143" i="27"/>
  <c r="J143" i="27"/>
  <c r="J153" i="27"/>
  <c r="L73" i="26"/>
  <c r="L170" i="6" s="1"/>
  <c r="L68" i="6"/>
  <c r="L141" i="6" s="1"/>
  <c r="B101" i="6"/>
  <c r="F78" i="18"/>
  <c r="F99" i="18" s="1"/>
  <c r="F162" i="6" s="1"/>
  <c r="F108" i="6"/>
  <c r="H57" i="10"/>
  <c r="H58" i="10"/>
  <c r="H61" i="10"/>
  <c r="I129" i="25"/>
  <c r="J74" i="26"/>
  <c r="J171" i="6" s="1"/>
  <c r="J116" i="6"/>
  <c r="H95" i="51"/>
  <c r="B95" i="51"/>
  <c r="G72" i="53"/>
  <c r="H72" i="51"/>
  <c r="O68" i="47"/>
  <c r="N95" i="51"/>
  <c r="C72" i="52"/>
  <c r="J51" i="48"/>
  <c r="C80" i="43"/>
  <c r="M50" i="39"/>
  <c r="E71" i="35"/>
  <c r="F153" i="27"/>
  <c r="L180" i="23"/>
  <c r="L191" i="23"/>
  <c r="L202" i="23"/>
  <c r="D94" i="18"/>
  <c r="B88" i="18"/>
  <c r="J214" i="19"/>
  <c r="B237" i="19"/>
  <c r="F60" i="6"/>
  <c r="F133" i="6" s="1"/>
  <c r="H101" i="18"/>
  <c r="H164" i="6" s="1"/>
  <c r="C50" i="39"/>
  <c r="B50" i="36"/>
  <c r="N50" i="36"/>
  <c r="D143" i="27"/>
  <c r="P143" i="27"/>
  <c r="D153" i="27"/>
  <c r="N180" i="23"/>
  <c r="N191" i="23"/>
  <c r="N202" i="23"/>
  <c r="F94" i="18"/>
  <c r="D214" i="19"/>
  <c r="H226" i="19"/>
  <c r="H237" i="19"/>
  <c r="J60" i="6"/>
  <c r="J133" i="6" s="1"/>
  <c r="B78" i="18"/>
  <c r="B99" i="18" s="1"/>
  <c r="B162" i="6" s="1"/>
  <c r="B108" i="6"/>
  <c r="J78" i="18"/>
  <c r="J99" i="18" s="1"/>
  <c r="J162" i="6" s="1"/>
  <c r="J108" i="6"/>
  <c r="Q98" i="14"/>
  <c r="Q159" i="6" s="1"/>
  <c r="Q104" i="6"/>
  <c r="I100" i="14"/>
  <c r="I161" i="6" s="1"/>
  <c r="I106" i="6"/>
  <c r="G229" i="15"/>
  <c r="G239" i="15"/>
  <c r="G249" i="15"/>
  <c r="C145" i="11"/>
  <c r="O112" i="31"/>
  <c r="P47" i="9"/>
  <c r="L220" i="15"/>
  <c r="B57" i="10"/>
  <c r="B58" i="10"/>
  <c r="B61" i="10"/>
  <c r="J134" i="11"/>
  <c r="J145" i="11"/>
  <c r="C98" i="14"/>
  <c r="C159" i="6" s="1"/>
  <c r="C104" i="6"/>
  <c r="C100" i="14"/>
  <c r="C161" i="6" s="1"/>
  <c r="C106" i="6"/>
  <c r="K229" i="15"/>
  <c r="K239" i="15"/>
  <c r="K249" i="15"/>
  <c r="O145" i="11"/>
  <c r="D128" i="6"/>
  <c r="M112" i="31"/>
  <c r="F74" i="26"/>
  <c r="F171" i="6" s="1"/>
  <c r="F116" i="6"/>
  <c r="N74" i="26"/>
  <c r="N171" i="6" s="1"/>
  <c r="N116" i="6"/>
  <c r="J47" i="9"/>
  <c r="J75" i="26"/>
  <c r="J172" i="6" s="1"/>
  <c r="J117" i="6"/>
  <c r="F76" i="26"/>
  <c r="F173" i="6" s="1"/>
  <c r="F118" i="6"/>
  <c r="N76" i="26"/>
  <c r="N173" i="6" s="1"/>
  <c r="N118" i="6"/>
  <c r="I101" i="18"/>
  <c r="I164" i="6" s="1"/>
  <c r="I109" i="6"/>
  <c r="Q175" i="21"/>
  <c r="J220" i="15"/>
  <c r="P134" i="11"/>
  <c r="P145" i="11"/>
  <c r="C66" i="10"/>
  <c r="C155" i="6" s="1"/>
  <c r="C100" i="6"/>
  <c r="K66" i="10"/>
  <c r="K155" i="6" s="1"/>
  <c r="K100" i="6"/>
  <c r="Q98" i="13"/>
  <c r="I98" i="14"/>
  <c r="I159" i="6" s="1"/>
  <c r="I104" i="6"/>
  <c r="Q100" i="14"/>
  <c r="Q161" i="6" s="1"/>
  <c r="Q106" i="6"/>
  <c r="H47" i="9"/>
  <c r="B134" i="11"/>
  <c r="K98" i="14"/>
  <c r="K159" i="6" s="1"/>
  <c r="K104" i="6"/>
  <c r="K100" i="14"/>
  <c r="K161" i="6" s="1"/>
  <c r="K106" i="6"/>
  <c r="L57" i="10"/>
  <c r="L58" i="10"/>
  <c r="L61" i="10"/>
  <c r="L129" i="6"/>
  <c r="E112" i="31"/>
  <c r="B47" i="9"/>
  <c r="B15" i="9"/>
  <c r="F75" i="26"/>
  <c r="F172" i="6" s="1"/>
  <c r="F117" i="6"/>
  <c r="N75" i="26"/>
  <c r="N172" i="6" s="1"/>
  <c r="N117" i="6"/>
  <c r="J76" i="26"/>
  <c r="J173" i="6" s="1"/>
  <c r="J118" i="6"/>
  <c r="Q77" i="22"/>
  <c r="Q168" i="6" s="1"/>
  <c r="Q113" i="6"/>
  <c r="Q95" i="51"/>
  <c r="K68" i="47"/>
  <c r="P72" i="51"/>
  <c r="C68" i="47"/>
  <c r="I72" i="52"/>
  <c r="Q72" i="52"/>
  <c r="K72" i="52"/>
  <c r="B51" i="48"/>
  <c r="P51" i="47"/>
  <c r="K80" i="43"/>
  <c r="E68" i="47"/>
  <c r="J71" i="39"/>
  <c r="L71" i="35"/>
  <c r="D71" i="39"/>
  <c r="F133" i="27"/>
  <c r="J133" i="27"/>
  <c r="H73" i="26"/>
  <c r="H170" i="6" s="1"/>
  <c r="H68" i="6"/>
  <c r="H141" i="6" s="1"/>
  <c r="B226" i="19"/>
  <c r="I95" i="51"/>
  <c r="D72" i="51"/>
  <c r="O72" i="52"/>
  <c r="N51" i="48"/>
  <c r="D51" i="47"/>
  <c r="L68" i="47"/>
  <c r="E80" i="43"/>
  <c r="M80" i="43"/>
  <c r="F71" i="39"/>
  <c r="B72" i="53"/>
  <c r="J72" i="53"/>
  <c r="L50" i="35"/>
  <c r="H71" i="39"/>
  <c r="F71" i="35"/>
  <c r="N133" i="27"/>
  <c r="B143" i="27"/>
  <c r="B153" i="27"/>
  <c r="N153" i="27"/>
  <c r="G137" i="25"/>
  <c r="C180" i="25"/>
  <c r="C59" i="22"/>
  <c r="K180" i="25"/>
  <c r="K59" i="22"/>
  <c r="G151" i="25"/>
  <c r="G152" i="25"/>
  <c r="G155" i="25"/>
  <c r="C191" i="25"/>
  <c r="C60" i="22"/>
  <c r="K191" i="25"/>
  <c r="K60" i="22"/>
  <c r="G169" i="25"/>
  <c r="C202" i="25"/>
  <c r="C61" i="22"/>
  <c r="K202" i="25"/>
  <c r="K61" i="22"/>
  <c r="P180" i="23"/>
  <c r="P191" i="23"/>
  <c r="P202" i="23"/>
  <c r="H94" i="18"/>
  <c r="F214" i="19"/>
  <c r="N88" i="18"/>
  <c r="F226" i="19"/>
  <c r="F237" i="19"/>
  <c r="N60" i="6"/>
  <c r="N133" i="6" s="1"/>
  <c r="K71" i="39"/>
  <c r="C71" i="35"/>
  <c r="G71" i="35"/>
  <c r="K71" i="35"/>
  <c r="O71" i="35"/>
  <c r="L133" i="27"/>
  <c r="H143" i="27"/>
  <c r="B180" i="23"/>
  <c r="B191" i="23"/>
  <c r="B202" i="23"/>
  <c r="J94" i="18"/>
  <c r="D88" i="18"/>
  <c r="P214" i="19"/>
  <c r="L226" i="19"/>
  <c r="L237" i="19"/>
  <c r="B100" i="18"/>
  <c r="B163" i="6" s="1"/>
  <c r="J100" i="18"/>
  <c r="J163" i="6" s="1"/>
  <c r="B101" i="18"/>
  <c r="B164" i="6" s="1"/>
  <c r="J101" i="18"/>
  <c r="J164" i="6" s="1"/>
  <c r="J95" i="29"/>
  <c r="E98" i="14"/>
  <c r="E159" i="6" s="1"/>
  <c r="E104" i="6"/>
  <c r="E100" i="14"/>
  <c r="E161" i="6" s="1"/>
  <c r="E106" i="6"/>
  <c r="O239" i="15"/>
  <c r="O249" i="15"/>
  <c r="K145" i="11"/>
  <c r="K112" i="31"/>
  <c r="D74" i="26"/>
  <c r="D171" i="6" s="1"/>
  <c r="D116" i="6"/>
  <c r="L74" i="26"/>
  <c r="L171" i="6" s="1"/>
  <c r="L116" i="6"/>
  <c r="D47" i="9"/>
  <c r="D75" i="26"/>
  <c r="D172" i="6" s="1"/>
  <c r="D117" i="6"/>
  <c r="L75" i="26"/>
  <c r="L172" i="6" s="1"/>
  <c r="L117" i="6"/>
  <c r="D76" i="26"/>
  <c r="D173" i="6" s="1"/>
  <c r="D118" i="6"/>
  <c r="L76" i="26"/>
  <c r="L173" i="6" s="1"/>
  <c r="L118" i="6"/>
  <c r="H220" i="15"/>
  <c r="J57" i="10"/>
  <c r="J58" i="10"/>
  <c r="N134" i="11"/>
  <c r="N145" i="11"/>
  <c r="F112" i="31"/>
  <c r="N112" i="31"/>
  <c r="H78" i="18"/>
  <c r="H108" i="6"/>
  <c r="P78" i="18"/>
  <c r="P108" i="6"/>
  <c r="G98" i="14"/>
  <c r="G159" i="6" s="1"/>
  <c r="G104" i="6"/>
  <c r="O100" i="14"/>
  <c r="O161" i="6" s="1"/>
  <c r="O106" i="6"/>
  <c r="C220" i="15"/>
  <c r="G134" i="11"/>
  <c r="D57" i="10"/>
  <c r="D58" i="10"/>
  <c r="D61" i="10"/>
  <c r="H129" i="6"/>
  <c r="I112" i="31"/>
  <c r="N47" i="9"/>
  <c r="E78" i="18"/>
  <c r="E100" i="18"/>
  <c r="E163" i="6" s="1"/>
  <c r="E108" i="6"/>
  <c r="E157" i="21"/>
  <c r="M78" i="18"/>
  <c r="M100" i="18"/>
  <c r="M163" i="6" s="1"/>
  <c r="M108" i="6"/>
  <c r="E101" i="18"/>
  <c r="E164" i="6" s="1"/>
  <c r="E109" i="6"/>
  <c r="G53" i="10"/>
  <c r="G65" i="10"/>
  <c r="G154" i="6" s="1"/>
  <c r="G99" i="6"/>
  <c r="K115" i="13"/>
  <c r="J61" i="10"/>
  <c r="E98" i="13"/>
  <c r="I98" i="13"/>
  <c r="N128" i="6"/>
  <c r="H128" i="6"/>
  <c r="N78" i="18"/>
  <c r="N108" i="6"/>
  <c r="G112" i="31"/>
  <c r="B103" i="6"/>
  <c r="B97" i="14"/>
  <c r="B158" i="6" s="1"/>
  <c r="L128" i="6"/>
  <c r="H51" i="47"/>
  <c r="I80" i="43"/>
  <c r="Q80" i="43"/>
  <c r="Q68" i="47"/>
  <c r="N71" i="39"/>
  <c r="H50" i="35"/>
  <c r="P50" i="35"/>
  <c r="P71" i="39"/>
  <c r="I71" i="35"/>
  <c r="M71" i="35"/>
  <c r="Q71" i="35"/>
  <c r="B133" i="27"/>
  <c r="N143" i="27"/>
  <c r="D73" i="26"/>
  <c r="D170" i="6" s="1"/>
  <c r="D68" i="6"/>
  <c r="D141" i="6" s="1"/>
  <c r="P73" i="26"/>
  <c r="P170" i="6" s="1"/>
  <c r="P68" i="6"/>
  <c r="P141" i="6" s="1"/>
  <c r="G180" i="25"/>
  <c r="G59" i="22"/>
  <c r="O180" i="25"/>
  <c r="O59" i="22"/>
  <c r="G191" i="25"/>
  <c r="G60" i="22"/>
  <c r="O191" i="25"/>
  <c r="O60" i="22"/>
  <c r="G202" i="25"/>
  <c r="G61" i="22"/>
  <c r="O202" i="25"/>
  <c r="O61" i="22"/>
  <c r="H180" i="23"/>
  <c r="H191" i="23"/>
  <c r="H202" i="23"/>
  <c r="P94" i="18"/>
  <c r="F88" i="18"/>
  <c r="N214" i="19"/>
  <c r="N226" i="19"/>
  <c r="N237" i="19"/>
  <c r="G50" i="39"/>
  <c r="O71" i="39"/>
  <c r="H133" i="27"/>
  <c r="L143" i="27"/>
  <c r="H153" i="27"/>
  <c r="L153" i="27"/>
  <c r="J180" i="23"/>
  <c r="J191" i="23"/>
  <c r="J202" i="23"/>
  <c r="B94" i="18"/>
  <c r="H214" i="19"/>
  <c r="L88" i="18"/>
  <c r="D226" i="19"/>
  <c r="D237" i="19"/>
  <c r="B60" i="6"/>
  <c r="B133" i="6" s="1"/>
  <c r="F100" i="18"/>
  <c r="F163" i="6" s="1"/>
  <c r="N100" i="18"/>
  <c r="N163" i="6" s="1"/>
  <c r="B95" i="29"/>
  <c r="M98" i="14"/>
  <c r="M159" i="6" s="1"/>
  <c r="M104" i="6"/>
  <c r="M100" i="14"/>
  <c r="M161" i="6" s="1"/>
  <c r="M106" i="6"/>
  <c r="P57" i="10"/>
  <c r="P58" i="10"/>
  <c r="P61" i="10"/>
  <c r="C112" i="31"/>
  <c r="H74" i="26"/>
  <c r="H171" i="6" s="1"/>
  <c r="H116" i="6"/>
  <c r="P74" i="26"/>
  <c r="P171" i="6" s="1"/>
  <c r="P116" i="6"/>
  <c r="L47" i="9"/>
  <c r="H75" i="26"/>
  <c r="H172" i="6" s="1"/>
  <c r="H117" i="6"/>
  <c r="P75" i="26"/>
  <c r="P172" i="6" s="1"/>
  <c r="P117" i="6"/>
  <c r="H76" i="26"/>
  <c r="H173" i="6" s="1"/>
  <c r="H118" i="6"/>
  <c r="P76" i="26"/>
  <c r="P173" i="6" s="1"/>
  <c r="P118" i="6"/>
  <c r="M111" i="6"/>
  <c r="I58" i="22"/>
  <c r="I76" i="22"/>
  <c r="I167" i="6" s="1"/>
  <c r="I112" i="6"/>
  <c r="Q58" i="22"/>
  <c r="Q76" i="22"/>
  <c r="Q167" i="6" s="1"/>
  <c r="Q112" i="6"/>
  <c r="I78" i="22"/>
  <c r="I169" i="6" s="1"/>
  <c r="I114" i="6"/>
  <c r="Q78" i="22"/>
  <c r="Q169" i="6" s="1"/>
  <c r="Q114" i="6"/>
  <c r="P220" i="15"/>
  <c r="D229" i="15"/>
  <c r="H229" i="15"/>
  <c r="L229" i="15"/>
  <c r="P229" i="15"/>
  <c r="D239" i="15"/>
  <c r="H239" i="15"/>
  <c r="L239" i="15"/>
  <c r="P239" i="15"/>
  <c r="D249" i="15"/>
  <c r="H249" i="15"/>
  <c r="L249" i="15"/>
  <c r="P249" i="15"/>
  <c r="F134" i="11"/>
  <c r="F145" i="11"/>
  <c r="J112" i="31"/>
  <c r="D78" i="18"/>
  <c r="D108" i="6"/>
  <c r="L78" i="18"/>
  <c r="L108" i="6"/>
  <c r="O98" i="14"/>
  <c r="O159" i="6" s="1"/>
  <c r="O104" i="6"/>
  <c r="G100" i="14"/>
  <c r="G161" i="6" s="1"/>
  <c r="G106" i="6"/>
  <c r="P129" i="6"/>
  <c r="P72" i="53"/>
  <c r="Q112" i="31"/>
  <c r="F47" i="9"/>
  <c r="I78" i="18"/>
  <c r="I100" i="18"/>
  <c r="I163" i="6" s="1"/>
  <c r="I108" i="6"/>
  <c r="Q78" i="18"/>
  <c r="Q100" i="18"/>
  <c r="Q163" i="6" s="1"/>
  <c r="Q108" i="6"/>
  <c r="E175" i="21"/>
  <c r="M101" i="18"/>
  <c r="M164" i="6" s="1"/>
  <c r="M109" i="6"/>
  <c r="C98" i="13"/>
  <c r="K98" i="13"/>
  <c r="C115" i="13"/>
  <c r="B220" i="15"/>
  <c r="H134" i="11"/>
  <c r="H145" i="11"/>
  <c r="P98" i="6"/>
  <c r="P64" i="10"/>
  <c r="P153" i="6" s="1"/>
  <c r="O53" i="10"/>
  <c r="O65" i="10"/>
  <c r="O154" i="6" s="1"/>
  <c r="O99" i="6"/>
  <c r="G66" i="10"/>
  <c r="G155" i="6" s="1"/>
  <c r="G100" i="6"/>
  <c r="O66" i="10"/>
  <c r="O155" i="6" s="1"/>
  <c r="O100" i="6"/>
  <c r="F128" i="6"/>
  <c r="I77" i="22"/>
  <c r="I168" i="6" s="1"/>
  <c r="I113" i="6"/>
  <c r="Q101" i="18"/>
  <c r="Q164" i="6" s="1"/>
  <c r="Q109" i="6"/>
  <c r="N220" i="15"/>
  <c r="B229" i="15"/>
  <c r="F229" i="15"/>
  <c r="J229" i="15"/>
  <c r="N229" i="15"/>
  <c r="B239" i="15"/>
  <c r="F239" i="15"/>
  <c r="J239" i="15"/>
  <c r="N239" i="15"/>
  <c r="B249" i="15"/>
  <c r="F249" i="15"/>
  <c r="J249" i="15"/>
  <c r="N249" i="15"/>
  <c r="N103" i="6"/>
  <c r="N97" i="14"/>
  <c r="N158" i="6" s="1"/>
  <c r="L134" i="11"/>
  <c r="L145" i="11"/>
  <c r="K53" i="10"/>
  <c r="K65" i="10"/>
  <c r="K154" i="6" s="1"/>
  <c r="K99" i="6"/>
  <c r="E66" i="10"/>
  <c r="E155" i="6" s="1"/>
  <c r="E100" i="6"/>
  <c r="M66" i="10"/>
  <c r="M155" i="6" s="1"/>
  <c r="M100" i="6"/>
  <c r="J128" i="6"/>
  <c r="F220" i="15"/>
  <c r="N101" i="6"/>
  <c r="N95" i="14"/>
  <c r="D134" i="11"/>
  <c r="D145" i="11"/>
  <c r="H98" i="6"/>
  <c r="H64" i="10"/>
  <c r="H153" i="6" s="1"/>
  <c r="C53" i="10"/>
  <c r="C65" i="10"/>
  <c r="C154" i="6" s="1"/>
  <c r="C99" i="6"/>
  <c r="E53" i="10"/>
  <c r="E65" i="10"/>
  <c r="E154" i="6" s="1"/>
  <c r="E99" i="6"/>
  <c r="I53" i="10"/>
  <c r="I65" i="10"/>
  <c r="I154" i="6" s="1"/>
  <c r="I99" i="6"/>
  <c r="M53" i="10"/>
  <c r="M65" i="10"/>
  <c r="M154" i="6" s="1"/>
  <c r="M99" i="6"/>
  <c r="Q53" i="10"/>
  <c r="Q65" i="10"/>
  <c r="Q154" i="6" s="1"/>
  <c r="Q99" i="6"/>
  <c r="I66" i="10"/>
  <c r="I155" i="6" s="1"/>
  <c r="I100" i="6"/>
  <c r="Q66" i="10"/>
  <c r="Q155" i="6" s="1"/>
  <c r="Q100" i="6"/>
  <c r="B128" i="6"/>
  <c r="H166" i="6" l="1"/>
  <c r="D5" i="8"/>
  <c r="D47" i="8" s="1"/>
  <c r="E162" i="25"/>
  <c r="O157" i="21"/>
  <c r="B73" i="26"/>
  <c r="B170" i="6" s="1"/>
  <c r="C143" i="25"/>
  <c r="I5" i="9"/>
  <c r="I51" i="9" s="1"/>
  <c r="I5" i="8"/>
  <c r="K5" i="8"/>
  <c r="K46" i="8" s="1"/>
  <c r="L5" i="9"/>
  <c r="H5" i="9"/>
  <c r="H52" i="9" s="1"/>
  <c r="M5" i="8"/>
  <c r="M47" i="8" s="1"/>
  <c r="C5" i="9"/>
  <c r="C53" i="9" s="1"/>
  <c r="J5" i="9"/>
  <c r="J53" i="9" s="1"/>
  <c r="E5" i="9"/>
  <c r="E52" i="9" s="1"/>
  <c r="P5" i="8"/>
  <c r="K26" i="7"/>
  <c r="K5" i="7" s="1"/>
  <c r="C26" i="7"/>
  <c r="C5" i="7" s="1"/>
  <c r="C41" i="7" s="1"/>
  <c r="O51" i="9"/>
  <c r="O53" i="9"/>
  <c r="D5" i="9"/>
  <c r="D52" i="9" s="1"/>
  <c r="Q5" i="9"/>
  <c r="Q51" i="9" s="1"/>
  <c r="M5" i="9"/>
  <c r="M53" i="9" s="1"/>
  <c r="F53" i="9"/>
  <c r="P5" i="9"/>
  <c r="P53" i="9" s="1"/>
  <c r="O52" i="9"/>
  <c r="F52" i="9"/>
  <c r="K5" i="9"/>
  <c r="K52" i="9" s="1"/>
  <c r="G5" i="9"/>
  <c r="G53" i="9" s="1"/>
  <c r="H44" i="8"/>
  <c r="H43" i="8"/>
  <c r="G41" i="8"/>
  <c r="G46" i="8"/>
  <c r="G47" i="8"/>
  <c r="G43" i="8"/>
  <c r="G45" i="8"/>
  <c r="G44" i="8"/>
  <c r="G42" i="8"/>
  <c r="B5" i="8"/>
  <c r="B41" i="8" s="1"/>
  <c r="O44" i="8"/>
  <c r="O42" i="8"/>
  <c r="O43" i="8"/>
  <c r="O47" i="8"/>
  <c r="L5" i="8"/>
  <c r="L46" i="8" s="1"/>
  <c r="O45" i="8"/>
  <c r="O41" i="8"/>
  <c r="J46" i="8"/>
  <c r="J41" i="8"/>
  <c r="J42" i="8"/>
  <c r="J44" i="8"/>
  <c r="Q45" i="8"/>
  <c r="Q43" i="8"/>
  <c r="Q47" i="8"/>
  <c r="Q46" i="8"/>
  <c r="Q41" i="8"/>
  <c r="Q42" i="8"/>
  <c r="Q44" i="8"/>
  <c r="N43" i="8"/>
  <c r="N41" i="8"/>
  <c r="G115" i="6"/>
  <c r="M115" i="6"/>
  <c r="O143" i="25"/>
  <c r="G129" i="25"/>
  <c r="E5" i="8"/>
  <c r="E45" i="8" s="1"/>
  <c r="C5" i="8"/>
  <c r="C41" i="8" s="1"/>
  <c r="M26" i="7"/>
  <c r="M5" i="7" s="1"/>
  <c r="M45" i="7" s="1"/>
  <c r="D200" i="17"/>
  <c r="Q26" i="7"/>
  <c r="Q5" i="7" s="1"/>
  <c r="K143" i="25"/>
  <c r="E115" i="6"/>
  <c r="J115" i="6"/>
  <c r="J73" i="26"/>
  <c r="J170" i="6" s="1"/>
  <c r="E26" i="7"/>
  <c r="E5" i="7" s="1"/>
  <c r="G162" i="25"/>
  <c r="M73" i="26"/>
  <c r="M170" i="6" s="1"/>
  <c r="J97" i="14"/>
  <c r="J158" i="6" s="1"/>
  <c r="N50" i="6"/>
  <c r="O26" i="7"/>
  <c r="O5" i="7" s="1"/>
  <c r="J103" i="6"/>
  <c r="I5" i="7"/>
  <c r="F101" i="6"/>
  <c r="F26" i="7"/>
  <c r="F5" i="7" s="1"/>
  <c r="D95" i="14"/>
  <c r="D156" i="6" s="1"/>
  <c r="F103" i="6"/>
  <c r="J95" i="14"/>
  <c r="J156" i="6" s="1"/>
  <c r="F95" i="14"/>
  <c r="F156" i="6" s="1"/>
  <c r="B50" i="6"/>
  <c r="F97" i="14"/>
  <c r="F158" i="6" s="1"/>
  <c r="P26" i="7"/>
  <c r="P5" i="7" s="1"/>
  <c r="B26" i="7"/>
  <c r="B5" i="7" s="1"/>
  <c r="B47" i="7" s="1"/>
  <c r="G26" i="7"/>
  <c r="L26" i="7"/>
  <c r="L5" i="7" s="1"/>
  <c r="H26" i="7"/>
  <c r="H5" i="7" s="1"/>
  <c r="B95" i="14"/>
  <c r="B156" i="6" s="1"/>
  <c r="D26" i="7"/>
  <c r="D5" i="7" s="1"/>
  <c r="P97" i="14"/>
  <c r="P158" i="6" s="1"/>
  <c r="P103" i="6"/>
  <c r="P72" i="14"/>
  <c r="J26" i="7"/>
  <c r="J5" i="7" s="1"/>
  <c r="N26" i="7"/>
  <c r="N5" i="7" s="1"/>
  <c r="L101" i="6"/>
  <c r="L95" i="14"/>
  <c r="H50" i="6"/>
  <c r="E114" i="6"/>
  <c r="E78" i="22"/>
  <c r="E169" i="6" s="1"/>
  <c r="G143" i="25"/>
  <c r="D50" i="6"/>
  <c r="E58" i="22"/>
  <c r="K162" i="25"/>
  <c r="F50" i="6"/>
  <c r="N52" i="9"/>
  <c r="D44" i="8"/>
  <c r="D45" i="8"/>
  <c r="K50" i="6"/>
  <c r="N166" i="6"/>
  <c r="M50" i="6"/>
  <c r="O101" i="18"/>
  <c r="O164" i="6" s="1"/>
  <c r="O109" i="6"/>
  <c r="J50" i="6"/>
  <c r="F44" i="8"/>
  <c r="P50" i="6"/>
  <c r="H47" i="8"/>
  <c r="H42" i="8"/>
  <c r="N44" i="8"/>
  <c r="F43" i="8"/>
  <c r="H45" i="8"/>
  <c r="H41" i="8"/>
  <c r="D43" i="8"/>
  <c r="D42" i="8"/>
  <c r="J47" i="8"/>
  <c r="D46" i="8"/>
  <c r="D41" i="8"/>
  <c r="O78" i="18"/>
  <c r="O100" i="18"/>
  <c r="O163" i="6" s="1"/>
  <c r="O108" i="6"/>
  <c r="Q141" i="6"/>
  <c r="Q50" i="6"/>
  <c r="O175" i="21"/>
  <c r="G50" i="6"/>
  <c r="H103" i="6"/>
  <c r="H72" i="14"/>
  <c r="H97" i="14"/>
  <c r="H158" i="6" s="1"/>
  <c r="C50" i="6"/>
  <c r="I141" i="6"/>
  <c r="I50" i="6"/>
  <c r="O50" i="6"/>
  <c r="E141" i="6"/>
  <c r="E50" i="6"/>
  <c r="E98" i="6"/>
  <c r="E64" i="10"/>
  <c r="E153" i="6" s="1"/>
  <c r="M107" i="6"/>
  <c r="M99" i="18"/>
  <c r="M162" i="6" s="1"/>
  <c r="I97" i="14"/>
  <c r="I158" i="6" s="1"/>
  <c r="I103" i="6"/>
  <c r="I72" i="14"/>
  <c r="I98" i="6"/>
  <c r="I64" i="10"/>
  <c r="I153" i="6" s="1"/>
  <c r="N47" i="8"/>
  <c r="N42" i="8"/>
  <c r="K98" i="6"/>
  <c r="K64" i="10"/>
  <c r="K153" i="6" s="1"/>
  <c r="F47" i="8"/>
  <c r="F42" i="8"/>
  <c r="O58" i="22"/>
  <c r="O76" i="22"/>
  <c r="O167" i="6" s="1"/>
  <c r="O112" i="6"/>
  <c r="N107" i="6"/>
  <c r="N97" i="6" s="1"/>
  <c r="N53" i="9"/>
  <c r="K77" i="22"/>
  <c r="K168" i="6" s="1"/>
  <c r="K113" i="6"/>
  <c r="K58" i="22"/>
  <c r="K76" i="22"/>
  <c r="K167" i="6" s="1"/>
  <c r="K112" i="6"/>
  <c r="K97" i="14"/>
  <c r="K158" i="6" s="1"/>
  <c r="K103" i="6"/>
  <c r="K72" i="14"/>
  <c r="J45" i="8"/>
  <c r="Q97" i="14"/>
  <c r="Q158" i="6" s="1"/>
  <c r="Q103" i="6"/>
  <c r="Q72" i="14"/>
  <c r="B107" i="6"/>
  <c r="N156" i="6"/>
  <c r="O78" i="22"/>
  <c r="O169" i="6" s="1"/>
  <c r="O114" i="6"/>
  <c r="O77" i="22"/>
  <c r="O168" i="6" s="1"/>
  <c r="O113" i="6"/>
  <c r="G58" i="22"/>
  <c r="G76" i="22"/>
  <c r="G167" i="6" s="1"/>
  <c r="G112" i="6"/>
  <c r="K78" i="22"/>
  <c r="K169" i="6" s="1"/>
  <c r="K114" i="6"/>
  <c r="M98" i="6"/>
  <c r="M64" i="10"/>
  <c r="M153" i="6" s="1"/>
  <c r="C98" i="6"/>
  <c r="C64" i="10"/>
  <c r="C153" i="6" s="1"/>
  <c r="N45" i="8"/>
  <c r="F45" i="8"/>
  <c r="O98" i="6"/>
  <c r="O64" i="10"/>
  <c r="O153" i="6" s="1"/>
  <c r="I107" i="6"/>
  <c r="I99" i="18"/>
  <c r="I162" i="6" s="1"/>
  <c r="O97" i="14"/>
  <c r="O158" i="6" s="1"/>
  <c r="O103" i="6"/>
  <c r="O72" i="14"/>
  <c r="D107" i="6"/>
  <c r="D97" i="6" s="1"/>
  <c r="D99" i="18"/>
  <c r="D162" i="6" s="1"/>
  <c r="G78" i="22"/>
  <c r="G169" i="6" s="1"/>
  <c r="G114" i="6"/>
  <c r="G77" i="22"/>
  <c r="G168" i="6" s="1"/>
  <c r="G113" i="6"/>
  <c r="P107" i="6"/>
  <c r="P99" i="18"/>
  <c r="P162" i="6" s="1"/>
  <c r="N99" i="18"/>
  <c r="C78" i="22"/>
  <c r="C169" i="6" s="1"/>
  <c r="C114" i="6"/>
  <c r="L50" i="6"/>
  <c r="C97" i="14"/>
  <c r="C158" i="6" s="1"/>
  <c r="C103" i="6"/>
  <c r="C72" i="14"/>
  <c r="F107" i="6"/>
  <c r="B97" i="6"/>
  <c r="L107" i="6"/>
  <c r="L99" i="18"/>
  <c r="L162" i="6" s="1"/>
  <c r="Q111" i="6"/>
  <c r="Q75" i="22"/>
  <c r="Q166" i="6" s="1"/>
  <c r="G98" i="6"/>
  <c r="G64" i="10"/>
  <c r="G153" i="6" s="1"/>
  <c r="E107" i="6"/>
  <c r="E99" i="18"/>
  <c r="E162" i="6" s="1"/>
  <c r="G97" i="14"/>
  <c r="G158" i="6" s="1"/>
  <c r="G103" i="6"/>
  <c r="G72" i="14"/>
  <c r="H107" i="6"/>
  <c r="H99" i="18"/>
  <c r="H162" i="6" s="1"/>
  <c r="C58" i="22"/>
  <c r="C76" i="22"/>
  <c r="C167" i="6" s="1"/>
  <c r="C112" i="6"/>
  <c r="Q98" i="6"/>
  <c r="Q64" i="10"/>
  <c r="Q153" i="6" s="1"/>
  <c r="F46" i="8"/>
  <c r="Q107" i="6"/>
  <c r="Q99" i="18"/>
  <c r="Q162" i="6" s="1"/>
  <c r="I111" i="6"/>
  <c r="I75" i="22"/>
  <c r="I166" i="6" s="1"/>
  <c r="M97" i="14"/>
  <c r="M158" i="6" s="1"/>
  <c r="M103" i="6"/>
  <c r="M72" i="14"/>
  <c r="H46" i="8"/>
  <c r="E97" i="14"/>
  <c r="E158" i="6" s="1"/>
  <c r="E103" i="6"/>
  <c r="E72" i="14"/>
  <c r="C77" i="22"/>
  <c r="C168" i="6" s="1"/>
  <c r="C113" i="6"/>
  <c r="B5" i="9"/>
  <c r="B52" i="9" s="1"/>
  <c r="N46" i="8"/>
  <c r="J43" i="8"/>
  <c r="J107" i="6"/>
  <c r="J97" i="6" s="1"/>
  <c r="O40" i="8" l="1"/>
  <c r="I52" i="9"/>
  <c r="I53" i="9"/>
  <c r="K44" i="8"/>
  <c r="K42" i="8"/>
  <c r="K45" i="8"/>
  <c r="K47" i="8"/>
  <c r="K41" i="8"/>
  <c r="K40" i="8" s="1"/>
  <c r="C51" i="9"/>
  <c r="K43" i="8"/>
  <c r="M44" i="8"/>
  <c r="M41" i="8"/>
  <c r="M40" i="8" s="1"/>
  <c r="C52" i="9"/>
  <c r="M43" i="8"/>
  <c r="M46" i="8"/>
  <c r="M42" i="8"/>
  <c r="M45" i="8"/>
  <c r="C47" i="7"/>
  <c r="J52" i="9"/>
  <c r="J51" i="9"/>
  <c r="J46" i="9" s="1"/>
  <c r="C46" i="9"/>
  <c r="Q53" i="9"/>
  <c r="M51" i="9"/>
  <c r="Q52" i="9"/>
  <c r="F46" i="9"/>
  <c r="E51" i="9"/>
  <c r="B44" i="8"/>
  <c r="B42" i="8"/>
  <c r="E53" i="9"/>
  <c r="F97" i="6"/>
  <c r="F152" i="6" s="1"/>
  <c r="G40" i="8"/>
  <c r="C45" i="7"/>
  <c r="K46" i="7"/>
  <c r="K43" i="7"/>
  <c r="K47" i="7"/>
  <c r="C43" i="7"/>
  <c r="C42" i="7"/>
  <c r="C44" i="7"/>
  <c r="C46" i="7"/>
  <c r="O46" i="9"/>
  <c r="B47" i="8"/>
  <c r="L44" i="8"/>
  <c r="L41" i="8"/>
  <c r="L42" i="8"/>
  <c r="L43" i="8"/>
  <c r="L45" i="8"/>
  <c r="K45" i="7"/>
  <c r="G51" i="9"/>
  <c r="K42" i="7"/>
  <c r="K41" i="7"/>
  <c r="M52" i="9"/>
  <c r="D53" i="9"/>
  <c r="M47" i="7"/>
  <c r="G52" i="9"/>
  <c r="D51" i="9"/>
  <c r="K53" i="9"/>
  <c r="K51" i="9"/>
  <c r="K46" i="9" s="1"/>
  <c r="B43" i="8"/>
  <c r="Q40" i="8"/>
  <c r="C45" i="8"/>
  <c r="C46" i="8"/>
  <c r="C42" i="8"/>
  <c r="B46" i="8"/>
  <c r="L47" i="8"/>
  <c r="B45" i="8"/>
  <c r="F47" i="7"/>
  <c r="O42" i="7"/>
  <c r="O43" i="7"/>
  <c r="O44" i="7"/>
  <c r="N40" i="8"/>
  <c r="O45" i="7"/>
  <c r="O46" i="7"/>
  <c r="O47" i="7"/>
  <c r="E41" i="8"/>
  <c r="E43" i="8"/>
  <c r="E47" i="8"/>
  <c r="E42" i="8"/>
  <c r="E44" i="8"/>
  <c r="E46" i="8"/>
  <c r="O41" i="7"/>
  <c r="N47" i="7"/>
  <c r="K44" i="7"/>
  <c r="C43" i="8"/>
  <c r="C47" i="8"/>
  <c r="C44" i="8"/>
  <c r="L47" i="7"/>
  <c r="B152" i="6"/>
  <c r="J152" i="6"/>
  <c r="P101" i="6"/>
  <c r="P97" i="6" s="1"/>
  <c r="P152" i="6" s="1"/>
  <c r="P95" i="14"/>
  <c r="P156" i="6" s="1"/>
  <c r="G5" i="7"/>
  <c r="G47" i="7" s="1"/>
  <c r="L97" i="6"/>
  <c r="H47" i="7"/>
  <c r="D152" i="6"/>
  <c r="J47" i="7"/>
  <c r="N46" i="9"/>
  <c r="H40" i="8"/>
  <c r="E75" i="22"/>
  <c r="E166" i="6" s="1"/>
  <c r="E111" i="6"/>
  <c r="M42" i="7"/>
  <c r="J40" i="8"/>
  <c r="M46" i="7"/>
  <c r="D40" i="8"/>
  <c r="L156" i="6"/>
  <c r="F40" i="8"/>
  <c r="E47" i="7"/>
  <c r="M44" i="7"/>
  <c r="I46" i="9"/>
  <c r="I47" i="8"/>
  <c r="I44" i="8"/>
  <c r="I45" i="8"/>
  <c r="I41" i="8"/>
  <c r="I43" i="8"/>
  <c r="I46" i="8"/>
  <c r="I42" i="8"/>
  <c r="H101" i="6"/>
  <c r="H97" i="6" s="1"/>
  <c r="H152" i="6" s="1"/>
  <c r="H95" i="14"/>
  <c r="H156" i="6" s="1"/>
  <c r="E43" i="7"/>
  <c r="E44" i="7"/>
  <c r="E41" i="7"/>
  <c r="E42" i="7"/>
  <c r="E45" i="7"/>
  <c r="E46" i="7"/>
  <c r="O107" i="6"/>
  <c r="O99" i="18"/>
  <c r="O162" i="6" s="1"/>
  <c r="M43" i="7"/>
  <c r="M41" i="7"/>
  <c r="H53" i="9"/>
  <c r="N152" i="6"/>
  <c r="M95" i="14"/>
  <c r="M156" i="6" s="1"/>
  <c r="M101" i="6"/>
  <c r="M97" i="6" s="1"/>
  <c r="L52" i="9"/>
  <c r="L51" i="9"/>
  <c r="N41" i="7"/>
  <c r="N42" i="7"/>
  <c r="N43" i="7"/>
  <c r="N44" i="7"/>
  <c r="N46" i="7"/>
  <c r="N45" i="7"/>
  <c r="C95" i="14"/>
  <c r="C156" i="6" s="1"/>
  <c r="C101" i="6"/>
  <c r="O95" i="14"/>
  <c r="O156" i="6" s="1"/>
  <c r="O101" i="6"/>
  <c r="K111" i="6"/>
  <c r="K75" i="22"/>
  <c r="K166" i="6" s="1"/>
  <c r="O111" i="6"/>
  <c r="O75" i="22"/>
  <c r="O166" i="6" s="1"/>
  <c r="L41" i="7"/>
  <c r="L42" i="7"/>
  <c r="L43" i="7"/>
  <c r="L44" i="7"/>
  <c r="L46" i="7"/>
  <c r="L45" i="7"/>
  <c r="C111" i="6"/>
  <c r="C75" i="22"/>
  <c r="C166" i="6" s="1"/>
  <c r="B53" i="9"/>
  <c r="B51" i="9"/>
  <c r="E95" i="14"/>
  <c r="E156" i="6" s="1"/>
  <c r="E101" i="6"/>
  <c r="G95" i="14"/>
  <c r="G156" i="6" s="1"/>
  <c r="G101" i="6"/>
  <c r="L53" i="9"/>
  <c r="P41" i="7"/>
  <c r="P42" i="7"/>
  <c r="P43" i="7"/>
  <c r="P44" i="7"/>
  <c r="P46" i="7"/>
  <c r="P45" i="7"/>
  <c r="N162" i="6"/>
  <c r="P43" i="8"/>
  <c r="P44" i="8"/>
  <c r="P46" i="8"/>
  <c r="P42" i="8"/>
  <c r="P41" i="8"/>
  <c r="P45" i="8"/>
  <c r="D41" i="7"/>
  <c r="D42" i="7"/>
  <c r="D43" i="7"/>
  <c r="D44" i="7"/>
  <c r="D46" i="7"/>
  <c r="D45" i="7"/>
  <c r="P51" i="9"/>
  <c r="P52" i="9"/>
  <c r="K95" i="14"/>
  <c r="K156" i="6" s="1"/>
  <c r="K101" i="6"/>
  <c r="B41" i="7"/>
  <c r="B42" i="7"/>
  <c r="B43" i="7"/>
  <c r="B44" i="7"/>
  <c r="B46" i="7"/>
  <c r="B45" i="7"/>
  <c r="F41" i="7"/>
  <c r="F42" i="7"/>
  <c r="F43" i="7"/>
  <c r="F44" i="7"/>
  <c r="F46" i="7"/>
  <c r="F45" i="7"/>
  <c r="I95" i="14"/>
  <c r="I156" i="6" s="1"/>
  <c r="I101" i="6"/>
  <c r="I97" i="6" s="1"/>
  <c r="H51" i="9"/>
  <c r="P47" i="7"/>
  <c r="H41" i="7"/>
  <c r="H42" i="7"/>
  <c r="H43" i="7"/>
  <c r="H44" i="7"/>
  <c r="H46" i="7"/>
  <c r="H45" i="7"/>
  <c r="D47" i="7"/>
  <c r="P47" i="8"/>
  <c r="G111" i="6"/>
  <c r="G75" i="22"/>
  <c r="G166" i="6" s="1"/>
  <c r="Q95" i="14"/>
  <c r="Q156" i="6" s="1"/>
  <c r="Q101" i="6"/>
  <c r="Q97" i="6" s="1"/>
  <c r="J41" i="7"/>
  <c r="J42" i="7"/>
  <c r="J43" i="7"/>
  <c r="J44" i="7"/>
  <c r="J46" i="7"/>
  <c r="J45" i="7"/>
  <c r="K97" i="6" l="1"/>
  <c r="E97" i="6"/>
  <c r="Q46" i="9"/>
  <c r="E46" i="9"/>
  <c r="M46" i="9"/>
  <c r="C40" i="7"/>
  <c r="K40" i="7"/>
  <c r="B40" i="8"/>
  <c r="D46" i="9"/>
  <c r="G46" i="9"/>
  <c r="L40" i="8"/>
  <c r="O40" i="7"/>
  <c r="L152" i="6"/>
  <c r="C40" i="8"/>
  <c r="C97" i="6"/>
  <c r="E40" i="8"/>
  <c r="O97" i="6"/>
  <c r="O152" i="6" s="1"/>
  <c r="G41" i="7"/>
  <c r="G46" i="7"/>
  <c r="G44" i="7"/>
  <c r="G43" i="7"/>
  <c r="G45" i="7"/>
  <c r="G42" i="7"/>
  <c r="G97" i="6"/>
  <c r="G152" i="6" s="1"/>
  <c r="M40" i="7"/>
  <c r="E40" i="7"/>
  <c r="B40" i="7"/>
  <c r="I43" i="7"/>
  <c r="I44" i="7"/>
  <c r="I41" i="7"/>
  <c r="I45" i="7"/>
  <c r="I42" i="7"/>
  <c r="I46" i="7"/>
  <c r="H46" i="9"/>
  <c r="I47" i="7"/>
  <c r="Q42" i="7"/>
  <c r="Q45" i="7"/>
  <c r="Q44" i="7"/>
  <c r="Q43" i="7"/>
  <c r="Q41" i="7"/>
  <c r="Q46" i="7"/>
  <c r="Q47" i="7"/>
  <c r="N40" i="7"/>
  <c r="I40" i="8"/>
  <c r="Q152" i="6"/>
  <c r="I152" i="6"/>
  <c r="E152" i="6"/>
  <c r="B46" i="9"/>
  <c r="M152" i="6"/>
  <c r="J40" i="7"/>
  <c r="H40" i="7"/>
  <c r="P46" i="9"/>
  <c r="D40" i="7"/>
  <c r="P40" i="8"/>
  <c r="L46" i="9"/>
  <c r="K152" i="6"/>
  <c r="F40" i="7"/>
  <c r="P40" i="7"/>
  <c r="L40" i="7"/>
  <c r="C152" i="6" l="1"/>
  <c r="G40" i="7"/>
  <c r="I40" i="7"/>
  <c r="Q40" i="7"/>
</calcChain>
</file>

<file path=xl/sharedStrings.xml><?xml version="1.0" encoding="utf-8"?>
<sst xmlns="http://schemas.openxmlformats.org/spreadsheetml/2006/main" count="5361" uniqueCount="397">
  <si>
    <t>detailed split of CO2 emissions</t>
  </si>
  <si>
    <t>detailed split of useful energy demand</t>
  </si>
  <si>
    <t>detailed split of final energy consumption</t>
  </si>
  <si>
    <t>Other Industrial Sectors</t>
  </si>
  <si>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</si>
  <si>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</si>
  <si>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</si>
  <si>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</si>
  <si>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</si>
  <si>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</si>
  <si>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</si>
  <si>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</si>
  <si>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Non Ferrous Metals</t>
  </si>
  <si>
    <t>Iron and steel</t>
  </si>
  <si>
    <t>split of useful energy demand</t>
  </si>
  <si>
    <t>split of final energy consumption</t>
  </si>
  <si>
    <t>Industrial sectors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</si>
  <si>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</si>
  <si>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</si>
  <si>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</si>
  <si>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</si>
  <si>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</si>
  <si>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</si>
  <si>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Biomass and wastes</t>
  </si>
  <si>
    <t>RES and wastes</t>
  </si>
  <si>
    <t>Derived gases</t>
  </si>
  <si>
    <t>Natural gas (incl. biogas)</t>
  </si>
  <si>
    <t>Gas</t>
  </si>
  <si>
    <t>Other liquids</t>
  </si>
  <si>
    <t>Residual fuel oil</t>
  </si>
  <si>
    <t>LPG</t>
  </si>
  <si>
    <t>Refinery gas</t>
  </si>
  <si>
    <t>Liquids</t>
  </si>
  <si>
    <t>Solids</t>
  </si>
  <si>
    <t>Paper production</t>
  </si>
  <si>
    <t>Pulp production</t>
  </si>
  <si>
    <t>Glass production</t>
  </si>
  <si>
    <t>Ceramics &amp; other NMM</t>
  </si>
  <si>
    <t>Cement</t>
  </si>
  <si>
    <t>Pharmaceutical products etc.</t>
  </si>
  <si>
    <t>Other chemicals</t>
  </si>
  <si>
    <t>Basic chemicals</t>
  </si>
  <si>
    <t>Other non-ferrous metals</t>
  </si>
  <si>
    <t>Aluminium - primary production</t>
  </si>
  <si>
    <t>Alumina production</t>
  </si>
  <si>
    <t>Electric arc</t>
  </si>
  <si>
    <t>Integrated steelworks</t>
  </si>
  <si>
    <t>Coke</t>
  </si>
  <si>
    <t>Hard coal and others</t>
  </si>
  <si>
    <t xml:space="preserve"> Other Industrial Sectors</t>
  </si>
  <si>
    <t xml:space="preserve"> Wood and wood products</t>
  </si>
  <si>
    <t xml:space="preserve"> Textiles and leather</t>
  </si>
  <si>
    <t xml:space="preserve"> Machinery Equipment</t>
  </si>
  <si>
    <t xml:space="preserve"> Transport Equipment</t>
  </si>
  <si>
    <t xml:space="preserve"> Food, beverages and tobacco</t>
  </si>
  <si>
    <t>Printing and media reproduction</t>
  </si>
  <si>
    <t xml:space="preserve">Paper production </t>
  </si>
  <si>
    <t xml:space="preserve">Glass production </t>
  </si>
  <si>
    <t>Basic chemicals  (kt of CO2 / ktoe energy)</t>
  </si>
  <si>
    <t>Aluminium production</t>
  </si>
  <si>
    <t>Emission intensity (kt of CO2 / ktoe)</t>
  </si>
  <si>
    <t xml:space="preserve">Basic chemicals </t>
  </si>
  <si>
    <t>Solvent use and other process emissions</t>
  </si>
  <si>
    <t>CO2 emissions (kt CO2)</t>
  </si>
  <si>
    <t>Other industrial sectors</t>
  </si>
  <si>
    <t>by sector</t>
  </si>
  <si>
    <t>Natural gas</t>
  </si>
  <si>
    <t>Naphtha</t>
  </si>
  <si>
    <t>Diesel oil</t>
  </si>
  <si>
    <t>by fuel (EUROSTAT DATA)</t>
  </si>
  <si>
    <t>Non-energy use (ktoe)</t>
  </si>
  <si>
    <t>Geothermal</t>
  </si>
  <si>
    <t>Solar</t>
  </si>
  <si>
    <t>Liquid biofuels</t>
  </si>
  <si>
    <t>Biogas</t>
  </si>
  <si>
    <t>Gases</t>
  </si>
  <si>
    <t>Diesel oil (without biofuels)</t>
  </si>
  <si>
    <t>Energy consumption (ktoe)</t>
  </si>
  <si>
    <t>Value added (M€2010)</t>
  </si>
  <si>
    <t>Low enthalpy heat</t>
  </si>
  <si>
    <t>Fans and pumps</t>
  </si>
  <si>
    <t>Motor drives</t>
  </si>
  <si>
    <t>Air compressors</t>
  </si>
  <si>
    <t>Lighting</t>
  </si>
  <si>
    <t>Market shares of energy uses (%)</t>
  </si>
  <si>
    <t>Other processes</t>
  </si>
  <si>
    <t>Biomass</t>
  </si>
  <si>
    <t>Steam processes</t>
  </si>
  <si>
    <t>All Industrial Sectors</t>
  </si>
  <si>
    <t>Detailed split of energy consumption (ktoe)</t>
  </si>
  <si>
    <t>Market shares of useful energy demand (%)</t>
  </si>
  <si>
    <t>Detailed split of useful energy demand (ktoe)</t>
  </si>
  <si>
    <t>Market shares of CO2 emissions (%)</t>
  </si>
  <si>
    <t>Solvent use and other process</t>
  </si>
  <si>
    <t>Non-Metallic Minerals</t>
  </si>
  <si>
    <t>Chemical and Petrochemical</t>
  </si>
  <si>
    <t>Non-Ferrous Metals</t>
  </si>
  <si>
    <t>Iron and Steel</t>
  </si>
  <si>
    <t>Process emissions</t>
  </si>
  <si>
    <t>Detailed split of CO2 emissions (kt of CO2)</t>
  </si>
  <si>
    <t>Electric arc (including process emissions)</t>
  </si>
  <si>
    <t>Integrated steelworks (including process emissions)</t>
  </si>
  <si>
    <t>Useful energy demand intensity (toe useful/t of output)</t>
  </si>
  <si>
    <t>Energy intensity (toe/t of output)</t>
  </si>
  <si>
    <t>Value added intensity (VA in €2010/t of output)</t>
  </si>
  <si>
    <t>by subsector (calibration output)</t>
  </si>
  <si>
    <t>process emissions</t>
  </si>
  <si>
    <t>Idle capacity (kt steel production)</t>
  </si>
  <si>
    <t>Decommissioned capacity (kt steel production)</t>
  </si>
  <si>
    <t>Capacity investment (kt steel production)</t>
  </si>
  <si>
    <t>Installed capacity (kt steel production)</t>
  </si>
  <si>
    <t>Physical output (kt steel)</t>
  </si>
  <si>
    <t>Steel: Products finishing</t>
  </si>
  <si>
    <t>Steel: Furnaces, Refining and Rolling</t>
  </si>
  <si>
    <t>Steel: Electric arc</t>
  </si>
  <si>
    <t>Steel: Smelters</t>
  </si>
  <si>
    <t>Steel: Blast /Basic oxygen furnace</t>
  </si>
  <si>
    <t>Steel: Sinter/Pellet making</t>
  </si>
  <si>
    <t>Energy intensity (kgoe per t of output)</t>
  </si>
  <si>
    <t>Steel: Products finishing - Electric</t>
  </si>
  <si>
    <t>Steel: Products finishing - Steam</t>
  </si>
  <si>
    <t>Steel: Products finishing - Thermal</t>
  </si>
  <si>
    <t>Steel: Furnaces, Refining and Rolling - Electric</t>
  </si>
  <si>
    <t>Steel: Furnaces, Refining and Rolling - Thermal</t>
  </si>
  <si>
    <t>Market shares of energy uses by subsector (%)</t>
  </si>
  <si>
    <t>Diesel oil (incl. biofuels)</t>
  </si>
  <si>
    <t>Solar and geothermal</t>
  </si>
  <si>
    <t>Detailed split of energy consumption by subsector (ktoe)</t>
  </si>
  <si>
    <t>Ratio of useful energy demand to final energy consumption (system efficiency indicator)</t>
  </si>
  <si>
    <t>Market shares of useful energy demand by subsector (%)</t>
  </si>
  <si>
    <t>Detailed split of useful energy demand by subsector (ktoe)</t>
  </si>
  <si>
    <t>Electric arc (without process emissions)</t>
  </si>
  <si>
    <t>Integrated steelworks (without process emissions)</t>
  </si>
  <si>
    <t>Emission intensity (kt of CO2 per ktoe)</t>
  </si>
  <si>
    <t>Market shares of CO2 emissions by subsector (%)</t>
  </si>
  <si>
    <t>Detailed split of CO2 emissions by subsector (kt of CO2)</t>
  </si>
  <si>
    <t>Aluminium production (kt)</t>
  </si>
  <si>
    <t>Alumina production (kt)</t>
  </si>
  <si>
    <t>Idle capacity (kt production)</t>
  </si>
  <si>
    <t>Other non-ferrous metals (kt lead eq.)</t>
  </si>
  <si>
    <t>Decommissioned capacity (kt production)</t>
  </si>
  <si>
    <t>Capacity investment (kt production)</t>
  </si>
  <si>
    <t>Installed capacity (kt production)</t>
  </si>
  <si>
    <t>Physical output (kt)</t>
  </si>
  <si>
    <t>Metal finishing</t>
  </si>
  <si>
    <t>Metal processing  (metallurgy e.g. cast house, reheating)</t>
  </si>
  <si>
    <t>Other Metals: production</t>
  </si>
  <si>
    <t>Aluminium finishing</t>
  </si>
  <si>
    <t>Aluminium processing  (metallurgy e.g. cast house, reheating)</t>
  </si>
  <si>
    <t>Secondary aluminium (incl. pre-treatment, remelting)</t>
  </si>
  <si>
    <t>Aluminium electrolysis (smelting)</t>
  </si>
  <si>
    <t>Alumina production: Refining</t>
  </si>
  <si>
    <t>Alumina production: High enthalpy heat</t>
  </si>
  <si>
    <t>Metal finishing - Electric</t>
  </si>
  <si>
    <t>Metal finishing - Steam</t>
  </si>
  <si>
    <t>Metal finishing - Thermal</t>
  </si>
  <si>
    <t>Metal processing - Electric</t>
  </si>
  <si>
    <t>Metal processing - Thermal</t>
  </si>
  <si>
    <t>Metal production - Electric</t>
  </si>
  <si>
    <t>Metal production - Thermal</t>
  </si>
  <si>
    <t>Aluminium finishing - Electric</t>
  </si>
  <si>
    <t>Aluminium finishing - Steam</t>
  </si>
  <si>
    <t>Aluminium finishing - Thermal</t>
  </si>
  <si>
    <t>Aluminium processing - Electric</t>
  </si>
  <si>
    <t>Aluminium processing - Thermal</t>
  </si>
  <si>
    <t>Secondary aluminium - Electric</t>
  </si>
  <si>
    <t>Secondary aluminium - Thermal</t>
  </si>
  <si>
    <t>Other non-ferrous metals (without process emissions)</t>
  </si>
  <si>
    <t>Aluminium - primary production (without process emissions)</t>
  </si>
  <si>
    <t>Other chemicals (including process emissions)</t>
  </si>
  <si>
    <t>Basic chemicals (including process emissions)</t>
  </si>
  <si>
    <t>Emission intensity (kt of CO2 / ktoe energy)</t>
  </si>
  <si>
    <t>Basic chemicals - energy</t>
  </si>
  <si>
    <t>Basic chemicals - non energy</t>
  </si>
  <si>
    <t>Non-energy use in the Chemical industry (ktoe)</t>
  </si>
  <si>
    <t>Pharmaceutical products etc. (kt ethylene eq.)</t>
  </si>
  <si>
    <t>Other chemicals (kt ethylene eq.)</t>
  </si>
  <si>
    <t>Basic chemicals (kt ethylene eq.)</t>
  </si>
  <si>
    <t>Chemicals and chemical products</t>
  </si>
  <si>
    <t>Chemicals: Generic electric process</t>
  </si>
  <si>
    <t>Chemicals: Process cooling</t>
  </si>
  <si>
    <t>Chemicals: Furnaces</t>
  </si>
  <si>
    <t>Chemicals: High enthalpy heat processing</t>
  </si>
  <si>
    <t>Chemicals: High enthalpy heat  processing</t>
  </si>
  <si>
    <t>Chemicals: Steam processing</t>
  </si>
  <si>
    <t>Chemicals: Feedstock (energy used as raw material)</t>
  </si>
  <si>
    <t>Chemicals: Process cooling - Electric</t>
  </si>
  <si>
    <t>Chemicals: Process cooling - Steam</t>
  </si>
  <si>
    <t>Chemicals: Process cooling - Natural gas</t>
  </si>
  <si>
    <t>Chemicals: Furnaces - Electric</t>
  </si>
  <si>
    <t>Chemicals: Furnaces - Thermal</t>
  </si>
  <si>
    <t>High enthalpy heat  processing - Electric (microwave)</t>
  </si>
  <si>
    <t>High enthalpy heat  processing - Steam</t>
  </si>
  <si>
    <t>Chemicals: Process cooling - Natural gas (incl. biogas)</t>
  </si>
  <si>
    <t>Basic chemicals (energy consumption)</t>
  </si>
  <si>
    <t>Other chemicals (without process emissions)</t>
  </si>
  <si>
    <t>Basic chemicals (over energy consumption, without process emissions)</t>
  </si>
  <si>
    <t>Glass production (including process emissions)</t>
  </si>
  <si>
    <t>Ceramics &amp; other NMM (including process emissions)</t>
  </si>
  <si>
    <t>Cement (including process emissions)</t>
  </si>
  <si>
    <t>Glass production  (kt)</t>
  </si>
  <si>
    <t>Ceramics &amp; other NMM (kt bricks eq.)</t>
  </si>
  <si>
    <t>Cement (kt)</t>
  </si>
  <si>
    <t>Glass: Finishing processes</t>
  </si>
  <si>
    <t>Glass: Annealing</t>
  </si>
  <si>
    <t>Glass: Forming</t>
  </si>
  <si>
    <t>Glass: Melting tank</t>
  </si>
  <si>
    <t>Ceramics: Product finishing</t>
  </si>
  <si>
    <t>Ceramics: Primary production process</t>
  </si>
  <si>
    <t>Ceramics: Drying and sintering of raw material</t>
  </si>
  <si>
    <t>Ceramics: Mixing of raw material</t>
  </si>
  <si>
    <t>Cement: Grinding, packaging</t>
  </si>
  <si>
    <t>Cement: Clinker production (kilns)</t>
  </si>
  <si>
    <t>Cement: Pre-heating and pre-calcination</t>
  </si>
  <si>
    <t>Cement: Grinding, milling of raw material</t>
  </si>
  <si>
    <t>Glass: Annealing - electric</t>
  </si>
  <si>
    <t>Glass: Annealing - thermal</t>
  </si>
  <si>
    <t>Glass: Electric melting tank</t>
  </si>
  <si>
    <t>Glass: Thermal melting tank</t>
  </si>
  <si>
    <t>Ceramics: Electric furnace</t>
  </si>
  <si>
    <t>Ceramics: Thermal furnace</t>
  </si>
  <si>
    <t>Ceramics: Electric kiln</t>
  </si>
  <si>
    <t>Ceramics: Thermal kiln</t>
  </si>
  <si>
    <t>Ceramics: Microwave drying and sintering</t>
  </si>
  <si>
    <t>Ceramics: Steam drying and sintering</t>
  </si>
  <si>
    <t>Ceramics: Thermal drying and sintering</t>
  </si>
  <si>
    <t>Cement: pre-processing - Steam</t>
  </si>
  <si>
    <t>Cement: pre-processing - Fuel use</t>
  </si>
  <si>
    <t>Glass production (without process emissions)</t>
  </si>
  <si>
    <t>Ceramics &amp; other NMM (without process emissions)</t>
  </si>
  <si>
    <t>Cement (without process emissions)</t>
  </si>
  <si>
    <t>Printing and media reproduction (kt paper eq.)</t>
  </si>
  <si>
    <t>Paper production  (kt)</t>
  </si>
  <si>
    <t>Pulp production (kt)</t>
  </si>
  <si>
    <t>Paper and paper products</t>
  </si>
  <si>
    <t>Printing and publishing</t>
  </si>
  <si>
    <t>Paper: Product finishing</t>
  </si>
  <si>
    <t>Paper: Paper machine</t>
  </si>
  <si>
    <t>Paper: Stock preparation</t>
  </si>
  <si>
    <t>Pulp: Cleaning</t>
  </si>
  <si>
    <t>Pulp: Pulping</t>
  </si>
  <si>
    <t>Pulp: Wood preparation, grinding</t>
  </si>
  <si>
    <t>Paper: Product finishing - Electricity</t>
  </si>
  <si>
    <t>Paper: Product finishing - Steam use</t>
  </si>
  <si>
    <t>Paper: Paper machine - Electricity</t>
  </si>
  <si>
    <t>Paper: Paper machine - Steam use</t>
  </si>
  <si>
    <t>Paper: Stock preparation - Mechanical</t>
  </si>
  <si>
    <t>Paper: Stock preparation - Thermal</t>
  </si>
  <si>
    <t>Pulp: Pulping electric</t>
  </si>
  <si>
    <t>Pulp: Pulping thermal</t>
  </si>
  <si>
    <t>Useful energy demand intensity (toe useful / physical output index)</t>
  </si>
  <si>
    <t>Energy intensity (toe / physical output index)</t>
  </si>
  <si>
    <t>Value added intensity (toe / M€2010)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</si>
  <si>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</si>
  <si>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</si>
  <si>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</si>
  <si>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</si>
  <si>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</si>
  <si>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Food: Electric machinery</t>
  </si>
  <si>
    <t>Food: Process cooling and refrigeration</t>
  </si>
  <si>
    <t>Food: Drying</t>
  </si>
  <si>
    <t>Food: Steam processing</t>
  </si>
  <si>
    <t>Food: Specific process heat</t>
  </si>
  <si>
    <t>Food: Oven (direct heat)</t>
  </si>
  <si>
    <t>Food: Electric cooling</t>
  </si>
  <si>
    <t>Food: Steam cooling</t>
  </si>
  <si>
    <t>Food: Thermal cooling</t>
  </si>
  <si>
    <t>Food: Microwave drying</t>
  </si>
  <si>
    <t>Food: Freeze drying</t>
  </si>
  <si>
    <t>Food: Electric drying</t>
  </si>
  <si>
    <t>Food: Steam drying</t>
  </si>
  <si>
    <t>Food: Thermal drying</t>
  </si>
  <si>
    <t>Food: Process Heat - Microwave</t>
  </si>
  <si>
    <t>Food: Process Heat - Electric</t>
  </si>
  <si>
    <t>Food: Process Heat - Thermal</t>
  </si>
  <si>
    <t>Food: Direct Heat - Microwave</t>
  </si>
  <si>
    <t>Food: Direct Heat - Electric</t>
  </si>
  <si>
    <t>Food: Direct Heat - Thermal</t>
  </si>
  <si>
    <t>Trans. Eq.: Product finishing</t>
  </si>
  <si>
    <t>Trans. Eq.: General machinery</t>
  </si>
  <si>
    <t>Trans. Eq.: Steam processing</t>
  </si>
  <si>
    <t>Trans. Eq.: Heat treatment</t>
  </si>
  <si>
    <t>Trans. Eq.: Connection techniques</t>
  </si>
  <si>
    <t>Trans. Eq.: Foundries</t>
  </si>
  <si>
    <t>Trans. Eq.: Heat treatment - Electric</t>
  </si>
  <si>
    <t>Trans. Eq.: Heat treatment - Thermal</t>
  </si>
  <si>
    <t>Trans. Eq.: Electric connection</t>
  </si>
  <si>
    <t>Trans. Eq.: Thermal connection</t>
  </si>
  <si>
    <t>Trans. Eq.: Electric Foundries</t>
  </si>
  <si>
    <t>Trans. Eq.: Thermal Foundries</t>
  </si>
  <si>
    <t>Mach. Eq.: Product finishing</t>
  </si>
  <si>
    <t>Mach. Eq.: General machinery</t>
  </si>
  <si>
    <t>Mach. Eq.: Steam processing</t>
  </si>
  <si>
    <t>Mach. Eq.: Heat treatment</t>
  </si>
  <si>
    <t>Mach. Eq.: Connection techniques</t>
  </si>
  <si>
    <t>Mach. Eq.: Foundries</t>
  </si>
  <si>
    <t>Mach. Eq.: Heat treatment - Electric</t>
  </si>
  <si>
    <t>Mach. Eq.: Heat treatment - Thermal</t>
  </si>
  <si>
    <t>Mach. Eq.: Electric connection</t>
  </si>
  <si>
    <t>Mach. Eq.: Thermal connection</t>
  </si>
  <si>
    <t>Mach. Eq.: Electric Foundries</t>
  </si>
  <si>
    <t>Mach. Eq.: Thermal Foundries</t>
  </si>
  <si>
    <t>Textiles: Finishing Electric</t>
  </si>
  <si>
    <t>Textiles: Drying</t>
  </si>
  <si>
    <t>Textiles: Electric general machinery</t>
  </si>
  <si>
    <t>Textiles: Wet processing with steam</t>
  </si>
  <si>
    <t>Textiles: Pretreatment with steam</t>
  </si>
  <si>
    <t>Textiles: Microwave drying</t>
  </si>
  <si>
    <t>Textiles: Electric drying</t>
  </si>
  <si>
    <t>Textiles: Steam drying</t>
  </si>
  <si>
    <t>Textiles: Thermal drying</t>
  </si>
  <si>
    <t>Wood: Finishing Electric</t>
  </si>
  <si>
    <t>Wood: Drying</t>
  </si>
  <si>
    <t>Wood: Electric mechanical processes</t>
  </si>
  <si>
    <t>Wood: Specific processes with steam</t>
  </si>
  <si>
    <t>Wood: Microwave drying</t>
  </si>
  <si>
    <t>Wood: Electric drying</t>
  </si>
  <si>
    <t>Wood: Steam drying</t>
  </si>
  <si>
    <t>Wood: Thermal drying</t>
  </si>
  <si>
    <t>Other Industrial sectors: Electric machinery</t>
  </si>
  <si>
    <t>Other Industrial sectors: Diesel motors</t>
  </si>
  <si>
    <t>Other Industrial sectors: Process Cooling</t>
  </si>
  <si>
    <t>Other Industrial sectors: Drying</t>
  </si>
  <si>
    <t>Other Industrial sectors: Process heating</t>
  </si>
  <si>
    <t>Other Industrial sectors: Steam processing</t>
  </si>
  <si>
    <t>Other Industries: Electric cooling</t>
  </si>
  <si>
    <t>Other Industries: Steam cooling</t>
  </si>
  <si>
    <t>Other Industries: Thermal cooling</t>
  </si>
  <si>
    <t>Other Industries: Electric drying</t>
  </si>
  <si>
    <t>Other Industries: Steam drying</t>
  </si>
  <si>
    <t>Other Industries: Thermal drying</t>
  </si>
  <si>
    <t>Other Industrial sectors: Electric processing</t>
  </si>
  <si>
    <t>Other Industrial sectors: Thermal processing</t>
  </si>
  <si>
    <t>Other Industrial sectors: Diesel motors (incl. biofuels)</t>
  </si>
  <si>
    <t>JRC-IDEES - Integrated Database of the European Energy System (2000-2015)</t>
  </si>
  <si>
    <t>Industrial sectors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</si>
  <si>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</si>
  <si>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</si>
  <si>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</si>
  <si>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</si>
  <si>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</si>
  <si>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</si>
  <si>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Other energy use related</t>
  </si>
  <si>
    <t>energy use related</t>
  </si>
  <si>
    <t>Aluminium - secondary production</t>
  </si>
  <si>
    <t>© European Union 2017-2018</t>
  </si>
  <si>
    <t>version 1.0</t>
  </si>
  <si>
    <t>Energy consumption (ktoe)*</t>
  </si>
  <si>
    <t>*Energy consumption includes consumption in Mining and Quarrying and Construction sectors</t>
  </si>
  <si>
    <t>FR</t>
  </si>
  <si>
    <t>France</t>
  </si>
  <si>
    <t>FR: Other Industrial Sectors</t>
  </si>
  <si>
    <t>FR: Other Industrial Sectors / final energy consumption</t>
  </si>
  <si>
    <t>FR: Other Industrial Sectors / useful energy demand</t>
  </si>
  <si>
    <t>FR: Other Industrial Sectors / CO2 emissions</t>
  </si>
  <si>
    <t>FR: Iron and steel</t>
  </si>
  <si>
    <t>FR: Iron and steel / final energy consumption</t>
  </si>
  <si>
    <t>FR: Iron and steel / useful energy demand</t>
  </si>
  <si>
    <t>FR: Iron and steel / CO2 emissions</t>
  </si>
  <si>
    <t>FR: Non Ferrous Metals</t>
  </si>
  <si>
    <t>FR: Non Ferrous Metals / final energy consumption</t>
  </si>
  <si>
    <t>FR: Non Ferrous Metals / useful energy demand</t>
  </si>
  <si>
    <t>FR: Non Ferrous Metals / CO2 emissions</t>
  </si>
  <si>
    <t>FR: Chemicals Industry</t>
  </si>
  <si>
    <t>FR: Chemicals Industry / final energy consumption</t>
  </si>
  <si>
    <t>FR: Chemicals Industry / useful energy demand</t>
  </si>
  <si>
    <t>FR: Chemicals Industry / CO2 emissions</t>
  </si>
  <si>
    <t>FR: Non-metallic mineral products</t>
  </si>
  <si>
    <t>FR: Non-metallic mineral products / final energy consumption</t>
  </si>
  <si>
    <t>FR: Non-metallic mineral products / useful energy demand</t>
  </si>
  <si>
    <t>FR: Non-metallic mineral products / CO2 emissions</t>
  </si>
  <si>
    <t>FR: Pulp, paper and printing</t>
  </si>
  <si>
    <t>FR: Pulp, paper and printing / final energy consumption</t>
  </si>
  <si>
    <t>FR: Pulp, paper and printing / useful energy demand</t>
  </si>
  <si>
    <t>FR: Pulp, paper and printing / CO2 emissions</t>
  </si>
  <si>
    <t>FR: Food, beverages and tobacco</t>
  </si>
  <si>
    <t>FR: Food, beverages and tobacco / final energy consumption</t>
  </si>
  <si>
    <t>FR: Food, beverages and tobacco / useful energy demand</t>
  </si>
  <si>
    <t>FR: Food, beverages and tobacco / CO2 emissions</t>
  </si>
  <si>
    <t>FR: Transport Equipment</t>
  </si>
  <si>
    <t>FR: Transport Equipment / final energy consumption</t>
  </si>
  <si>
    <t>FR: Transport Equipment / useful energy demand</t>
  </si>
  <si>
    <t>FR: Transport Equipment / CO2 emissions</t>
  </si>
  <si>
    <t>FR: Machinery Equipment</t>
  </si>
  <si>
    <t>FR: Machinery Equipment / final energy consumption</t>
  </si>
  <si>
    <t>FR: Machinery Equipment / useful energy demand</t>
  </si>
  <si>
    <t>FR: Machinery Equipment / CO2 emissions</t>
  </si>
  <si>
    <t>FR: Textiles and leather</t>
  </si>
  <si>
    <t>FR: Textiles and leather / final energy consumption</t>
  </si>
  <si>
    <t>FR: Textiles and leather / useful energy demand</t>
  </si>
  <si>
    <t>FR: Textiles and leather / CO2 emissions</t>
  </si>
  <si>
    <t>FR: Wood and wood products</t>
  </si>
  <si>
    <t>FR: Wood and wood products / final energy consumption</t>
  </si>
  <si>
    <t>FR: Wood and wood products / useful energy demand</t>
  </si>
  <si>
    <t>FR: Wood and wood products / CO2 emissions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</si>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</sst>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#,##0.0;\-#,##0.0;&quot;-&quot;"/>
    <numFmt numFmtId="168" formatCode="0.00%;\-0.00%;&quot;-&quot;"/>
    <numFmt numFmtId="169" formatCode="#,##0.0"/>
    <numFmt numFmtId="170" formatCode="#,##0;\-#,##0;&quot;-&quot;"/>
    <numFmt numFmtId="171" formatCode="0.000"/>
    <numFmt numFmtId="172" formatCode="0.0"/>
    <numFmt numFmtId="173" formatCode="#,##0.000"/>
    <numFmt numFmtId="174" formatCode="mmmm\ yyyy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i/>
      <sz val="8"/>
      <color theme="5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i/>
      <sz val="8"/>
      <color theme="9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i/>
      <sz val="8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33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3" fillId="0" borderId="0" xfId="0" applyFont="1"/>
    <xf numFmtId="0" fontId="5" fillId="0" borderId="0" xfId="2" applyFont="1"/>
    <xf numFmtId="0" fontId="4" fillId="0" borderId="0" xfId="2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1" fontId="11" fillId="3" borderId="2" xfId="4" applyNumberFormat="1" applyFont="1" applyFill="1" applyBorder="1" applyAlignment="1">
      <alignment horizontal="center" vertical="center"/>
    </xf>
    <xf numFmtId="0" fontId="12" fillId="3" borderId="2" xfId="4" applyFont="1" applyFill="1" applyBorder="1" applyAlignment="1">
      <alignment horizontal="left" vertical="center"/>
    </xf>
    <xf numFmtId="0" fontId="14" fillId="2" borderId="0" xfId="4" applyFont="1" applyFill="1" applyAlignment="1">
      <alignment vertical="center"/>
    </xf>
    <xf numFmtId="0" fontId="14" fillId="0" borderId="0" xfId="4" applyFont="1" applyAlignment="1">
      <alignment vertical="center"/>
    </xf>
    <xf numFmtId="166" fontId="15" fillId="0" borderId="1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1"/>
    </xf>
    <xf numFmtId="166" fontId="15" fillId="0" borderId="0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indent="1"/>
    </xf>
    <xf numFmtId="166" fontId="15" fillId="0" borderId="3" xfId="4" applyNumberFormat="1" applyFont="1" applyFill="1" applyBorder="1" applyAlignment="1">
      <alignment vertical="center"/>
    </xf>
    <xf numFmtId="0" fontId="15" fillId="0" borderId="3" xfId="4" applyFont="1" applyFill="1" applyBorder="1" applyAlignment="1">
      <alignment horizontal="left" vertical="center" indent="1"/>
    </xf>
    <xf numFmtId="0" fontId="15" fillId="0" borderId="0" xfId="4" applyFont="1" applyFill="1" applyBorder="1" applyAlignment="1">
      <alignment horizontal="left" vertical="center" indent="2"/>
    </xf>
    <xf numFmtId="166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indent="1"/>
    </xf>
    <xf numFmtId="166" fontId="16" fillId="0" borderId="5" xfId="4" applyNumberFormat="1" applyFont="1" applyFill="1" applyBorder="1" applyAlignment="1">
      <alignment vertical="center"/>
    </xf>
    <xf numFmtId="0" fontId="16" fillId="0" borderId="5" xfId="4" applyFont="1" applyFill="1" applyBorder="1" applyAlignment="1">
      <alignment horizontal="left" vertical="center" indent="3"/>
    </xf>
    <xf numFmtId="166" fontId="16" fillId="0" borderId="6" xfId="4" applyNumberFormat="1" applyFont="1" applyFill="1" applyBorder="1" applyAlignment="1">
      <alignment vertical="center"/>
    </xf>
    <xf numFmtId="0" fontId="16" fillId="0" borderId="6" xfId="4" applyFont="1" applyFill="1" applyBorder="1" applyAlignment="1">
      <alignment horizontal="left" vertical="center" indent="3"/>
    </xf>
    <xf numFmtId="166" fontId="15" fillId="0" borderId="7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indent="1"/>
    </xf>
    <xf numFmtId="166" fontId="17" fillId="4" borderId="2" xfId="4" applyNumberFormat="1" applyFont="1" applyFill="1" applyBorder="1" applyAlignment="1">
      <alignment vertical="center"/>
    </xf>
    <xf numFmtId="0" fontId="18" fillId="4" borderId="2" xfId="4" applyFont="1" applyFill="1" applyBorder="1" applyAlignment="1">
      <alignment horizontal="left" vertical="center"/>
    </xf>
    <xf numFmtId="0" fontId="14" fillId="0" borderId="0" xfId="4" applyNumberFormat="1" applyFont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4"/>
    </xf>
    <xf numFmtId="167" fontId="15" fillId="0" borderId="1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167" fontId="15" fillId="0" borderId="3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167" fontId="17" fillId="5" borderId="2" xfId="4" applyNumberFormat="1" applyFont="1" applyFill="1" applyBorder="1" applyAlignment="1">
      <alignment vertical="center"/>
    </xf>
    <xf numFmtId="0" fontId="18" fillId="5" borderId="2" xfId="4" applyFont="1" applyFill="1" applyBorder="1" applyAlignment="1">
      <alignment horizontal="left" vertical="center"/>
    </xf>
    <xf numFmtId="0" fontId="14" fillId="2" borderId="0" xfId="4" applyNumberFormat="1" applyFont="1" applyFill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0" fontId="15" fillId="0" borderId="8" xfId="4" applyFont="1" applyFill="1" applyBorder="1" applyAlignment="1">
      <alignment horizontal="left" vertical="center" indent="1"/>
    </xf>
    <xf numFmtId="167" fontId="16" fillId="0" borderId="5" xfId="4" applyNumberFormat="1" applyFont="1" applyFill="1" applyBorder="1" applyAlignment="1">
      <alignment vertical="center"/>
    </xf>
    <xf numFmtId="167" fontId="16" fillId="0" borderId="6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7" fontId="17" fillId="4" borderId="2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2"/>
    </xf>
    <xf numFmtId="167" fontId="15" fillId="0" borderId="9" xfId="4" applyNumberFormat="1" applyFont="1" applyFill="1" applyBorder="1" applyAlignment="1">
      <alignment vertical="center"/>
    </xf>
    <xf numFmtId="0" fontId="15" fillId="0" borderId="9" xfId="4" applyFont="1" applyFill="1" applyBorder="1" applyAlignment="1">
      <alignment horizontal="left" vertical="center" indent="2"/>
    </xf>
    <xf numFmtId="0" fontId="19" fillId="5" borderId="2" xfId="4" applyFont="1" applyFill="1" applyBorder="1" applyAlignment="1">
      <alignment horizontal="left" vertical="center" indent="1"/>
    </xf>
    <xf numFmtId="167" fontId="14" fillId="0" borderId="0" xfId="4" applyNumberFormat="1" applyFont="1" applyBorder="1" applyAlignment="1">
      <alignment vertical="center"/>
    </xf>
    <xf numFmtId="0" fontId="14" fillId="2" borderId="0" xfId="4" applyFont="1" applyFill="1" applyBorder="1" applyAlignment="1">
      <alignment horizontal="left" vertical="center" indent="2"/>
    </xf>
    <xf numFmtId="0" fontId="14" fillId="2" borderId="0" xfId="4" applyFont="1" applyFill="1" applyBorder="1" applyAlignment="1">
      <alignment horizontal="left" vertical="center" indent="3"/>
    </xf>
    <xf numFmtId="167" fontId="14" fillId="0" borderId="9" xfId="4" applyNumberFormat="1" applyFont="1" applyBorder="1" applyAlignment="1">
      <alignment vertical="center"/>
    </xf>
    <xf numFmtId="0" fontId="14" fillId="2" borderId="9" xfId="4" applyFont="1" applyFill="1" applyBorder="1" applyAlignment="1">
      <alignment horizontal="left" vertical="center" indent="2"/>
    </xf>
    <xf numFmtId="0" fontId="15" fillId="0" borderId="3" xfId="4" applyFont="1" applyFill="1" applyBorder="1" applyAlignment="1">
      <alignment horizontal="left" vertical="center" indent="2"/>
    </xf>
    <xf numFmtId="0" fontId="15" fillId="0" borderId="0" xfId="4" applyFont="1" applyFill="1" applyBorder="1" applyAlignment="1">
      <alignment horizontal="left" vertical="center" indent="3"/>
    </xf>
    <xf numFmtId="0" fontId="15" fillId="0" borderId="4" xfId="4" applyFont="1" applyFill="1" applyBorder="1" applyAlignment="1">
      <alignment horizontal="left" vertical="center" indent="2"/>
    </xf>
    <xf numFmtId="0" fontId="16" fillId="0" borderId="5" xfId="4" applyFont="1" applyFill="1" applyBorder="1" applyAlignment="1">
      <alignment horizontal="left" vertical="center" indent="4"/>
    </xf>
    <xf numFmtId="0" fontId="16" fillId="0" borderId="6" xfId="4" applyFont="1" applyFill="1" applyBorder="1" applyAlignment="1">
      <alignment horizontal="left" vertical="center" indent="4"/>
    </xf>
    <xf numFmtId="0" fontId="15" fillId="0" borderId="7" xfId="4" applyFont="1" applyFill="1" applyBorder="1" applyAlignment="1">
      <alignment horizontal="left" vertical="center" indent="2"/>
    </xf>
    <xf numFmtId="167" fontId="14" fillId="0" borderId="1" xfId="4" applyNumberFormat="1" applyFont="1" applyBorder="1" applyAlignment="1">
      <alignment vertical="center"/>
    </xf>
    <xf numFmtId="0" fontId="14" fillId="2" borderId="1" xfId="4" applyFont="1" applyFill="1" applyBorder="1" applyAlignment="1">
      <alignment horizontal="left" vertical="center" indent="2"/>
    </xf>
    <xf numFmtId="167" fontId="14" fillId="0" borderId="3" xfId="4" applyNumberFormat="1" applyFont="1" applyBorder="1" applyAlignment="1">
      <alignment vertical="center"/>
    </xf>
    <xf numFmtId="0" fontId="14" fillId="2" borderId="3" xfId="4" applyFont="1" applyFill="1" applyBorder="1" applyAlignment="1">
      <alignment horizontal="left" vertical="center" indent="2"/>
    </xf>
    <xf numFmtId="167" fontId="14" fillId="0" borderId="4" xfId="4" applyNumberFormat="1" applyFont="1" applyBorder="1" applyAlignment="1">
      <alignment vertical="center"/>
    </xf>
    <xf numFmtId="0" fontId="14" fillId="2" borderId="4" xfId="4" applyFont="1" applyFill="1" applyBorder="1" applyAlignment="1">
      <alignment horizontal="left" vertical="center" indent="2"/>
    </xf>
    <xf numFmtId="167" fontId="14" fillId="0" borderId="7" xfId="4" applyNumberFormat="1" applyFont="1" applyBorder="1" applyAlignment="1">
      <alignment vertical="center"/>
    </xf>
    <xf numFmtId="0" fontId="14" fillId="2" borderId="7" xfId="4" applyFont="1" applyFill="1" applyBorder="1" applyAlignment="1">
      <alignment horizontal="left" vertical="center" indent="2"/>
    </xf>
    <xf numFmtId="167" fontId="14" fillId="4" borderId="2" xfId="4" applyNumberFormat="1" applyFont="1" applyFill="1" applyBorder="1" applyAlignment="1">
      <alignment vertical="center"/>
    </xf>
    <xf numFmtId="168" fontId="20" fillId="0" borderId="1" xfId="4" applyNumberFormat="1" applyFont="1" applyFill="1" applyBorder="1" applyAlignment="1">
      <alignment vertical="center"/>
    </xf>
    <xf numFmtId="0" fontId="20" fillId="0" borderId="1" xfId="4" applyFont="1" applyFill="1" applyBorder="1" applyAlignment="1">
      <alignment horizontal="left" vertical="center" indent="2"/>
    </xf>
    <xf numFmtId="168" fontId="20" fillId="0" borderId="9" xfId="4" applyNumberFormat="1" applyFont="1" applyFill="1" applyBorder="1" applyAlignment="1">
      <alignment vertical="center"/>
    </xf>
    <xf numFmtId="0" fontId="20" fillId="0" borderId="9" xfId="4" applyFont="1" applyFill="1" applyBorder="1" applyAlignment="1">
      <alignment horizontal="left" vertical="center" indent="2"/>
    </xf>
    <xf numFmtId="168" fontId="21" fillId="0" borderId="0" xfId="4" applyNumberFormat="1" applyFont="1" applyFill="1" applyAlignment="1">
      <alignment vertical="center"/>
    </xf>
    <xf numFmtId="0" fontId="21" fillId="0" borderId="0" xfId="4" applyFont="1" applyFill="1" applyBorder="1" applyAlignment="1">
      <alignment horizontal="left" vertical="center" indent="2"/>
    </xf>
    <xf numFmtId="168" fontId="22" fillId="5" borderId="2" xfId="1" applyNumberFormat="1" applyFont="1" applyFill="1" applyBorder="1" applyAlignment="1">
      <alignment vertical="center"/>
    </xf>
    <xf numFmtId="0" fontId="22" fillId="5" borderId="2" xfId="4" applyFont="1" applyFill="1" applyBorder="1" applyAlignment="1">
      <alignment horizontal="left" vertical="center" indent="1"/>
    </xf>
    <xf numFmtId="0" fontId="23" fillId="4" borderId="2" xfId="4" applyNumberFormat="1" applyFont="1" applyFill="1" applyBorder="1" applyAlignment="1">
      <alignment vertical="center"/>
    </xf>
    <xf numFmtId="0" fontId="24" fillId="4" borderId="2" xfId="4" applyNumberFormat="1" applyFont="1" applyFill="1" applyBorder="1" applyAlignment="1">
      <alignment horizontal="left" vertical="center"/>
    </xf>
    <xf numFmtId="169" fontId="25" fillId="0" borderId="1" xfId="4" applyNumberFormat="1" applyFont="1" applyFill="1" applyBorder="1" applyAlignment="1">
      <alignment vertical="center"/>
    </xf>
    <xf numFmtId="0" fontId="26" fillId="0" borderId="1" xfId="4" applyFont="1" applyFill="1" applyBorder="1" applyAlignment="1">
      <alignment horizontal="left" vertical="center" indent="3"/>
    </xf>
    <xf numFmtId="169" fontId="25" fillId="0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3"/>
    </xf>
    <xf numFmtId="169" fontId="20" fillId="0" borderId="2" xfId="4" applyNumberFormat="1" applyFont="1" applyFill="1" applyBorder="1" applyAlignment="1">
      <alignment vertical="center"/>
    </xf>
    <xf numFmtId="0" fontId="20" fillId="0" borderId="2" xfId="4" applyFont="1" applyFill="1" applyBorder="1" applyAlignment="1">
      <alignment horizontal="left" vertical="center" indent="2"/>
    </xf>
    <xf numFmtId="169" fontId="27" fillId="0" borderId="0" xfId="4" applyNumberFormat="1" applyFont="1" applyFill="1" applyBorder="1" applyAlignment="1">
      <alignment vertical="center"/>
    </xf>
    <xf numFmtId="0" fontId="27" fillId="0" borderId="0" xfId="4" applyFont="1" applyFill="1" applyBorder="1" applyAlignment="1">
      <alignment horizontal="left" vertical="center" indent="3"/>
    </xf>
    <xf numFmtId="169" fontId="13" fillId="0" borderId="1" xfId="4" applyNumberFormat="1" applyFont="1" applyFill="1" applyBorder="1" applyAlignment="1">
      <alignment vertical="center"/>
    </xf>
    <xf numFmtId="0" fontId="13" fillId="0" borderId="1" xfId="4" applyFont="1" applyFill="1" applyBorder="1" applyAlignment="1">
      <alignment horizontal="left" vertical="center" indent="3"/>
    </xf>
    <xf numFmtId="169" fontId="13" fillId="0" borderId="0" xfId="4" applyNumberFormat="1" applyFont="1" applyFill="1" applyAlignment="1">
      <alignment vertical="center"/>
    </xf>
    <xf numFmtId="0" fontId="13" fillId="0" borderId="0" xfId="4" applyFont="1" applyFill="1" applyBorder="1" applyAlignment="1">
      <alignment horizontal="left" vertical="center" indent="3"/>
    </xf>
    <xf numFmtId="169" fontId="21" fillId="0" borderId="2" xfId="4" applyNumberFormat="1" applyFont="1" applyFill="1" applyBorder="1" applyAlignment="1">
      <alignment vertical="center"/>
    </xf>
    <xf numFmtId="0" fontId="21" fillId="0" borderId="2" xfId="4" applyFont="1" applyFill="1" applyBorder="1" applyAlignment="1">
      <alignment horizontal="left" vertical="center" indent="2"/>
    </xf>
    <xf numFmtId="169" fontId="21" fillId="0" borderId="0" xfId="4" applyNumberFormat="1" applyFont="1" applyFill="1" applyAlignment="1">
      <alignment vertical="center"/>
    </xf>
    <xf numFmtId="169" fontId="28" fillId="5" borderId="2" xfId="4" applyNumberFormat="1" applyFont="1" applyFill="1" applyBorder="1" applyAlignment="1">
      <alignment vertical="center"/>
    </xf>
    <xf numFmtId="0" fontId="29" fillId="5" borderId="2" xfId="4" applyFont="1" applyFill="1" applyBorder="1" applyAlignment="1">
      <alignment horizontal="left" vertical="center" indent="1"/>
    </xf>
    <xf numFmtId="0" fontId="24" fillId="4" borderId="2" xfId="4" applyFont="1" applyFill="1" applyBorder="1" applyAlignment="1">
      <alignment horizontal="left" vertical="center"/>
    </xf>
    <xf numFmtId="169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3"/>
    </xf>
    <xf numFmtId="169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3"/>
    </xf>
    <xf numFmtId="169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3"/>
    </xf>
    <xf numFmtId="169" fontId="30" fillId="0" borderId="2" xfId="4" applyNumberFormat="1" applyFont="1" applyFill="1" applyBorder="1" applyAlignment="1">
      <alignment vertical="center"/>
    </xf>
    <xf numFmtId="0" fontId="30" fillId="0" borderId="2" xfId="4" applyFont="1" applyFill="1" applyBorder="1" applyAlignment="1">
      <alignment horizontal="left" vertical="center" indent="2"/>
    </xf>
    <xf numFmtId="166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1"/>
    </xf>
    <xf numFmtId="166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1"/>
    </xf>
    <xf numFmtId="166" fontId="17" fillId="5" borderId="2" xfId="4" applyNumberFormat="1" applyFont="1" applyFill="1" applyBorder="1" applyAlignment="1">
      <alignment vertical="center"/>
    </xf>
    <xf numFmtId="165" fontId="30" fillId="0" borderId="1" xfId="4" applyNumberFormat="1" applyFont="1" applyFill="1" applyBorder="1" applyAlignment="1">
      <alignment vertical="center"/>
    </xf>
    <xf numFmtId="165" fontId="30" fillId="0" borderId="9" xfId="4" applyNumberFormat="1" applyFont="1" applyFill="1" applyBorder="1" applyAlignment="1">
      <alignment vertical="center"/>
    </xf>
    <xf numFmtId="165" fontId="17" fillId="5" borderId="2" xfId="4" applyNumberFormat="1" applyFont="1" applyFill="1" applyBorder="1" applyAlignment="1">
      <alignment vertical="center"/>
    </xf>
    <xf numFmtId="170" fontId="17" fillId="5" borderId="2" xfId="4" applyNumberFormat="1" applyFont="1" applyFill="1" applyBorder="1" applyAlignment="1">
      <alignment vertical="center"/>
    </xf>
    <xf numFmtId="171" fontId="31" fillId="0" borderId="0" xfId="4" applyNumberFormat="1" applyFont="1" applyAlignment="1">
      <alignment vertical="center"/>
    </xf>
    <xf numFmtId="0" fontId="31" fillId="2" borderId="0" xfId="4" applyFont="1" applyFill="1" applyBorder="1" applyAlignment="1">
      <alignment horizontal="right" vertical="center"/>
    </xf>
    <xf numFmtId="167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2"/>
    </xf>
    <xf numFmtId="167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2"/>
    </xf>
    <xf numFmtId="172" fontId="14" fillId="2" borderId="0" xfId="4" applyNumberFormat="1" applyFont="1" applyFill="1" applyBorder="1" applyAlignment="1">
      <alignment vertical="center"/>
    </xf>
    <xf numFmtId="0" fontId="14" fillId="2" borderId="0" xfId="4" applyFont="1" applyFill="1" applyBorder="1" applyAlignment="1">
      <alignment horizontal="left" vertical="center" indent="1"/>
    </xf>
    <xf numFmtId="0" fontId="18" fillId="5" borderId="2" xfId="4" applyFont="1" applyFill="1" applyBorder="1" applyAlignment="1">
      <alignment horizontal="left" vertical="center" indent="1"/>
    </xf>
    <xf numFmtId="166" fontId="20" fillId="2" borderId="1" xfId="1" applyNumberFormat="1" applyFont="1" applyFill="1" applyBorder="1" applyAlignment="1">
      <alignment vertical="center"/>
    </xf>
    <xf numFmtId="166" fontId="20" fillId="2" borderId="0" xfId="1" applyNumberFormat="1" applyFont="1" applyFill="1" applyBorder="1" applyAlignment="1">
      <alignment vertical="center"/>
    </xf>
    <xf numFmtId="0" fontId="20" fillId="0" borderId="0" xfId="4" applyFont="1" applyFill="1" applyBorder="1" applyAlignment="1">
      <alignment horizontal="left" vertical="center" indent="2"/>
    </xf>
    <xf numFmtId="166" fontId="21" fillId="2" borderId="10" xfId="1" applyNumberFormat="1" applyFont="1" applyFill="1" applyBorder="1" applyAlignment="1">
      <alignment vertical="center"/>
    </xf>
    <xf numFmtId="0" fontId="21" fillId="0" borderId="10" xfId="4" applyFont="1" applyFill="1" applyBorder="1" applyAlignment="1">
      <alignment horizontal="left" vertical="center" indent="2"/>
    </xf>
    <xf numFmtId="166" fontId="21" fillId="2" borderId="0" xfId="1" applyNumberFormat="1" applyFont="1" applyFill="1" applyBorder="1" applyAlignment="1">
      <alignment vertical="center"/>
    </xf>
    <xf numFmtId="166" fontId="21" fillId="2" borderId="9" xfId="1" applyNumberFormat="1" applyFont="1" applyFill="1" applyBorder="1" applyAlignment="1">
      <alignment vertical="center"/>
    </xf>
    <xf numFmtId="0" fontId="21" fillId="0" borderId="9" xfId="4" applyFont="1" applyFill="1" applyBorder="1" applyAlignment="1">
      <alignment horizontal="left" vertical="center" indent="2"/>
    </xf>
    <xf numFmtId="166" fontId="22" fillId="5" borderId="9" xfId="1" applyNumberFormat="1" applyFont="1" applyFill="1" applyBorder="1" applyAlignment="1">
      <alignment vertical="center"/>
    </xf>
    <xf numFmtId="10" fontId="25" fillId="2" borderId="0" xfId="4" applyNumberFormat="1" applyFont="1" applyFill="1" applyAlignment="1">
      <alignment vertical="center"/>
    </xf>
    <xf numFmtId="0" fontId="25" fillId="2" borderId="0" xfId="4" applyFont="1" applyFill="1" applyAlignment="1">
      <alignment vertical="center"/>
    </xf>
    <xf numFmtId="165" fontId="23" fillId="4" borderId="2" xfId="4" applyNumberFormat="1" applyFont="1" applyFill="1" applyBorder="1" applyAlignment="1">
      <alignment vertical="center"/>
    </xf>
    <xf numFmtId="0" fontId="32" fillId="4" borderId="2" xfId="4" applyFont="1" applyFill="1" applyBorder="1" applyAlignment="1">
      <alignment horizontal="left" vertical="center"/>
    </xf>
    <xf numFmtId="0" fontId="17" fillId="2" borderId="0" xfId="4" applyFont="1" applyFill="1" applyAlignment="1">
      <alignment vertical="center"/>
    </xf>
    <xf numFmtId="168" fontId="33" fillId="0" borderId="1" xfId="1" applyNumberFormat="1" applyFont="1" applyFill="1" applyBorder="1" applyAlignment="1">
      <alignment vertical="center"/>
    </xf>
    <xf numFmtId="0" fontId="33" fillId="0" borderId="1" xfId="4" applyFont="1" applyFill="1" applyBorder="1" applyAlignment="1">
      <alignment horizontal="left" vertical="center" indent="3"/>
    </xf>
    <xf numFmtId="168" fontId="33" fillId="0" borderId="0" xfId="1" applyNumberFormat="1" applyFont="1" applyFill="1" applyBorder="1" applyAlignment="1">
      <alignment vertical="center"/>
    </xf>
    <xf numFmtId="0" fontId="33" fillId="0" borderId="0" xfId="4" applyFont="1" applyFill="1" applyBorder="1" applyAlignment="1">
      <alignment horizontal="left" vertical="center" indent="3"/>
    </xf>
    <xf numFmtId="168" fontId="20" fillId="2" borderId="0" xfId="1" applyNumberFormat="1" applyFont="1" applyFill="1" applyBorder="1" applyAlignment="1">
      <alignment vertical="center"/>
    </xf>
    <xf numFmtId="168" fontId="21" fillId="2" borderId="10" xfId="1" applyNumberFormat="1" applyFont="1" applyFill="1" applyBorder="1" applyAlignment="1">
      <alignment vertical="center"/>
    </xf>
    <xf numFmtId="168" fontId="21" fillId="2" borderId="0" xfId="1" applyNumberFormat="1" applyFont="1" applyFill="1" applyBorder="1" applyAlignment="1">
      <alignment vertical="center"/>
    </xf>
    <xf numFmtId="168" fontId="21" fillId="2" borderId="9" xfId="1" applyNumberFormat="1" applyFont="1" applyFill="1" applyBorder="1" applyAlignment="1">
      <alignment vertical="center"/>
    </xf>
    <xf numFmtId="10" fontId="14" fillId="2" borderId="0" xfId="4" applyNumberFormat="1" applyFont="1" applyFill="1" applyAlignment="1">
      <alignment vertical="center"/>
    </xf>
    <xf numFmtId="169" fontId="34" fillId="0" borderId="1" xfId="4" applyNumberFormat="1" applyFont="1" applyFill="1" applyBorder="1" applyAlignment="1">
      <alignment vertical="center"/>
    </xf>
    <xf numFmtId="0" fontId="34" fillId="0" borderId="1" xfId="4" applyFont="1" applyFill="1" applyBorder="1" applyAlignment="1">
      <alignment horizontal="left" vertical="center" indent="3"/>
    </xf>
    <xf numFmtId="0" fontId="27" fillId="0" borderId="0" xfId="4" applyFont="1" applyFill="1" applyBorder="1" applyAlignment="1">
      <alignment horizontal="left" vertical="center" indent="4"/>
    </xf>
    <xf numFmtId="169" fontId="34" fillId="0" borderId="0" xfId="4" applyNumberFormat="1" applyFont="1" applyFill="1" applyBorder="1" applyAlignment="1">
      <alignment vertical="center"/>
    </xf>
    <xf numFmtId="0" fontId="34" fillId="0" borderId="0" xfId="4" applyFont="1" applyFill="1" applyBorder="1" applyAlignment="1">
      <alignment horizontal="left" vertical="center" indent="3"/>
    </xf>
    <xf numFmtId="169" fontId="25" fillId="2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4"/>
    </xf>
    <xf numFmtId="169" fontId="20" fillId="0" borderId="4" xfId="4" applyNumberFormat="1" applyFont="1" applyBorder="1" applyAlignment="1">
      <alignment vertical="center"/>
    </xf>
    <xf numFmtId="0" fontId="20" fillId="0" borderId="4" xfId="4" applyFont="1" applyFill="1" applyBorder="1" applyAlignment="1">
      <alignment horizontal="left" vertical="center" indent="2"/>
    </xf>
    <xf numFmtId="169" fontId="13" fillId="0" borderId="0" xfId="4" applyNumberFormat="1" applyFont="1" applyFill="1" applyBorder="1" applyAlignment="1">
      <alignment vertical="center"/>
    </xf>
    <xf numFmtId="169" fontId="21" fillId="0" borderId="10" xfId="4" applyNumberFormat="1" applyFont="1" applyFill="1" applyBorder="1" applyAlignment="1">
      <alignment vertical="center"/>
    </xf>
    <xf numFmtId="169" fontId="21" fillId="0" borderId="0" xfId="4" applyNumberFormat="1" applyFont="1" applyFill="1" applyBorder="1" applyAlignment="1">
      <alignment vertical="center"/>
    </xf>
    <xf numFmtId="169" fontId="21" fillId="0" borderId="9" xfId="4" applyNumberFormat="1" applyFont="1" applyFill="1" applyBorder="1" applyAlignment="1">
      <alignment vertical="center"/>
    </xf>
    <xf numFmtId="173" fontId="14" fillId="0" borderId="0" xfId="4" applyNumberFormat="1" applyFont="1" applyFill="1" applyBorder="1" applyAlignment="1">
      <alignment vertical="center"/>
    </xf>
    <xf numFmtId="0" fontId="14" fillId="0" borderId="0" xfId="4" applyFont="1" applyFill="1" applyBorder="1" applyAlignment="1">
      <alignment horizontal="left" vertical="center" indent="3"/>
    </xf>
    <xf numFmtId="0" fontId="14" fillId="0" borderId="0" xfId="4" applyNumberFormat="1" applyFont="1" applyFill="1" applyBorder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3"/>
    </xf>
    <xf numFmtId="165" fontId="20" fillId="2" borderId="1" xfId="1" applyNumberFormat="1" applyFont="1" applyFill="1" applyBorder="1" applyAlignment="1">
      <alignment vertical="center"/>
    </xf>
    <xf numFmtId="165" fontId="20" fillId="2" borderId="0" xfId="1" applyNumberFormat="1" applyFont="1" applyFill="1" applyBorder="1" applyAlignment="1">
      <alignment vertical="center"/>
    </xf>
    <xf numFmtId="165" fontId="21" fillId="2" borderId="10" xfId="1" applyNumberFormat="1" applyFont="1" applyFill="1" applyBorder="1" applyAlignment="1">
      <alignment vertical="center"/>
    </xf>
    <xf numFmtId="165" fontId="21" fillId="2" borderId="0" xfId="1" applyNumberFormat="1" applyFont="1" applyFill="1" applyBorder="1" applyAlignment="1">
      <alignment vertical="center"/>
    </xf>
    <xf numFmtId="165" fontId="21" fillId="2" borderId="9" xfId="1" applyNumberFormat="1" applyFont="1" applyFill="1" applyBorder="1" applyAlignment="1">
      <alignment vertical="center"/>
    </xf>
    <xf numFmtId="165" fontId="22" fillId="5" borderId="9" xfId="1" applyNumberFormat="1" applyFont="1" applyFill="1" applyBorder="1" applyAlignment="1">
      <alignment vertical="center"/>
    </xf>
    <xf numFmtId="168" fontId="35" fillId="0" borderId="1" xfId="1" applyNumberFormat="1" applyFont="1" applyFill="1" applyBorder="1" applyAlignment="1">
      <alignment vertical="center"/>
    </xf>
    <xf numFmtId="168" fontId="33" fillId="0" borderId="10" xfId="1" applyNumberFormat="1" applyFont="1" applyFill="1" applyBorder="1" applyAlignment="1">
      <alignment vertical="center"/>
    </xf>
    <xf numFmtId="0" fontId="33" fillId="0" borderId="10" xfId="4" applyFont="1" applyFill="1" applyBorder="1" applyAlignment="1">
      <alignment horizontal="left" vertical="center" indent="3"/>
    </xf>
    <xf numFmtId="168" fontId="20" fillId="2" borderId="3" xfId="1" applyNumberFormat="1" applyFont="1" applyFill="1" applyBorder="1" applyAlignment="1">
      <alignment vertical="center"/>
    </xf>
    <xf numFmtId="0" fontId="20" fillId="0" borderId="3" xfId="4" applyFont="1" applyFill="1" applyBorder="1" applyAlignment="1">
      <alignment horizontal="left" vertical="center" indent="2"/>
    </xf>
    <xf numFmtId="169" fontId="30" fillId="0" borderId="8" xfId="4" applyNumberFormat="1" applyFont="1" applyFill="1" applyBorder="1" applyAlignment="1">
      <alignment vertical="center"/>
    </xf>
    <xf numFmtId="0" fontId="30" fillId="0" borderId="8" xfId="4" applyFont="1" applyFill="1" applyBorder="1" applyAlignment="1">
      <alignment horizontal="left" vertical="center" indent="2"/>
    </xf>
    <xf numFmtId="166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2"/>
    </xf>
    <xf numFmtId="0" fontId="30" fillId="0" borderId="0" xfId="4" applyFont="1" applyFill="1" applyBorder="1" applyAlignment="1">
      <alignment horizontal="left" vertical="center" indent="1"/>
    </xf>
    <xf numFmtId="166" fontId="17" fillId="5" borderId="0" xfId="4" applyNumberFormat="1" applyFont="1" applyFill="1" applyBorder="1" applyAlignment="1">
      <alignment vertical="center"/>
    </xf>
    <xf numFmtId="165" fontId="30" fillId="0" borderId="0" xfId="4" applyNumberFormat="1" applyFont="1" applyFill="1" applyBorder="1" applyAlignment="1">
      <alignment vertical="center"/>
    </xf>
    <xf numFmtId="165" fontId="17" fillId="5" borderId="0" xfId="4" applyNumberFormat="1" applyFont="1" applyFill="1" applyBorder="1" applyAlignment="1">
      <alignment vertical="center"/>
    </xf>
    <xf numFmtId="0" fontId="18" fillId="5" borderId="9" xfId="4" applyFont="1" applyFill="1" applyBorder="1" applyAlignment="1">
      <alignment horizontal="left" vertical="center"/>
    </xf>
    <xf numFmtId="170" fontId="30" fillId="0" borderId="1" xfId="4" applyNumberFormat="1" applyFont="1" applyFill="1" applyBorder="1" applyAlignment="1">
      <alignment vertical="center"/>
    </xf>
    <xf numFmtId="170" fontId="30" fillId="0" borderId="0" xfId="4" applyNumberFormat="1" applyFont="1" applyFill="1" applyBorder="1" applyAlignment="1">
      <alignment vertical="center"/>
    </xf>
    <xf numFmtId="170" fontId="30" fillId="0" borderId="9" xfId="4" applyNumberFormat="1" applyFont="1" applyFill="1" applyBorder="1" applyAlignment="1">
      <alignment vertical="center"/>
    </xf>
    <xf numFmtId="165" fontId="17" fillId="5" borderId="9" xfId="4" applyNumberFormat="1" applyFont="1" applyFill="1" applyBorder="1" applyAlignment="1">
      <alignment vertical="center"/>
    </xf>
    <xf numFmtId="167" fontId="30" fillId="0" borderId="0" xfId="4" applyNumberFormat="1" applyFont="1" applyFill="1" applyBorder="1" applyAlignment="1">
      <alignment vertical="center"/>
    </xf>
    <xf numFmtId="167" fontId="17" fillId="5" borderId="9" xfId="4" applyNumberFormat="1" applyFont="1" applyFill="1" applyBorder="1" applyAlignment="1">
      <alignment vertical="center"/>
    </xf>
    <xf numFmtId="0" fontId="19" fillId="5" borderId="9" xfId="4" applyFont="1" applyFill="1" applyBorder="1" applyAlignment="1">
      <alignment horizontal="left" vertical="center" indent="1"/>
    </xf>
    <xf numFmtId="3" fontId="14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0" fontId="14" fillId="0" borderId="0" xfId="4" applyNumberFormat="1" applyFont="1" applyFill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5"/>
    </xf>
    <xf numFmtId="0" fontId="14" fillId="0" borderId="0" xfId="1" applyNumberFormat="1" applyFont="1" applyFill="1" applyBorder="1" applyAlignment="1">
      <alignment horizontal="center" vertical="center"/>
    </xf>
    <xf numFmtId="165" fontId="36" fillId="4" borderId="2" xfId="4" applyNumberFormat="1" applyFont="1" applyFill="1" applyBorder="1" applyAlignment="1">
      <alignment vertical="center"/>
    </xf>
    <xf numFmtId="168" fontId="34" fillId="0" borderId="1" xfId="4" applyNumberFormat="1" applyFont="1" applyFill="1" applyBorder="1" applyAlignment="1">
      <alignment vertical="center"/>
    </xf>
    <xf numFmtId="168" fontId="34" fillId="0" borderId="0" xfId="4" applyNumberFormat="1" applyFont="1" applyFill="1" applyBorder="1" applyAlignment="1">
      <alignment vertical="center"/>
    </xf>
    <xf numFmtId="168" fontId="20" fillId="0" borderId="0" xfId="4" applyNumberFormat="1" applyFont="1" applyFill="1" applyBorder="1" applyAlignment="1">
      <alignment vertical="center"/>
    </xf>
    <xf numFmtId="168" fontId="21" fillId="0" borderId="10" xfId="4" applyNumberFormat="1" applyFont="1" applyFill="1" applyBorder="1" applyAlignment="1">
      <alignment vertical="center"/>
    </xf>
    <xf numFmtId="168" fontId="21" fillId="0" borderId="0" xfId="4" applyNumberFormat="1" applyFont="1" applyFill="1" applyBorder="1" applyAlignment="1">
      <alignment vertical="center"/>
    </xf>
    <xf numFmtId="168" fontId="21" fillId="0" borderId="9" xfId="4" applyNumberFormat="1" applyFont="1" applyFill="1" applyBorder="1" applyAlignment="1">
      <alignment vertical="center"/>
    </xf>
    <xf numFmtId="169" fontId="20" fillId="0" borderId="4" xfId="4" applyNumberFormat="1" applyFont="1" applyFill="1" applyBorder="1" applyAlignment="1">
      <alignment vertical="center"/>
    </xf>
    <xf numFmtId="172" fontId="25" fillId="2" borderId="0" xfId="4" applyNumberFormat="1" applyFont="1" applyFill="1" applyBorder="1" applyAlignment="1">
      <alignment vertical="center"/>
    </xf>
    <xf numFmtId="172" fontId="20" fillId="0" borderId="4" xfId="4" applyNumberFormat="1" applyFont="1" applyFill="1" applyBorder="1" applyAlignment="1">
      <alignment vertical="center"/>
    </xf>
    <xf numFmtId="172" fontId="25" fillId="0" borderId="1" xfId="1" applyNumberFormat="1" applyFont="1" applyFill="1" applyBorder="1" applyAlignment="1">
      <alignment horizontal="right" vertical="center"/>
    </xf>
    <xf numFmtId="172" fontId="25" fillId="0" borderId="0" xfId="1" applyNumberFormat="1" applyFont="1" applyFill="1" applyBorder="1" applyAlignment="1">
      <alignment horizontal="right" vertical="center"/>
    </xf>
    <xf numFmtId="168" fontId="35" fillId="0" borderId="8" xfId="1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1"/>
    </xf>
    <xf numFmtId="166" fontId="17" fillId="5" borderId="9" xfId="4" applyNumberFormat="1" applyFont="1" applyFill="1" applyBorder="1" applyAlignment="1">
      <alignment vertical="center"/>
    </xf>
    <xf numFmtId="170" fontId="17" fillId="5" borderId="9" xfId="4" applyNumberFormat="1" applyFont="1" applyFill="1" applyBorder="1" applyAlignment="1">
      <alignment vertical="center"/>
    </xf>
    <xf numFmtId="167" fontId="30" fillId="2" borderId="1" xfId="4" applyNumberFormat="1" applyFont="1" applyFill="1" applyBorder="1" applyAlignment="1">
      <alignment vertical="center"/>
    </xf>
    <xf numFmtId="167" fontId="30" fillId="2" borderId="0" xfId="4" applyNumberFormat="1" applyFont="1" applyFill="1" applyBorder="1" applyAlignment="1">
      <alignment vertical="center"/>
    </xf>
    <xf numFmtId="167" fontId="30" fillId="2" borderId="9" xfId="4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2"/>
    </xf>
    <xf numFmtId="3" fontId="17" fillId="4" borderId="2" xfId="4" applyNumberFormat="1" applyFont="1" applyFill="1" applyBorder="1" applyAlignment="1">
      <alignment vertical="center"/>
    </xf>
    <xf numFmtId="169" fontId="30" fillId="2" borderId="1" xfId="4" applyNumberFormat="1" applyFont="1" applyFill="1" applyBorder="1" applyAlignment="1">
      <alignment vertical="center"/>
    </xf>
    <xf numFmtId="169" fontId="30" fillId="2" borderId="0" xfId="4" applyNumberFormat="1" applyFont="1" applyFill="1" applyBorder="1" applyAlignment="1">
      <alignment vertical="center"/>
    </xf>
    <xf numFmtId="169" fontId="30" fillId="2" borderId="9" xfId="4" applyNumberFormat="1" applyFont="1" applyFill="1" applyBorder="1" applyAlignment="1">
      <alignment vertical="center"/>
    </xf>
    <xf numFmtId="0" fontId="30" fillId="0" borderId="1" xfId="4" applyFont="1" applyBorder="1" applyAlignment="1">
      <alignment horizontal="left" vertical="center" indent="1"/>
    </xf>
    <xf numFmtId="0" fontId="30" fillId="0" borderId="0" xfId="4" applyFont="1" applyBorder="1" applyAlignment="1">
      <alignment horizontal="left" vertical="center" indent="1"/>
    </xf>
    <xf numFmtId="0" fontId="30" fillId="2" borderId="1" xfId="4" applyFont="1" applyFill="1" applyBorder="1" applyAlignment="1">
      <alignment horizontal="left" vertical="center" indent="1"/>
    </xf>
    <xf numFmtId="166" fontId="20" fillId="0" borderId="1" xfId="1" applyNumberFormat="1" applyFont="1" applyBorder="1" applyAlignment="1">
      <alignment vertical="center"/>
    </xf>
    <xf numFmtId="166" fontId="20" fillId="0" borderId="0" xfId="1" applyNumberFormat="1" applyFont="1" applyBorder="1" applyAlignment="1">
      <alignment vertical="center"/>
    </xf>
    <xf numFmtId="166" fontId="20" fillId="0" borderId="0" xfId="1" applyNumberFormat="1" applyFont="1" applyFill="1" applyBorder="1" applyAlignment="1">
      <alignment vertical="center"/>
    </xf>
    <xf numFmtId="166" fontId="21" fillId="0" borderId="10" xfId="1" applyNumberFormat="1" applyFont="1" applyFill="1" applyBorder="1" applyAlignment="1">
      <alignment vertical="center"/>
    </xf>
    <xf numFmtId="166" fontId="21" fillId="0" borderId="0" xfId="1" applyNumberFormat="1" applyFont="1" applyFill="1" applyBorder="1" applyAlignment="1">
      <alignment vertical="center"/>
    </xf>
    <xf numFmtId="166" fontId="21" fillId="0" borderId="9" xfId="1" applyNumberFormat="1" applyFont="1" applyFill="1" applyBorder="1" applyAlignment="1">
      <alignment vertical="center"/>
    </xf>
    <xf numFmtId="166" fontId="22" fillId="5" borderId="2" xfId="1" applyNumberFormat="1" applyFont="1" applyFill="1" applyBorder="1" applyAlignment="1">
      <alignment vertical="center"/>
    </xf>
    <xf numFmtId="166" fontId="30" fillId="0" borderId="4" xfId="1" applyNumberFormat="1" applyFont="1" applyBorder="1" applyAlignment="1">
      <alignment vertical="center"/>
    </xf>
    <xf numFmtId="0" fontId="30" fillId="0" borderId="4" xfId="4" applyFont="1" applyFill="1" applyBorder="1" applyAlignment="1">
      <alignment horizontal="left" vertical="center" indent="2"/>
    </xf>
    <xf numFmtId="0" fontId="36" fillId="4" borderId="2" xfId="4" applyNumberFormat="1" applyFont="1" applyFill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34" fillId="0" borderId="0" xfId="1" applyNumberFormat="1" applyFont="1" applyFill="1" applyBorder="1" applyAlignment="1">
      <alignment vertical="center"/>
    </xf>
    <xf numFmtId="168" fontId="20" fillId="0" borderId="0" xfId="1" applyNumberFormat="1" applyFont="1" applyBorder="1" applyAlignment="1">
      <alignment vertical="center"/>
    </xf>
    <xf numFmtId="168" fontId="20" fillId="0" borderId="0" xfId="1" applyNumberFormat="1" applyFont="1" applyFill="1" applyBorder="1" applyAlignment="1">
      <alignment vertical="center"/>
    </xf>
    <xf numFmtId="168" fontId="21" fillId="0" borderId="10" xfId="1" applyNumberFormat="1" applyFont="1" applyFill="1" applyBorder="1" applyAlignment="1">
      <alignment vertical="center"/>
    </xf>
    <xf numFmtId="168" fontId="21" fillId="0" borderId="0" xfId="1" applyNumberFormat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vertical="center"/>
    </xf>
    <xf numFmtId="168" fontId="30" fillId="0" borderId="4" xfId="1" applyNumberFormat="1" applyFont="1" applyBorder="1" applyAlignment="1">
      <alignment vertical="center"/>
    </xf>
    <xf numFmtId="169" fontId="20" fillId="0" borderId="8" xfId="4" applyNumberFormat="1" applyFont="1" applyBorder="1" applyAlignment="1">
      <alignment vertical="center"/>
    </xf>
    <xf numFmtId="0" fontId="20" fillId="0" borderId="8" xfId="4" applyFont="1" applyFill="1" applyBorder="1" applyAlignment="1">
      <alignment horizontal="left" vertical="center" indent="2"/>
    </xf>
    <xf numFmtId="169" fontId="37" fillId="2" borderId="0" xfId="4" applyNumberFormat="1" applyFont="1" applyFill="1" applyBorder="1" applyAlignment="1">
      <alignment vertical="center"/>
    </xf>
    <xf numFmtId="0" fontId="37" fillId="0" borderId="0" xfId="4" applyFont="1" applyFill="1" applyBorder="1" applyAlignment="1">
      <alignment horizontal="left" vertical="center" indent="3"/>
    </xf>
    <xf numFmtId="169" fontId="30" fillId="0" borderId="4" xfId="4" applyNumberFormat="1" applyFont="1" applyBorder="1" applyAlignment="1">
      <alignment vertical="center"/>
    </xf>
    <xf numFmtId="165" fontId="20" fillId="0" borderId="1" xfId="1" applyNumberFormat="1" applyFont="1" applyBorder="1" applyAlignment="1">
      <alignment vertical="center"/>
    </xf>
    <xf numFmtId="165" fontId="20" fillId="0" borderId="0" xfId="1" applyNumberFormat="1" applyFont="1" applyBorder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165" fontId="21" fillId="0" borderId="10" xfId="1" applyNumberFormat="1" applyFont="1" applyFill="1" applyBorder="1" applyAlignment="1">
      <alignment vertical="center"/>
    </xf>
    <xf numFmtId="165" fontId="21" fillId="0" borderId="0" xfId="1" applyNumberFormat="1" applyFont="1" applyFill="1" applyBorder="1" applyAlignment="1">
      <alignment vertical="center"/>
    </xf>
    <xf numFmtId="165" fontId="21" fillId="0" borderId="9" xfId="1" applyNumberFormat="1" applyFont="1" applyFill="1" applyBorder="1" applyAlignment="1">
      <alignment vertical="center"/>
    </xf>
    <xf numFmtId="165" fontId="22" fillId="5" borderId="2" xfId="1" applyNumberFormat="1" applyFont="1" applyFill="1" applyBorder="1" applyAlignment="1">
      <alignment vertical="center"/>
    </xf>
    <xf numFmtId="165" fontId="30" fillId="0" borderId="4" xfId="1" applyNumberFormat="1" applyFont="1" applyBorder="1" applyAlignment="1">
      <alignment vertical="center"/>
    </xf>
    <xf numFmtId="169" fontId="20" fillId="0" borderId="3" xfId="4" applyNumberFormat="1" applyFont="1" applyBorder="1" applyAlignment="1">
      <alignment vertical="center"/>
    </xf>
    <xf numFmtId="0" fontId="30" fillId="2" borderId="0" xfId="4" applyFont="1" applyFill="1" applyBorder="1" applyAlignment="1">
      <alignment horizontal="left" vertical="center" wrapText="1" indent="1"/>
    </xf>
    <xf numFmtId="0" fontId="30" fillId="2" borderId="9" xfId="4" applyFont="1" applyFill="1" applyBorder="1" applyAlignment="1">
      <alignment horizontal="left" vertical="center" indent="1"/>
    </xf>
    <xf numFmtId="166" fontId="20" fillId="0" borderId="1" xfId="1" applyNumberFormat="1" applyFont="1" applyFill="1" applyBorder="1" applyAlignment="1">
      <alignment vertical="center"/>
    </xf>
    <xf numFmtId="168" fontId="34" fillId="0" borderId="0" xfId="1" applyNumberFormat="1" applyFont="1" applyBorder="1" applyAlignment="1">
      <alignment vertical="center"/>
    </xf>
    <xf numFmtId="168" fontId="34" fillId="0" borderId="1" xfId="1" applyNumberFormat="1" applyFont="1" applyBorder="1" applyAlignment="1">
      <alignment vertical="center"/>
    </xf>
    <xf numFmtId="169" fontId="34" fillId="0" borderId="0" xfId="4" applyNumberFormat="1" applyFont="1" applyBorder="1" applyAlignment="1">
      <alignment vertical="center"/>
    </xf>
    <xf numFmtId="169" fontId="34" fillId="0" borderId="1" xfId="4" applyNumberFormat="1" applyFont="1" applyBorder="1" applyAlignment="1">
      <alignment vertical="center"/>
    </xf>
    <xf numFmtId="0" fontId="27" fillId="0" borderId="0" xfId="4" applyFont="1" applyFill="1" applyBorder="1" applyAlignment="1">
      <alignment horizontal="left" vertical="center" indent="5"/>
    </xf>
    <xf numFmtId="172" fontId="34" fillId="0" borderId="0" xfId="4" applyNumberFormat="1" applyFont="1" applyFill="1" applyBorder="1" applyAlignment="1">
      <alignment vertical="center"/>
    </xf>
    <xf numFmtId="165" fontId="20" fillId="0" borderId="1" xfId="1" applyNumberFormat="1" applyFont="1" applyFill="1" applyBorder="1" applyAlignment="1">
      <alignment vertical="center"/>
    </xf>
    <xf numFmtId="0" fontId="32" fillId="4" borderId="2" xfId="4" applyNumberFormat="1" applyFont="1" applyFill="1" applyBorder="1" applyAlignment="1">
      <alignment horizontal="left" vertical="center"/>
    </xf>
    <xf numFmtId="172" fontId="14" fillId="2" borderId="1" xfId="4" applyNumberFormat="1" applyFont="1" applyFill="1" applyBorder="1" applyAlignment="1">
      <alignment vertical="center"/>
    </xf>
    <xf numFmtId="0" fontId="30" fillId="2" borderId="0" xfId="4" applyFont="1" applyFill="1" applyBorder="1" applyAlignment="1">
      <alignment horizontal="left" vertical="center" indent="2"/>
    </xf>
    <xf numFmtId="0" fontId="30" fillId="2" borderId="0" xfId="4" applyFont="1" applyFill="1" applyBorder="1" applyAlignment="1">
      <alignment horizontal="left" vertical="center" indent="1"/>
    </xf>
    <xf numFmtId="1" fontId="14" fillId="2" borderId="9" xfId="4" applyNumberFormat="1" applyFont="1" applyFill="1" applyBorder="1" applyAlignment="1">
      <alignment vertical="center"/>
    </xf>
    <xf numFmtId="172" fontId="14" fillId="0" borderId="9" xfId="4" applyNumberFormat="1" applyFont="1" applyBorder="1" applyAlignment="1">
      <alignment vertical="center"/>
    </xf>
    <xf numFmtId="166" fontId="20" fillId="0" borderId="1" xfId="4" applyNumberFormat="1" applyFont="1" applyBorder="1" applyAlignment="1">
      <alignment vertical="center"/>
    </xf>
    <xf numFmtId="166" fontId="21" fillId="0" borderId="10" xfId="4" applyNumberFormat="1" applyFont="1" applyFill="1" applyBorder="1" applyAlignment="1">
      <alignment vertical="center"/>
    </xf>
    <xf numFmtId="166" fontId="21" fillId="0" borderId="0" xfId="4" applyNumberFormat="1" applyFont="1" applyFill="1" applyBorder="1" applyAlignment="1">
      <alignment vertical="center"/>
    </xf>
    <xf numFmtId="166" fontId="21" fillId="0" borderId="9" xfId="4" applyNumberFormat="1" applyFont="1" applyFill="1" applyBorder="1" applyAlignment="1">
      <alignment vertical="center"/>
    </xf>
    <xf numFmtId="168" fontId="20" fillId="0" borderId="1" xfId="4" applyNumberFormat="1" applyFont="1" applyBorder="1" applyAlignment="1">
      <alignment vertical="center"/>
    </xf>
    <xf numFmtId="168" fontId="20" fillId="0" borderId="1" xfId="1" applyNumberFormat="1" applyFont="1" applyFill="1" applyBorder="1" applyAlignment="1">
      <alignment vertical="center"/>
    </xf>
    <xf numFmtId="169" fontId="20" fillId="0" borderId="8" xfId="4" applyNumberFormat="1" applyFont="1" applyFill="1" applyBorder="1" applyAlignment="1">
      <alignment vertical="center"/>
    </xf>
    <xf numFmtId="165" fontId="20" fillId="0" borderId="1" xfId="4" applyNumberFormat="1" applyFont="1" applyBorder="1" applyAlignment="1">
      <alignment vertical="center"/>
    </xf>
    <xf numFmtId="165" fontId="21" fillId="0" borderId="10" xfId="4" applyNumberFormat="1" applyFont="1" applyFill="1" applyBorder="1" applyAlignment="1">
      <alignment vertical="center"/>
    </xf>
    <xf numFmtId="165" fontId="21" fillId="0" borderId="0" xfId="4" applyNumberFormat="1" applyFont="1" applyFill="1" applyBorder="1" applyAlignment="1">
      <alignment vertical="center"/>
    </xf>
    <xf numFmtId="165" fontId="21" fillId="0" borderId="9" xfId="4" applyNumberFormat="1" applyFont="1" applyFill="1" applyBorder="1" applyAlignment="1">
      <alignment vertical="center"/>
    </xf>
    <xf numFmtId="166" fontId="17" fillId="5" borderId="1" xfId="4" applyNumberFormat="1" applyFont="1" applyFill="1" applyBorder="1" applyAlignment="1">
      <alignment vertical="center"/>
    </xf>
    <xf numFmtId="0" fontId="18" fillId="5" borderId="1" xfId="4" applyFont="1" applyFill="1" applyBorder="1" applyAlignment="1">
      <alignment horizontal="left" vertical="center"/>
    </xf>
    <xf numFmtId="167" fontId="17" fillId="5" borderId="0" xfId="4" applyNumberFormat="1" applyFont="1" applyFill="1" applyBorder="1" applyAlignment="1">
      <alignment vertical="center"/>
    </xf>
    <xf numFmtId="0" fontId="18" fillId="5" borderId="0" xfId="4" applyFont="1" applyFill="1" applyBorder="1" applyAlignment="1">
      <alignment horizontal="left" vertical="center"/>
    </xf>
    <xf numFmtId="167" fontId="17" fillId="4" borderId="1" xfId="4" applyNumberFormat="1" applyFont="1" applyFill="1" applyBorder="1" applyAlignment="1">
      <alignment vertical="center"/>
    </xf>
    <xf numFmtId="0" fontId="18" fillId="4" borderId="1" xfId="4" applyFont="1" applyFill="1" applyBorder="1" applyAlignment="1">
      <alignment horizontal="left" vertical="center"/>
    </xf>
    <xf numFmtId="167" fontId="17" fillId="5" borderId="10" xfId="4" applyNumberFormat="1" applyFont="1" applyFill="1" applyBorder="1" applyAlignment="1">
      <alignment vertical="center"/>
    </xf>
    <xf numFmtId="0" fontId="18" fillId="5" borderId="10" xfId="4" applyFont="1" applyFill="1" applyBorder="1" applyAlignment="1">
      <alignment horizontal="left" vertical="center" indent="1"/>
    </xf>
    <xf numFmtId="167" fontId="17" fillId="5" borderId="3" xfId="4" applyNumberFormat="1" applyFont="1" applyFill="1" applyBorder="1" applyAlignment="1">
      <alignment vertical="center"/>
    </xf>
    <xf numFmtId="0" fontId="18" fillId="5" borderId="3" xfId="4" applyFont="1" applyFill="1" applyBorder="1" applyAlignment="1">
      <alignment horizontal="left" vertical="center" indent="1"/>
    </xf>
    <xf numFmtId="167" fontId="17" fillId="4" borderId="9" xfId="4" applyNumberFormat="1" applyFont="1" applyFill="1" applyBorder="1" applyAlignment="1">
      <alignment vertical="center"/>
    </xf>
    <xf numFmtId="0" fontId="18" fillId="4" borderId="9" xfId="4" applyFont="1" applyFill="1" applyBorder="1" applyAlignment="1">
      <alignment horizontal="left" vertical="center"/>
    </xf>
    <xf numFmtId="166" fontId="20" fillId="0" borderId="1" xfId="4" applyNumberFormat="1" applyFont="1" applyFill="1" applyBorder="1" applyAlignment="1">
      <alignment vertical="center"/>
    </xf>
    <xf numFmtId="166" fontId="20" fillId="0" borderId="0" xfId="4" applyNumberFormat="1" applyFont="1" applyFill="1" applyBorder="1" applyAlignment="1">
      <alignment vertical="center"/>
    </xf>
    <xf numFmtId="165" fontId="38" fillId="4" borderId="2" xfId="4" applyNumberFormat="1" applyFont="1" applyFill="1" applyBorder="1" applyAlignment="1">
      <alignment vertical="center"/>
    </xf>
    <xf numFmtId="169" fontId="34" fillId="0" borderId="4" xfId="4" applyNumberFormat="1" applyFont="1" applyFill="1" applyBorder="1" applyAlignment="1">
      <alignment vertical="center"/>
    </xf>
    <xf numFmtId="0" fontId="34" fillId="0" borderId="4" xfId="4" applyFont="1" applyFill="1" applyBorder="1" applyAlignment="1">
      <alignment horizontal="left" vertical="center" indent="3"/>
    </xf>
    <xf numFmtId="169" fontId="34" fillId="0" borderId="10" xfId="4" applyNumberFormat="1" applyFont="1" applyFill="1" applyBorder="1" applyAlignment="1">
      <alignment vertical="center"/>
    </xf>
    <xf numFmtId="0" fontId="34" fillId="0" borderId="10" xfId="4" applyFont="1" applyFill="1" applyBorder="1" applyAlignment="1">
      <alignment horizontal="left" vertical="center" indent="3"/>
    </xf>
    <xf numFmtId="169" fontId="34" fillId="0" borderId="3" xfId="4" applyNumberFormat="1" applyFont="1" applyFill="1" applyBorder="1" applyAlignment="1">
      <alignment vertical="center"/>
    </xf>
    <xf numFmtId="0" fontId="34" fillId="0" borderId="3" xfId="4" applyFont="1" applyFill="1" applyBorder="1" applyAlignment="1">
      <alignment horizontal="left" vertical="center" indent="3"/>
    </xf>
    <xf numFmtId="165" fontId="20" fillId="0" borderId="1" xfId="4" applyNumberFormat="1" applyFont="1" applyFill="1" applyBorder="1" applyAlignment="1">
      <alignment vertical="center"/>
    </xf>
    <xf numFmtId="165" fontId="20" fillId="0" borderId="0" xfId="4" applyNumberFormat="1" applyFont="1" applyFill="1" applyBorder="1" applyAlignment="1">
      <alignment vertical="center"/>
    </xf>
    <xf numFmtId="169" fontId="20" fillId="0" borderId="1" xfId="4" applyNumberFormat="1" applyFont="1" applyFill="1" applyBorder="1" applyAlignment="1">
      <alignment vertical="center"/>
    </xf>
    <xf numFmtId="165" fontId="20" fillId="0" borderId="9" xfId="4" applyNumberFormat="1" applyFont="1" applyFill="1" applyBorder="1" applyAlignment="1">
      <alignment vertical="center"/>
    </xf>
    <xf numFmtId="165" fontId="21" fillId="0" borderId="0" xfId="4" applyNumberFormat="1" applyFont="1" applyFill="1" applyAlignment="1">
      <alignment vertical="center"/>
    </xf>
    <xf numFmtId="172" fontId="34" fillId="0" borderId="9" xfId="4" applyNumberFormat="1" applyFont="1" applyFill="1" applyBorder="1" applyAlignment="1">
      <alignment vertical="center"/>
    </xf>
    <xf numFmtId="0" fontId="34" fillId="0" borderId="9" xfId="4" applyFont="1" applyFill="1" applyBorder="1" applyAlignment="1">
      <alignment horizontal="left" vertical="center" indent="3"/>
    </xf>
    <xf numFmtId="169" fontId="20" fillId="0" borderId="0" xfId="4" applyNumberFormat="1" applyFont="1" applyFill="1" applyBorder="1" applyAlignment="1">
      <alignment vertical="center"/>
    </xf>
    <xf numFmtId="169" fontId="34" fillId="0" borderId="9" xfId="4" applyNumberFormat="1" applyFont="1" applyFill="1" applyBorder="1" applyAlignment="1">
      <alignment vertical="center"/>
    </xf>
    <xf numFmtId="169" fontId="20" fillId="0" borderId="9" xfId="4" applyNumberFormat="1" applyFont="1" applyFill="1" applyBorder="1" applyAlignment="1">
      <alignment vertical="center"/>
    </xf>
    <xf numFmtId="0" fontId="39" fillId="0" borderId="2" xfId="5" applyFont="1" applyBorder="1" applyAlignment="1">
      <alignment vertical="center"/>
    </xf>
    <xf numFmtId="0" fontId="40" fillId="0" borderId="2" xfId="5" applyFont="1" applyBorder="1" applyAlignment="1">
      <alignment vertical="center"/>
    </xf>
    <xf numFmtId="0" fontId="41" fillId="0" borderId="2" xfId="5" applyFont="1" applyBorder="1" applyAlignment="1">
      <alignment vertical="center"/>
    </xf>
    <xf numFmtId="0" fontId="41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41" fillId="0" borderId="0" xfId="5" applyFont="1" applyAlignment="1">
      <alignment horizontal="center" vertical="center"/>
    </xf>
    <xf numFmtId="0" fontId="39" fillId="0" borderId="0" xfId="5" applyFont="1" applyBorder="1" applyAlignment="1">
      <alignment horizontal="left" vertical="center"/>
    </xf>
    <xf numFmtId="0" fontId="42" fillId="0" borderId="0" xfId="5" applyFont="1" applyBorder="1" applyAlignment="1">
      <alignment horizontal="left" vertical="center"/>
    </xf>
    <xf numFmtId="0" fontId="39" fillId="0" borderId="0" xfId="5" applyFont="1" applyBorder="1" applyAlignment="1">
      <alignment horizontal="right" vertical="center"/>
    </xf>
    <xf numFmtId="0" fontId="42" fillId="0" borderId="0" xfId="5" applyFont="1" applyAlignment="1">
      <alignment vertical="center"/>
    </xf>
    <xf numFmtId="0" fontId="40" fillId="0" borderId="0" xfId="5" applyFont="1" applyAlignment="1">
      <alignment vertical="center"/>
    </xf>
    <xf numFmtId="0" fontId="43" fillId="0" borderId="0" xfId="5" applyFont="1" applyAlignment="1">
      <alignment horizontal="left" vertical="center"/>
    </xf>
    <xf numFmtId="174" fontId="44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31" fillId="2" borderId="0" xfId="4" applyFont="1" applyFill="1" applyAlignment="1">
      <alignment vertical="center"/>
    </xf>
    <xf numFmtId="0" fontId="10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318" customWidth="1"/>
    <col min="2" max="2" width="9.7109375" style="319" customWidth="1"/>
    <col min="3" max="3" width="107.42578125" style="317" customWidth="1"/>
    <col min="4" max="4" width="44.7109375" style="317" customWidth="1"/>
    <col min="5" max="6" width="9.7109375" style="317" customWidth="1"/>
    <col min="7" max="16384" width="9.140625" style="317"/>
  </cols>
  <sheetData>
    <row r="9" spans="1:10" ht="30" x14ac:dyDescent="0.25">
      <c r="A9" s="314"/>
      <c r="B9" s="315" t="s">
        <v>334</v>
      </c>
      <c r="C9" s="316"/>
      <c r="D9" s="316"/>
      <c r="E9" s="316"/>
      <c r="F9" s="316"/>
    </row>
    <row r="10" spans="1:10" hidden="1" x14ac:dyDescent="0.25"/>
    <row r="11" spans="1:10" hidden="1" x14ac:dyDescent="0.25">
      <c r="B11" s="318"/>
      <c r="C11" s="318"/>
    </row>
    <row r="12" spans="1:10" ht="11.25" hidden="1" customHeight="1" x14ac:dyDescent="0.25">
      <c r="B12" s="318"/>
      <c r="C12" s="318"/>
    </row>
    <row r="13" spans="1:10" s="318" customFormat="1" ht="11.25" hidden="1" customHeight="1" x14ac:dyDescent="0.25">
      <c r="D13" s="317"/>
      <c r="E13" s="317"/>
      <c r="F13" s="317"/>
      <c r="G13" s="317"/>
      <c r="H13" s="317"/>
      <c r="I13" s="317"/>
      <c r="J13" s="317"/>
    </row>
    <row r="14" spans="1:10" s="318" customFormat="1" ht="12.75" customHeight="1" x14ac:dyDescent="0.25">
      <c r="D14" s="317"/>
      <c r="E14" s="317"/>
      <c r="F14" s="317"/>
      <c r="G14" s="317"/>
      <c r="H14" s="317"/>
      <c r="I14" s="317"/>
      <c r="J14" s="317"/>
    </row>
    <row r="15" spans="1:10" s="318" customFormat="1" ht="12.75" customHeight="1" x14ac:dyDescent="0.25">
      <c r="D15" s="317"/>
      <c r="E15" s="317"/>
      <c r="F15" s="317"/>
      <c r="G15" s="317"/>
      <c r="H15" s="317"/>
      <c r="I15" s="317"/>
      <c r="J15" s="317"/>
    </row>
    <row r="16" spans="1:10" s="318" customFormat="1" ht="12.75" customHeight="1" x14ac:dyDescent="0.25">
      <c r="D16" s="317"/>
      <c r="E16" s="317"/>
      <c r="F16" s="317"/>
      <c r="G16" s="317"/>
      <c r="H16" s="317"/>
      <c r="I16" s="317"/>
      <c r="J16" s="317"/>
    </row>
    <row r="17" spans="1:10" s="318" customFormat="1" ht="12.75" customHeight="1" x14ac:dyDescent="0.25">
      <c r="D17" s="317"/>
      <c r="E17" s="317"/>
      <c r="F17" s="317"/>
      <c r="G17" s="317"/>
      <c r="H17" s="317"/>
      <c r="I17" s="317"/>
      <c r="J17" s="317"/>
    </row>
    <row r="18" spans="1:10" s="318" customFormat="1" ht="12.75" customHeight="1" x14ac:dyDescent="0.25">
      <c r="D18" s="317"/>
      <c r="E18" s="317"/>
      <c r="F18" s="317"/>
      <c r="G18" s="317"/>
      <c r="H18" s="317"/>
      <c r="I18" s="317"/>
      <c r="J18" s="317"/>
    </row>
    <row r="19" spans="1:10" s="318" customFormat="1" x14ac:dyDescent="0.25">
      <c r="D19" s="317"/>
      <c r="E19" s="317"/>
      <c r="F19" s="317"/>
      <c r="G19" s="317"/>
      <c r="H19" s="317"/>
      <c r="I19" s="317"/>
      <c r="J19" s="317"/>
    </row>
    <row r="20" spans="1:10" s="318" customFormat="1" ht="11.25" customHeight="1" x14ac:dyDescent="0.25">
      <c r="D20" s="317"/>
      <c r="E20" s="317"/>
      <c r="F20" s="317"/>
      <c r="G20" s="317"/>
      <c r="H20" s="317"/>
      <c r="I20" s="317"/>
      <c r="J20" s="317"/>
    </row>
    <row r="21" spans="1:10" s="318" customFormat="1" ht="11.25" customHeight="1" x14ac:dyDescent="0.25">
      <c r="D21" s="317"/>
      <c r="E21" s="317"/>
      <c r="F21" s="317"/>
      <c r="G21" s="317"/>
      <c r="H21" s="317"/>
      <c r="I21" s="317"/>
      <c r="J21" s="317"/>
    </row>
    <row r="22" spans="1:10" s="318" customFormat="1" ht="11.25" customHeight="1" x14ac:dyDescent="0.25">
      <c r="B22" s="319"/>
      <c r="C22" s="317"/>
      <c r="D22" s="317"/>
      <c r="E22" s="317"/>
      <c r="F22" s="317"/>
      <c r="G22" s="317"/>
      <c r="H22" s="317"/>
      <c r="I22" s="317"/>
      <c r="J22" s="317"/>
    </row>
    <row r="23" spans="1:10" s="318" customFormat="1" ht="27.75" x14ac:dyDescent="0.25">
      <c r="B23" s="320"/>
      <c r="C23" s="321" t="s">
        <v>350</v>
      </c>
      <c r="D23" s="322"/>
      <c r="E23" s="317"/>
      <c r="F23" s="317"/>
      <c r="G23" s="317"/>
      <c r="H23" s="317"/>
      <c r="I23" s="317"/>
      <c r="J23" s="317"/>
    </row>
    <row r="24" spans="1:10" s="318" customFormat="1" ht="11.25" customHeight="1" x14ac:dyDescent="0.25">
      <c r="B24" s="319"/>
      <c r="C24" s="317"/>
      <c r="D24" s="317"/>
      <c r="E24" s="317"/>
      <c r="F24" s="317"/>
      <c r="G24" s="317"/>
      <c r="H24" s="317"/>
      <c r="I24" s="317"/>
      <c r="J24" s="317"/>
    </row>
    <row r="25" spans="1:10" s="318" customFormat="1" ht="13.5" customHeight="1" x14ac:dyDescent="0.25">
      <c r="B25" s="319"/>
      <c r="C25" s="317"/>
      <c r="D25" s="317"/>
      <c r="E25" s="317"/>
      <c r="F25" s="317"/>
      <c r="G25" s="317"/>
      <c r="H25" s="317"/>
      <c r="I25" s="317"/>
      <c r="J25" s="317"/>
    </row>
    <row r="26" spans="1:10" s="318" customFormat="1" ht="10.5" customHeight="1" x14ac:dyDescent="0.25">
      <c r="B26" s="319"/>
      <c r="C26" s="317"/>
      <c r="D26" s="317"/>
      <c r="E26" s="317"/>
      <c r="F26" s="317"/>
      <c r="G26" s="317"/>
      <c r="H26" s="317"/>
      <c r="I26" s="317"/>
      <c r="J26" s="317"/>
    </row>
    <row r="27" spans="1:10" x14ac:dyDescent="0.25">
      <c r="A27" s="317"/>
    </row>
    <row r="28" spans="1:10" s="318" customFormat="1" ht="11.25" customHeight="1" x14ac:dyDescent="0.25">
      <c r="B28" s="319"/>
      <c r="C28" s="317"/>
      <c r="D28" s="317"/>
      <c r="E28" s="317"/>
      <c r="F28" s="317"/>
      <c r="G28" s="317"/>
      <c r="H28" s="317"/>
      <c r="I28" s="317"/>
      <c r="J28" s="317"/>
    </row>
    <row r="29" spans="1:10" s="318" customFormat="1" x14ac:dyDescent="0.25">
      <c r="B29" s="319"/>
      <c r="C29" s="317"/>
      <c r="D29" s="317"/>
      <c r="E29" s="317"/>
      <c r="F29" s="317"/>
      <c r="G29" s="317"/>
      <c r="H29" s="317"/>
      <c r="I29" s="317"/>
      <c r="J29" s="317"/>
    </row>
    <row r="30" spans="1:10" s="318" customFormat="1" ht="27.75" x14ac:dyDescent="0.25">
      <c r="B30" s="319"/>
      <c r="C30" s="323" t="s">
        <v>335</v>
      </c>
      <c r="D30" s="317"/>
      <c r="E30" s="317"/>
      <c r="F30" s="317"/>
      <c r="G30" s="317"/>
      <c r="H30" s="317"/>
      <c r="I30" s="317"/>
      <c r="J30" s="317"/>
    </row>
    <row r="31" spans="1:10" s="318" customFormat="1" ht="11.25" customHeight="1" x14ac:dyDescent="0.25">
      <c r="B31" s="319"/>
      <c r="C31" s="324"/>
      <c r="D31" s="317"/>
      <c r="E31" s="317"/>
      <c r="F31" s="317"/>
      <c r="G31" s="317"/>
      <c r="H31" s="317"/>
      <c r="I31" s="317"/>
      <c r="J31" s="317"/>
    </row>
    <row r="32" spans="1:10" s="318" customFormat="1" ht="11.25" customHeight="1" x14ac:dyDescent="0.25">
      <c r="B32" s="319"/>
      <c r="C32" s="324"/>
      <c r="D32" s="317"/>
      <c r="E32" s="317"/>
      <c r="F32" s="317"/>
      <c r="G32" s="317"/>
      <c r="H32" s="317"/>
      <c r="I32" s="317"/>
      <c r="J32" s="317"/>
    </row>
    <row r="33" spans="1:12" s="318" customFormat="1" ht="11.25" customHeight="1" x14ac:dyDescent="0.25">
      <c r="B33" s="319"/>
      <c r="C33" s="317"/>
      <c r="D33" s="317"/>
      <c r="E33" s="317"/>
      <c r="F33" s="317"/>
      <c r="G33" s="317"/>
      <c r="H33" s="317"/>
      <c r="I33" s="317"/>
      <c r="J33" s="317"/>
    </row>
    <row r="34" spans="1:12" s="318" customFormat="1" ht="11.25" customHeight="1" x14ac:dyDescent="0.25">
      <c r="B34" s="319"/>
      <c r="C34" s="317"/>
      <c r="D34" s="317"/>
      <c r="E34" s="317"/>
      <c r="F34" s="317"/>
      <c r="G34" s="317"/>
      <c r="H34" s="317"/>
      <c r="I34" s="317"/>
      <c r="J34" s="317"/>
    </row>
    <row r="35" spans="1:12" s="318" customFormat="1" ht="11.25" customHeight="1" x14ac:dyDescent="0.25">
      <c r="B35" s="319"/>
      <c r="C35" s="317"/>
      <c r="D35" s="317"/>
      <c r="E35" s="317"/>
      <c r="F35" s="317"/>
      <c r="G35" s="317"/>
      <c r="H35" s="317"/>
      <c r="I35" s="317"/>
      <c r="J35" s="317"/>
    </row>
    <row r="36" spans="1:12" s="318" customFormat="1" ht="13.5" customHeight="1" x14ac:dyDescent="0.25">
      <c r="B36" s="319"/>
      <c r="C36" s="317"/>
      <c r="D36" s="317"/>
      <c r="E36" s="317"/>
      <c r="F36" s="317"/>
      <c r="G36" s="317"/>
      <c r="H36" s="317"/>
      <c r="I36" s="317"/>
      <c r="J36" s="317"/>
    </row>
    <row r="37" spans="1:12" s="318" customFormat="1" ht="10.5" customHeight="1" x14ac:dyDescent="0.25">
      <c r="B37" s="319"/>
      <c r="C37" s="317"/>
      <c r="D37" s="317"/>
      <c r="E37" s="317"/>
      <c r="F37" s="317"/>
      <c r="G37" s="317"/>
      <c r="H37" s="317"/>
      <c r="I37" s="317"/>
      <c r="J37" s="317"/>
    </row>
    <row r="38" spans="1:12" x14ac:dyDescent="0.25">
      <c r="A38" s="317"/>
    </row>
    <row r="39" spans="1:12" s="318" customFormat="1" ht="12.75" customHeight="1" x14ac:dyDescent="0.25">
      <c r="B39" s="319"/>
      <c r="C39" s="317"/>
      <c r="E39" s="317"/>
      <c r="F39" s="317"/>
      <c r="G39" s="317"/>
      <c r="H39" s="317"/>
      <c r="I39" s="317"/>
      <c r="J39" s="317"/>
    </row>
    <row r="40" spans="1:12" s="318" customFormat="1" x14ac:dyDescent="0.25">
      <c r="B40" s="319"/>
      <c r="C40" s="317"/>
      <c r="E40" s="317"/>
      <c r="F40" s="317"/>
      <c r="G40" s="317"/>
      <c r="H40" s="317"/>
      <c r="I40" s="317"/>
      <c r="J40" s="317"/>
    </row>
    <row r="41" spans="1:12" s="318" customFormat="1" x14ac:dyDescent="0.25">
      <c r="B41" s="319"/>
      <c r="C41" s="317"/>
      <c r="D41" s="317"/>
      <c r="E41" s="317"/>
      <c r="F41" s="317"/>
      <c r="G41" s="317"/>
      <c r="H41" s="317"/>
      <c r="I41" s="317"/>
      <c r="J41" s="317"/>
    </row>
    <row r="42" spans="1:12" s="318" customFormat="1" ht="12.75" customHeight="1" x14ac:dyDescent="0.25">
      <c r="B42" s="319"/>
      <c r="C42" s="317"/>
      <c r="D42" s="317"/>
      <c r="E42" s="317"/>
      <c r="F42" s="317"/>
      <c r="G42" s="317"/>
      <c r="H42" s="317"/>
      <c r="I42" s="317"/>
      <c r="J42" s="317"/>
    </row>
    <row r="43" spans="1:12" ht="20.25" x14ac:dyDescent="0.25">
      <c r="D43" s="325" t="s">
        <v>395</v>
      </c>
    </row>
    <row r="44" spans="1:12" x14ac:dyDescent="0.25">
      <c r="A44" s="317"/>
      <c r="B44" s="317"/>
    </row>
    <row r="45" spans="1:12" ht="18" x14ac:dyDescent="0.25">
      <c r="A45" s="317"/>
      <c r="B45" s="317"/>
      <c r="D45" s="326">
        <v>43297.736145833333</v>
      </c>
    </row>
    <row r="46" spans="1:12" ht="12.75" x14ac:dyDescent="0.25">
      <c r="A46" s="317"/>
      <c r="B46" s="317"/>
      <c r="G46" s="327"/>
      <c r="H46" s="327"/>
      <c r="I46" s="327"/>
      <c r="J46" s="327"/>
      <c r="K46" s="327"/>
      <c r="L46" s="327"/>
    </row>
    <row r="47" spans="1:12" x14ac:dyDescent="0.25">
      <c r="A47" s="317"/>
      <c r="B47" s="317"/>
    </row>
    <row r="48" spans="1:12" x14ac:dyDescent="0.25">
      <c r="A48" s="317"/>
      <c r="B48" s="317"/>
    </row>
    <row r="49" spans="1:12" ht="15" x14ac:dyDescent="0.25">
      <c r="B49" s="328" t="s">
        <v>345</v>
      </c>
    </row>
    <row r="50" spans="1:12" ht="15" x14ac:dyDescent="0.25">
      <c r="B50" s="328"/>
    </row>
    <row r="51" spans="1:12" ht="15" x14ac:dyDescent="0.25">
      <c r="A51" s="327"/>
      <c r="B51" s="328" t="s">
        <v>336</v>
      </c>
      <c r="C51" s="327"/>
      <c r="D51" s="327"/>
      <c r="E51" s="327"/>
      <c r="F51" s="327"/>
    </row>
    <row r="52" spans="1:12" ht="15" x14ac:dyDescent="0.25">
      <c r="B52" s="328"/>
    </row>
    <row r="53" spans="1:12" ht="15" x14ac:dyDescent="0.25">
      <c r="B53" s="328" t="s">
        <v>396</v>
      </c>
    </row>
    <row r="54" spans="1:12" ht="15" x14ac:dyDescent="0.25">
      <c r="B54" s="328" t="s">
        <v>337</v>
      </c>
    </row>
    <row r="55" spans="1:12" ht="12.75" x14ac:dyDescent="0.25">
      <c r="B55" s="318"/>
      <c r="G55" s="327"/>
      <c r="H55" s="327"/>
      <c r="I55" s="327"/>
      <c r="J55" s="327"/>
      <c r="K55" s="327"/>
      <c r="L55" s="327"/>
    </row>
    <row r="56" spans="1:12" ht="15" x14ac:dyDescent="0.25">
      <c r="B56" s="328" t="s">
        <v>338</v>
      </c>
    </row>
    <row r="57" spans="1:12" ht="15" x14ac:dyDescent="0.25">
      <c r="B57" s="328" t="s">
        <v>339</v>
      </c>
    </row>
    <row r="62" spans="1:12" ht="12.75" x14ac:dyDescent="0.25">
      <c r="A62" s="327" t="s">
        <v>340</v>
      </c>
      <c r="B62" s="329"/>
      <c r="C62" s="332" t="s">
        <v>346</v>
      </c>
      <c r="D62" s="332"/>
      <c r="E62" s="330"/>
      <c r="F62" s="330" t="s">
        <v>341</v>
      </c>
    </row>
    <row r="65" spans="1:10" s="318" customFormat="1" ht="11.25" customHeight="1" x14ac:dyDescent="0.25">
      <c r="B65" s="319"/>
      <c r="C65" s="317"/>
      <c r="D65" s="317"/>
      <c r="E65" s="317"/>
      <c r="F65" s="317"/>
      <c r="G65" s="317"/>
      <c r="H65" s="317"/>
      <c r="I65" s="317"/>
      <c r="J65" s="317"/>
    </row>
    <row r="69" spans="1:10" x14ac:dyDescent="0.25">
      <c r="A69" s="317"/>
      <c r="B69" s="317"/>
    </row>
    <row r="70" spans="1:10" x14ac:dyDescent="0.25">
      <c r="A70" s="317"/>
      <c r="B70" s="317"/>
    </row>
    <row r="71" spans="1:10" x14ac:dyDescent="0.25">
      <c r="A71" s="317"/>
      <c r="B71" s="317"/>
    </row>
    <row r="72" spans="1:10" x14ac:dyDescent="0.25">
      <c r="A72" s="317"/>
      <c r="B72" s="317"/>
    </row>
    <row r="73" spans="1:10" x14ac:dyDescent="0.25">
      <c r="A73" s="317"/>
      <c r="B73" s="317"/>
    </row>
    <row r="74" spans="1:10" x14ac:dyDescent="0.25">
      <c r="A74" s="317"/>
      <c r="B74" s="317"/>
    </row>
    <row r="75" spans="1:10" x14ac:dyDescent="0.25">
      <c r="A75" s="317"/>
      <c r="B75" s="317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24706.333444505653</v>
      </c>
      <c r="C5" s="96">
        <v>22020.089653747331</v>
      </c>
      <c r="D5" s="96">
        <v>24379.99138890687</v>
      </c>
      <c r="E5" s="96">
        <v>23454.944920424965</v>
      </c>
      <c r="F5" s="96">
        <v>23360.681521636219</v>
      </c>
      <c r="G5" s="96">
        <v>23894.200932046395</v>
      </c>
      <c r="H5" s="96">
        <v>24766.476650858189</v>
      </c>
      <c r="I5" s="96">
        <v>23956.388965134433</v>
      </c>
      <c r="J5" s="96">
        <v>22387.663475814763</v>
      </c>
      <c r="K5" s="96">
        <v>16924.441942988797</v>
      </c>
      <c r="L5" s="96">
        <v>20180.218912380846</v>
      </c>
      <c r="M5" s="96">
        <v>18571.925980936147</v>
      </c>
      <c r="N5" s="96">
        <v>17124.397582643796</v>
      </c>
      <c r="O5" s="96">
        <v>17723.324859998524</v>
      </c>
      <c r="P5" s="96">
        <v>20468.587925286174</v>
      </c>
      <c r="Q5" s="96">
        <v>20733.496758621528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7.397176142698342</v>
      </c>
      <c r="C10" s="158">
        <v>6.8266676565097999</v>
      </c>
      <c r="D10" s="158">
        <v>7.4303634683812323</v>
      </c>
      <c r="E10" s="158">
        <v>3.7644908483942352</v>
      </c>
      <c r="F10" s="158">
        <v>3.7647207879661249</v>
      </c>
      <c r="G10" s="158">
        <v>7.4076805933690579</v>
      </c>
      <c r="H10" s="158">
        <v>7.7776770789748735</v>
      </c>
      <c r="I10" s="158">
        <v>7.5866929617287049</v>
      </c>
      <c r="J10" s="158">
        <v>6.685184703159015</v>
      </c>
      <c r="K10" s="158">
        <v>5.0815273040437177</v>
      </c>
      <c r="L10" s="158">
        <v>6.2072112846238703</v>
      </c>
      <c r="M10" s="158">
        <v>5.8188149814505792</v>
      </c>
      <c r="N10" s="158">
        <v>5.4271539758724847</v>
      </c>
      <c r="O10" s="158">
        <v>5.5180874298338853</v>
      </c>
      <c r="P10" s="158">
        <v>5.4065734540763977</v>
      </c>
      <c r="Q10" s="158">
        <v>6.4315297675824876</v>
      </c>
    </row>
    <row r="11" spans="1:17" x14ac:dyDescent="0.25">
      <c r="A11" s="92" t="s">
        <v>125</v>
      </c>
      <c r="B11" s="91">
        <v>3.4637014355383702</v>
      </c>
      <c r="C11" s="91">
        <v>3.1965628647543518</v>
      </c>
      <c r="D11" s="91">
        <v>3.4792412828249559</v>
      </c>
      <c r="E11" s="91">
        <v>0</v>
      </c>
      <c r="F11" s="91">
        <v>0</v>
      </c>
      <c r="G11" s="91">
        <v>3.4686201072268377</v>
      </c>
      <c r="H11" s="91">
        <v>3.6418696464583769</v>
      </c>
      <c r="I11" s="91">
        <v>3.552442012411356</v>
      </c>
      <c r="J11" s="91">
        <v>3.13031397474934</v>
      </c>
      <c r="K11" s="91">
        <v>2.3794070978176274</v>
      </c>
      <c r="L11" s="91">
        <v>2.9065046204779077</v>
      </c>
      <c r="M11" s="91">
        <v>2.7246394320725931</v>
      </c>
      <c r="N11" s="91">
        <v>2.541245558370623</v>
      </c>
      <c r="O11" s="91">
        <v>2.5838248249648714</v>
      </c>
      <c r="P11" s="91">
        <v>2.5316088021931189</v>
      </c>
      <c r="Q11" s="91">
        <v>3.0115409527827</v>
      </c>
    </row>
    <row r="12" spans="1:17" x14ac:dyDescent="0.25">
      <c r="A12" s="92" t="s">
        <v>26</v>
      </c>
      <c r="B12" s="91">
        <v>3.9334747071599718</v>
      </c>
      <c r="C12" s="91">
        <v>3.6301047917554481</v>
      </c>
      <c r="D12" s="91">
        <v>3.9511221855562764</v>
      </c>
      <c r="E12" s="91">
        <v>3.7644908483942352</v>
      </c>
      <c r="F12" s="91">
        <v>3.7647207879661249</v>
      </c>
      <c r="G12" s="91">
        <v>3.9390604861422198</v>
      </c>
      <c r="H12" s="91">
        <v>4.1358074325164971</v>
      </c>
      <c r="I12" s="91">
        <v>4.0342509493173493</v>
      </c>
      <c r="J12" s="91">
        <v>3.5548707284096754</v>
      </c>
      <c r="K12" s="91">
        <v>2.7021202062260903</v>
      </c>
      <c r="L12" s="91">
        <v>3.300706664145963</v>
      </c>
      <c r="M12" s="91">
        <v>3.0941755493779857</v>
      </c>
      <c r="N12" s="91">
        <v>2.8859084175018617</v>
      </c>
      <c r="O12" s="91">
        <v>2.9342626048690144</v>
      </c>
      <c r="P12" s="91">
        <v>2.8749646518832783</v>
      </c>
      <c r="Q12" s="91">
        <v>3.4199888147997872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593.85209668047173</v>
      </c>
      <c r="C15" s="155">
        <v>230.10205166086061</v>
      </c>
      <c r="D15" s="155">
        <v>648.72688667514626</v>
      </c>
      <c r="E15" s="155">
        <v>808.94635472430446</v>
      </c>
      <c r="F15" s="155">
        <v>515.63455639845165</v>
      </c>
      <c r="G15" s="155">
        <v>549.48328052836723</v>
      </c>
      <c r="H15" s="155">
        <v>709.11928021398239</v>
      </c>
      <c r="I15" s="155">
        <v>644.23136971382121</v>
      </c>
      <c r="J15" s="155">
        <v>1363.9290403661405</v>
      </c>
      <c r="K15" s="155">
        <v>851.14116292639005</v>
      </c>
      <c r="L15" s="155">
        <v>922.82678599807286</v>
      </c>
      <c r="M15" s="155">
        <v>769.56953203013563</v>
      </c>
      <c r="N15" s="155">
        <v>577.73980993684904</v>
      </c>
      <c r="O15" s="155">
        <v>232.63166951346153</v>
      </c>
      <c r="P15" s="155">
        <v>440.97746946325179</v>
      </c>
      <c r="Q15" s="155">
        <v>910.91046665247609</v>
      </c>
    </row>
    <row r="16" spans="1:17" x14ac:dyDescent="0.25">
      <c r="A16" s="84" t="s">
        <v>33</v>
      </c>
      <c r="B16" s="153">
        <v>439.72669368683819</v>
      </c>
      <c r="C16" s="153">
        <v>0</v>
      </c>
      <c r="D16" s="153">
        <v>514.46644536985571</v>
      </c>
      <c r="E16" s="153">
        <v>743.62422827600005</v>
      </c>
      <c r="F16" s="153">
        <v>336.41280882809605</v>
      </c>
      <c r="G16" s="153">
        <v>31.636427201452822</v>
      </c>
      <c r="H16" s="153">
        <v>157.38189435930605</v>
      </c>
      <c r="I16" s="153">
        <v>138.72770442582308</v>
      </c>
      <c r="J16" s="153">
        <v>1277.7654552240219</v>
      </c>
      <c r="K16" s="153">
        <v>512.88652175892457</v>
      </c>
      <c r="L16" s="153">
        <v>344.54027502555647</v>
      </c>
      <c r="M16" s="153">
        <v>304.02471686753074</v>
      </c>
      <c r="N16" s="153">
        <v>0</v>
      </c>
      <c r="O16" s="153">
        <v>0</v>
      </c>
      <c r="P16" s="153">
        <v>0</v>
      </c>
      <c r="Q16" s="153">
        <v>246.6999865613229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154.1254029936336</v>
      </c>
      <c r="C18" s="153">
        <v>230.10205166086061</v>
      </c>
      <c r="D18" s="153">
        <v>134.26044130529061</v>
      </c>
      <c r="E18" s="153">
        <v>65.322126448304445</v>
      </c>
      <c r="F18" s="153">
        <v>179.2217475703556</v>
      </c>
      <c r="G18" s="153">
        <v>517.84685332691436</v>
      </c>
      <c r="H18" s="153">
        <v>551.73738585467629</v>
      </c>
      <c r="I18" s="153">
        <v>505.5036652879981</v>
      </c>
      <c r="J18" s="153">
        <v>86.163585142118635</v>
      </c>
      <c r="K18" s="153">
        <v>338.25464116746548</v>
      </c>
      <c r="L18" s="153">
        <v>578.28651097251634</v>
      </c>
      <c r="M18" s="153">
        <v>465.54481516260495</v>
      </c>
      <c r="N18" s="153">
        <v>577.73980993684904</v>
      </c>
      <c r="O18" s="153">
        <v>232.63166951346153</v>
      </c>
      <c r="P18" s="153">
        <v>440.97746946325179</v>
      </c>
      <c r="Q18" s="153">
        <v>664.21048009115316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21911.583095097176</v>
      </c>
      <c r="C21" s="155">
        <v>19898.527046196727</v>
      </c>
      <c r="D21" s="155">
        <v>21862.510362202847</v>
      </c>
      <c r="E21" s="155">
        <v>20897.517844502341</v>
      </c>
      <c r="F21" s="155">
        <v>21057.874822138052</v>
      </c>
      <c r="G21" s="155">
        <v>21611.467877740688</v>
      </c>
      <c r="H21" s="155">
        <v>22352.640825056682</v>
      </c>
      <c r="I21" s="155">
        <v>21604.052767945792</v>
      </c>
      <c r="J21" s="155">
        <v>19419.472424012591</v>
      </c>
      <c r="K21" s="155">
        <v>14819.957024221942</v>
      </c>
      <c r="L21" s="155">
        <v>17689.779839233215</v>
      </c>
      <c r="M21" s="155">
        <v>16394.322718977226</v>
      </c>
      <c r="N21" s="155">
        <v>15358.965855811199</v>
      </c>
      <c r="O21" s="155">
        <v>15480.125969990426</v>
      </c>
      <c r="P21" s="155">
        <v>15416.611988053657</v>
      </c>
      <c r="Q21" s="155">
        <v>18346.967289220192</v>
      </c>
    </row>
    <row r="22" spans="1:17" x14ac:dyDescent="0.25">
      <c r="A22" s="84" t="s">
        <v>33</v>
      </c>
      <c r="B22" s="153">
        <v>5409.49970749772</v>
      </c>
      <c r="C22" s="153">
        <v>5231.9429860281143</v>
      </c>
      <c r="D22" s="153">
        <v>5352.0666492417322</v>
      </c>
      <c r="E22" s="153">
        <v>4953.6626478641901</v>
      </c>
      <c r="F22" s="153">
        <v>5589.8677103311657</v>
      </c>
      <c r="G22" s="153">
        <v>6981.3739776607881</v>
      </c>
      <c r="H22" s="153">
        <v>7571.3921915661294</v>
      </c>
      <c r="I22" s="153">
        <v>7325.1377514615269</v>
      </c>
      <c r="J22" s="153">
        <v>5060.3082088163492</v>
      </c>
      <c r="K22" s="153">
        <v>2773.7072054642131</v>
      </c>
      <c r="L22" s="153">
        <v>5530.02096399937</v>
      </c>
      <c r="M22" s="153">
        <v>4969.988809636965</v>
      </c>
      <c r="N22" s="153">
        <v>4549.1562854040149</v>
      </c>
      <c r="O22" s="153">
        <v>3757.2720144922991</v>
      </c>
      <c r="P22" s="153">
        <v>4531.5673576374029</v>
      </c>
      <c r="Q22" s="153">
        <v>7119.990691513909</v>
      </c>
    </row>
    <row r="23" spans="1:17" x14ac:dyDescent="0.25">
      <c r="A23" s="84" t="s">
        <v>47</v>
      </c>
      <c r="B23" s="153">
        <v>8708.8391260541594</v>
      </c>
      <c r="C23" s="153">
        <v>7537.6186789082403</v>
      </c>
      <c r="D23" s="153">
        <v>8839.6350111586798</v>
      </c>
      <c r="E23" s="153">
        <v>8630.8743127165199</v>
      </c>
      <c r="F23" s="153">
        <v>7827.0153086012397</v>
      </c>
      <c r="G23" s="153">
        <v>7243.0311523660703</v>
      </c>
      <c r="H23" s="153">
        <v>7573.440976970759</v>
      </c>
      <c r="I23" s="153">
        <v>7521.9908554760395</v>
      </c>
      <c r="J23" s="153">
        <v>7965.4110874977605</v>
      </c>
      <c r="K23" s="153">
        <v>7351.4662122852005</v>
      </c>
      <c r="L23" s="153">
        <v>6717.5741799300449</v>
      </c>
      <c r="M23" s="153">
        <v>6086.3743531919336</v>
      </c>
      <c r="N23" s="153">
        <v>5008.800580152868</v>
      </c>
      <c r="O23" s="153">
        <v>5148.3417192351817</v>
      </c>
      <c r="P23" s="153">
        <v>5229.4088403941005</v>
      </c>
      <c r="Q23" s="153">
        <v>5417.9792496237169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114.17334464841917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275.92864705966463</v>
      </c>
      <c r="O25" s="153">
        <v>880.30471026563782</v>
      </c>
      <c r="P25" s="153">
        <v>374.91322180650974</v>
      </c>
      <c r="Q25" s="153">
        <v>0</v>
      </c>
    </row>
    <row r="26" spans="1:17" x14ac:dyDescent="0.25">
      <c r="A26" s="84" t="s">
        <v>25</v>
      </c>
      <c r="B26" s="153">
        <v>7793.2442615452956</v>
      </c>
      <c r="C26" s="153">
        <v>7014.7920366119524</v>
      </c>
      <c r="D26" s="153">
        <v>7670.8087018024335</v>
      </c>
      <c r="E26" s="153">
        <v>7312.980883921633</v>
      </c>
      <c r="F26" s="153">
        <v>7640.9918032056485</v>
      </c>
      <c r="G26" s="153">
        <v>7387.0627477138278</v>
      </c>
      <c r="H26" s="153">
        <v>7207.8076565197935</v>
      </c>
      <c r="I26" s="153">
        <v>6756.9241610082254</v>
      </c>
      <c r="J26" s="153">
        <v>6393.753127698481</v>
      </c>
      <c r="K26" s="153">
        <v>4694.7836064725279</v>
      </c>
      <c r="L26" s="153">
        <v>5442.1846953037993</v>
      </c>
      <c r="M26" s="153">
        <v>5337.9595561483275</v>
      </c>
      <c r="N26" s="153">
        <v>5525.0803431946506</v>
      </c>
      <c r="O26" s="153">
        <v>5694.2075259973071</v>
      </c>
      <c r="P26" s="153">
        <v>5280.722568215645</v>
      </c>
      <c r="Q26" s="153">
        <v>5808.9973480825684</v>
      </c>
    </row>
    <row r="27" spans="1:17" x14ac:dyDescent="0.25">
      <c r="A27" s="156" t="s">
        <v>113</v>
      </c>
      <c r="B27" s="155">
        <v>846.31120468814845</v>
      </c>
      <c r="C27" s="155">
        <v>904.07882096660921</v>
      </c>
      <c r="D27" s="155">
        <v>895.33008168869435</v>
      </c>
      <c r="E27" s="155">
        <v>767.94891801322296</v>
      </c>
      <c r="F27" s="155">
        <v>759.33837100692153</v>
      </c>
      <c r="G27" s="155">
        <v>793.16115522643167</v>
      </c>
      <c r="H27" s="155">
        <v>853.03094148959838</v>
      </c>
      <c r="I27" s="155">
        <v>837.46173608575123</v>
      </c>
      <c r="J27" s="155">
        <v>730.05998870868211</v>
      </c>
      <c r="K27" s="155">
        <v>551.23798295684651</v>
      </c>
      <c r="L27" s="155">
        <v>669.5304336303758</v>
      </c>
      <c r="M27" s="155">
        <v>650.74490664128928</v>
      </c>
      <c r="N27" s="155">
        <v>591.48739867982101</v>
      </c>
      <c r="O27" s="155">
        <v>599.02944246734819</v>
      </c>
      <c r="P27" s="155">
        <v>592.54750184219199</v>
      </c>
      <c r="Q27" s="155">
        <v>702.71304919962574</v>
      </c>
    </row>
    <row r="28" spans="1:17" x14ac:dyDescent="0.25">
      <c r="A28" s="152" t="s">
        <v>123</v>
      </c>
      <c r="B28" s="151">
        <v>846.31120468814845</v>
      </c>
      <c r="C28" s="151">
        <v>904.07882096660921</v>
      </c>
      <c r="D28" s="151">
        <v>895.33008168869435</v>
      </c>
      <c r="E28" s="151">
        <v>767.94891801322296</v>
      </c>
      <c r="F28" s="151">
        <v>759.33837100692153</v>
      </c>
      <c r="G28" s="151">
        <v>793.16115522643167</v>
      </c>
      <c r="H28" s="151">
        <v>853.03094148959838</v>
      </c>
      <c r="I28" s="151">
        <v>837.46173608575123</v>
      </c>
      <c r="J28" s="151">
        <v>730.05998870868211</v>
      </c>
      <c r="K28" s="151">
        <v>551.23798295684651</v>
      </c>
      <c r="L28" s="151">
        <v>669.5304336303758</v>
      </c>
      <c r="M28" s="151">
        <v>650.74490664128928</v>
      </c>
      <c r="N28" s="151">
        <v>591.48739867982101</v>
      </c>
      <c r="O28" s="151">
        <v>599.02944246734819</v>
      </c>
      <c r="P28" s="151">
        <v>592.54750184219199</v>
      </c>
      <c r="Q28" s="151">
        <v>702.71304919962574</v>
      </c>
    </row>
    <row r="29" spans="1:17" x14ac:dyDescent="0.25">
      <c r="A29" s="154" t="s">
        <v>30</v>
      </c>
      <c r="B29" s="153">
        <v>0</v>
      </c>
      <c r="C29" s="153">
        <v>100.63261303882027</v>
      </c>
      <c r="D29" s="153">
        <v>73.198133762592931</v>
      </c>
      <c r="E29" s="153">
        <v>14.217969125232029</v>
      </c>
      <c r="F29" s="153">
        <v>14.25892256656766</v>
      </c>
      <c r="G29" s="153">
        <v>4.8880109574444885</v>
      </c>
      <c r="H29" s="153">
        <v>11.513430701998509</v>
      </c>
      <c r="I29" s="153">
        <v>14.605280513402541</v>
      </c>
      <c r="J29" s="153">
        <v>11.118154380033548</v>
      </c>
      <c r="K29" s="153">
        <v>12.958209006591797</v>
      </c>
      <c r="L29" s="153">
        <v>10.111806066430187</v>
      </c>
      <c r="M29" s="153">
        <v>9.7716672441001524</v>
      </c>
      <c r="N29" s="153">
        <v>11.366727056890401</v>
      </c>
      <c r="O29" s="153">
        <v>8.3904441914138559</v>
      </c>
      <c r="P29" s="153">
        <v>11.787084106782464</v>
      </c>
      <c r="Q29" s="153">
        <v>10.203353838428715</v>
      </c>
    </row>
    <row r="30" spans="1:17" x14ac:dyDescent="0.25">
      <c r="A30" s="154" t="s">
        <v>125</v>
      </c>
      <c r="B30" s="153">
        <v>34.044385607260196</v>
      </c>
      <c r="C30" s="153">
        <v>159.6011283953487</v>
      </c>
      <c r="D30" s="153">
        <v>88.078515844093985</v>
      </c>
      <c r="E30" s="153">
        <v>0</v>
      </c>
      <c r="F30" s="153">
        <v>0</v>
      </c>
      <c r="G30" s="153">
        <v>6.2708886632503757</v>
      </c>
      <c r="H30" s="153">
        <v>24.109087627287906</v>
      </c>
      <c r="I30" s="153">
        <v>27.290798009110347</v>
      </c>
      <c r="J30" s="153">
        <v>20.182165734710946</v>
      </c>
      <c r="K30" s="153">
        <v>8.7453933939338366</v>
      </c>
      <c r="L30" s="153">
        <v>8.8081466320119617</v>
      </c>
      <c r="M30" s="153">
        <v>10.362771586470767</v>
      </c>
      <c r="N30" s="153">
        <v>8.6838363154374978</v>
      </c>
      <c r="O30" s="153">
        <v>7.2085294612996984</v>
      </c>
      <c r="P30" s="153">
        <v>16.436702469622784</v>
      </c>
      <c r="Q30" s="153">
        <v>19.945734231269569</v>
      </c>
    </row>
    <row r="31" spans="1:17" x14ac:dyDescent="0.25">
      <c r="A31" s="154" t="s">
        <v>29</v>
      </c>
      <c r="B31" s="153">
        <v>70.833577951103706</v>
      </c>
      <c r="C31" s="153">
        <v>69.515631364623886</v>
      </c>
      <c r="D31" s="153">
        <v>35.864670182303314</v>
      </c>
      <c r="E31" s="153">
        <v>14.969208885086603</v>
      </c>
      <c r="F31" s="153">
        <v>0</v>
      </c>
      <c r="G31" s="153">
        <v>0</v>
      </c>
      <c r="H31" s="153">
        <v>12.651390619116924</v>
      </c>
      <c r="I31" s="153">
        <v>15.146462425401175</v>
      </c>
      <c r="J31" s="153">
        <v>4.9417662157494693</v>
      </c>
      <c r="K31" s="153">
        <v>0</v>
      </c>
      <c r="L31" s="153">
        <v>0</v>
      </c>
      <c r="M31" s="153">
        <v>37.586113498874596</v>
      </c>
      <c r="N31" s="153">
        <v>7.4569086299055201</v>
      </c>
      <c r="O31" s="153">
        <v>7.7101949381819601</v>
      </c>
      <c r="P31" s="153">
        <v>5.2058540420110839</v>
      </c>
      <c r="Q31" s="153">
        <v>5.2640310271031865</v>
      </c>
    </row>
    <row r="32" spans="1:17" x14ac:dyDescent="0.25">
      <c r="A32" s="154" t="s">
        <v>26</v>
      </c>
      <c r="B32" s="153">
        <v>741.43324112978451</v>
      </c>
      <c r="C32" s="153">
        <v>574.32944816781639</v>
      </c>
      <c r="D32" s="153">
        <v>698.1887618997041</v>
      </c>
      <c r="E32" s="153">
        <v>738.76174000290428</v>
      </c>
      <c r="F32" s="153">
        <v>745.07944844035387</v>
      </c>
      <c r="G32" s="153">
        <v>782.00225560573676</v>
      </c>
      <c r="H32" s="153">
        <v>804.75703254119503</v>
      </c>
      <c r="I32" s="153">
        <v>780.41919513783716</v>
      </c>
      <c r="J32" s="153">
        <v>693.81790237818814</v>
      </c>
      <c r="K32" s="153">
        <v>529.53438055632091</v>
      </c>
      <c r="L32" s="153">
        <v>650.61048093193369</v>
      </c>
      <c r="M32" s="153">
        <v>593.02435431184381</v>
      </c>
      <c r="N32" s="153">
        <v>563.97992667758763</v>
      </c>
      <c r="O32" s="153">
        <v>575.72027387645267</v>
      </c>
      <c r="P32" s="153">
        <v>559.11786122377566</v>
      </c>
      <c r="Q32" s="153">
        <v>667.29993010282431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427.89151421318394</v>
      </c>
      <c r="C34" s="155">
        <v>428.99945313230239</v>
      </c>
      <c r="D34" s="155">
        <v>432.01669354456249</v>
      </c>
      <c r="E34" s="155">
        <v>377.47700439510413</v>
      </c>
      <c r="F34" s="155">
        <v>372.52995680175536</v>
      </c>
      <c r="G34" s="155">
        <v>350.01134349355544</v>
      </c>
      <c r="H34" s="155">
        <v>315.75809586363084</v>
      </c>
      <c r="I34" s="155">
        <v>345.31207042520566</v>
      </c>
      <c r="J34" s="155">
        <v>356.68251888619591</v>
      </c>
      <c r="K34" s="155">
        <v>222.15872457062687</v>
      </c>
      <c r="L34" s="155">
        <v>233.56603323602883</v>
      </c>
      <c r="M34" s="155">
        <v>205.96304298847727</v>
      </c>
      <c r="N34" s="155">
        <v>181.10410917976773</v>
      </c>
      <c r="O34" s="155">
        <v>180.32966648174414</v>
      </c>
      <c r="P34" s="155">
        <v>210.60854643994045</v>
      </c>
      <c r="Q34" s="155">
        <v>312.32068565996718</v>
      </c>
    </row>
    <row r="35" spans="1:17" x14ac:dyDescent="0.25">
      <c r="A35" s="152" t="s">
        <v>121</v>
      </c>
      <c r="B35" s="151">
        <v>87.318512162205323</v>
      </c>
      <c r="C35" s="151">
        <v>143.86731409615211</v>
      </c>
      <c r="D35" s="151">
        <v>123.35281100398348</v>
      </c>
      <c r="E35" s="151">
        <v>79.447404839585928</v>
      </c>
      <c r="F35" s="151">
        <v>79.817069236290862</v>
      </c>
      <c r="G35" s="151">
        <v>82.82843888076485</v>
      </c>
      <c r="H35" s="151">
        <v>93.410483390024964</v>
      </c>
      <c r="I35" s="151">
        <v>93.217143759008763</v>
      </c>
      <c r="J35" s="151">
        <v>146.85912466905592</v>
      </c>
      <c r="K35" s="151">
        <v>128.45456377504138</v>
      </c>
      <c r="L35" s="151">
        <v>116.04960253384189</v>
      </c>
      <c r="M35" s="151">
        <v>67.989116215577042</v>
      </c>
      <c r="N35" s="151">
        <v>63.836071264774631</v>
      </c>
      <c r="O35" s="151">
        <v>63.683016164272061</v>
      </c>
      <c r="P35" s="151">
        <v>66.011539121168624</v>
      </c>
      <c r="Q35" s="151">
        <v>90.878512434889956</v>
      </c>
    </row>
    <row r="36" spans="1:17" x14ac:dyDescent="0.25">
      <c r="A36" s="154" t="s">
        <v>30</v>
      </c>
      <c r="B36" s="153">
        <v>0</v>
      </c>
      <c r="C36" s="153">
        <v>32.349371329069953</v>
      </c>
      <c r="D36" s="153">
        <v>23.597410978310485</v>
      </c>
      <c r="E36" s="153">
        <v>4.6022343660037723</v>
      </c>
      <c r="F36" s="153">
        <v>4.6360471104622523</v>
      </c>
      <c r="G36" s="153">
        <v>1.5949084315505837</v>
      </c>
      <c r="H36" s="153">
        <v>3.7469702314904674</v>
      </c>
      <c r="I36" s="153">
        <v>4.7591733062726256</v>
      </c>
      <c r="J36" s="153">
        <v>3.6197022106617522</v>
      </c>
      <c r="K36" s="153">
        <v>4.2142163885330248</v>
      </c>
      <c r="L36" s="153">
        <v>3.283167045311397</v>
      </c>
      <c r="M36" s="153">
        <v>3.1775708944643877</v>
      </c>
      <c r="N36" s="153">
        <v>3.7011016054760164</v>
      </c>
      <c r="O36" s="153">
        <v>2.736265047274808</v>
      </c>
      <c r="P36" s="153">
        <v>3.8438627748130165</v>
      </c>
      <c r="Q36" s="153">
        <v>3.3259693002893256</v>
      </c>
    </row>
    <row r="37" spans="1:17" x14ac:dyDescent="0.25">
      <c r="A37" s="154" t="s">
        <v>125</v>
      </c>
      <c r="B37" s="153">
        <v>10.87366839932861</v>
      </c>
      <c r="C37" s="153">
        <v>51.305397038711654</v>
      </c>
      <c r="D37" s="153">
        <v>28.394507207981206</v>
      </c>
      <c r="E37" s="153">
        <v>0</v>
      </c>
      <c r="F37" s="153">
        <v>0</v>
      </c>
      <c r="G37" s="153">
        <v>2.0461274103939191</v>
      </c>
      <c r="H37" s="153">
        <v>7.8461438632850182</v>
      </c>
      <c r="I37" s="153">
        <v>8.8927862270532998</v>
      </c>
      <c r="J37" s="153">
        <v>6.5706436004403308</v>
      </c>
      <c r="K37" s="153">
        <v>2.8441415126223393</v>
      </c>
      <c r="L37" s="153">
        <v>2.8598864102524764</v>
      </c>
      <c r="M37" s="153">
        <v>3.3697874228201212</v>
      </c>
      <c r="N37" s="153">
        <v>2.8275298921050318</v>
      </c>
      <c r="O37" s="153">
        <v>2.3508227642333366</v>
      </c>
      <c r="P37" s="153">
        <v>5.3601406583079552</v>
      </c>
      <c r="Q37" s="153">
        <v>6.5016758974957272</v>
      </c>
    </row>
    <row r="38" spans="1:17" x14ac:dyDescent="0.25">
      <c r="A38" s="154" t="s">
        <v>26</v>
      </c>
      <c r="B38" s="153">
        <v>76.444843762876715</v>
      </c>
      <c r="C38" s="153">
        <v>60.212545728370515</v>
      </c>
      <c r="D38" s="153">
        <v>71.360892817691777</v>
      </c>
      <c r="E38" s="153">
        <v>74.845170473582158</v>
      </c>
      <c r="F38" s="153">
        <v>75.181022125828605</v>
      </c>
      <c r="G38" s="153">
        <v>79.187403038820349</v>
      </c>
      <c r="H38" s="153">
        <v>81.817369295249478</v>
      </c>
      <c r="I38" s="153">
        <v>79.565184225682842</v>
      </c>
      <c r="J38" s="153">
        <v>136.66877885795384</v>
      </c>
      <c r="K38" s="153">
        <v>121.39620587388602</v>
      </c>
      <c r="L38" s="153">
        <v>109.90654907827802</v>
      </c>
      <c r="M38" s="153">
        <v>61.441757898292529</v>
      </c>
      <c r="N38" s="153">
        <v>57.307439767193586</v>
      </c>
      <c r="O38" s="153">
        <v>58.595928352763913</v>
      </c>
      <c r="P38" s="153">
        <v>56.807535688047658</v>
      </c>
      <c r="Q38" s="153">
        <v>81.05086723710491</v>
      </c>
    </row>
    <row r="39" spans="1:17" x14ac:dyDescent="0.25">
      <c r="A39" s="152" t="s">
        <v>120</v>
      </c>
      <c r="B39" s="151">
        <v>340.57300205097863</v>
      </c>
      <c r="C39" s="151">
        <v>285.13213903615025</v>
      </c>
      <c r="D39" s="151">
        <v>308.66388254057904</v>
      </c>
      <c r="E39" s="151">
        <v>298.02959955551819</v>
      </c>
      <c r="F39" s="151">
        <v>292.71288756546448</v>
      </c>
      <c r="G39" s="151">
        <v>267.18290461279059</v>
      </c>
      <c r="H39" s="151">
        <v>222.34761247360589</v>
      </c>
      <c r="I39" s="151">
        <v>252.0949266661969</v>
      </c>
      <c r="J39" s="151">
        <v>209.82339421714002</v>
      </c>
      <c r="K39" s="151">
        <v>93.704160795585494</v>
      </c>
      <c r="L39" s="151">
        <v>117.51643070218694</v>
      </c>
      <c r="M39" s="151">
        <v>137.97392677290023</v>
      </c>
      <c r="N39" s="151">
        <v>117.2680379149931</v>
      </c>
      <c r="O39" s="151">
        <v>116.64665031747209</v>
      </c>
      <c r="P39" s="151">
        <v>144.59700731877183</v>
      </c>
      <c r="Q39" s="151">
        <v>221.44217322507723</v>
      </c>
    </row>
    <row r="40" spans="1:17" x14ac:dyDescent="0.25">
      <c r="A40" s="150" t="s">
        <v>33</v>
      </c>
      <c r="B40" s="87">
        <v>147.55915392395858</v>
      </c>
      <c r="C40" s="87">
        <v>213.0516008551449</v>
      </c>
      <c r="D40" s="87">
        <v>216.27095093729204</v>
      </c>
      <c r="E40" s="87">
        <v>218.03802824195134</v>
      </c>
      <c r="F40" s="87">
        <v>222.52201293030714</v>
      </c>
      <c r="G40" s="87">
        <v>201.61718763642929</v>
      </c>
      <c r="H40" s="87">
        <v>142.44143322942631</v>
      </c>
      <c r="I40" s="87">
        <v>197.3713279980272</v>
      </c>
      <c r="J40" s="87">
        <v>161.12337331665165</v>
      </c>
      <c r="K40" s="87">
        <v>58.397007792433676</v>
      </c>
      <c r="L40" s="87">
        <v>84.272252707842526</v>
      </c>
      <c r="M40" s="87">
        <v>99.109125818615738</v>
      </c>
      <c r="N40" s="87">
        <v>76.150841736006186</v>
      </c>
      <c r="O40" s="87">
        <v>71.295198210905326</v>
      </c>
      <c r="P40" s="87">
        <v>91.983928960921531</v>
      </c>
      <c r="Q40" s="87">
        <v>163.01412208424603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7.3691408874282089</v>
      </c>
      <c r="D42" s="87">
        <v>4.681672076513121</v>
      </c>
      <c r="E42" s="87">
        <v>0.95033706259343509</v>
      </c>
      <c r="F42" s="87">
        <v>0.93336067936137312</v>
      </c>
      <c r="G42" s="87">
        <v>0.24098234501374721</v>
      </c>
      <c r="H42" s="87">
        <v>0.36563689246581577</v>
      </c>
      <c r="I42" s="87">
        <v>0.66734393272111336</v>
      </c>
      <c r="J42" s="87">
        <v>0.49743321228335952</v>
      </c>
      <c r="K42" s="87">
        <v>0.40303431323543115</v>
      </c>
      <c r="L42" s="87">
        <v>0.24515421121768083</v>
      </c>
      <c r="M42" s="87">
        <v>0.31904708904350043</v>
      </c>
      <c r="N42" s="87">
        <v>0.33281907514116887</v>
      </c>
      <c r="O42" s="87">
        <v>0.26862825041308852</v>
      </c>
      <c r="P42" s="87">
        <v>0.40167660717668408</v>
      </c>
      <c r="Q42" s="87">
        <v>0.37459785951746888</v>
      </c>
    </row>
    <row r="43" spans="1:17" x14ac:dyDescent="0.25">
      <c r="A43" s="150" t="s">
        <v>125</v>
      </c>
      <c r="B43" s="87">
        <v>1.6268551653946492</v>
      </c>
      <c r="C43" s="87">
        <v>11.865669972145907</v>
      </c>
      <c r="D43" s="87">
        <v>5.8027324255957957</v>
      </c>
      <c r="E43" s="87">
        <v>0</v>
      </c>
      <c r="F43" s="87">
        <v>0</v>
      </c>
      <c r="G43" s="87">
        <v>0.43884229362742638</v>
      </c>
      <c r="H43" s="87">
        <v>0.85341932648220964</v>
      </c>
      <c r="I43" s="87">
        <v>1.3701266830421881</v>
      </c>
      <c r="J43" s="87">
        <v>1.0092878469597899</v>
      </c>
      <c r="K43" s="87">
        <v>0.32819856590236551</v>
      </c>
      <c r="L43" s="87">
        <v>0.2670397790546688</v>
      </c>
      <c r="M43" s="87">
        <v>0.40588772927992395</v>
      </c>
      <c r="N43" s="87">
        <v>0.31074428628595463</v>
      </c>
      <c r="O43" s="87">
        <v>0.29351064880093763</v>
      </c>
      <c r="P43" s="87">
        <v>0.6255312417697122</v>
      </c>
      <c r="Q43" s="87">
        <v>0.81608443610409076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156.21061530867712</v>
      </c>
      <c r="C45" s="87">
        <v>0</v>
      </c>
      <c r="D45" s="87">
        <v>34.183294184033947</v>
      </c>
      <c r="E45" s="87">
        <v>28.667247467848078</v>
      </c>
      <c r="F45" s="87">
        <v>17.141758285020082</v>
      </c>
      <c r="G45" s="87">
        <v>13.024502882816144</v>
      </c>
      <c r="H45" s="87">
        <v>43.342405482459135</v>
      </c>
      <c r="I45" s="87">
        <v>4.4926968132564493</v>
      </c>
      <c r="J45" s="87">
        <v>9.0544754774965011</v>
      </c>
      <c r="K45" s="87">
        <v>9.1430041832669602</v>
      </c>
      <c r="L45" s="87">
        <v>7.0364553787039537</v>
      </c>
      <c r="M45" s="87">
        <v>9.0933201476240146</v>
      </c>
      <c r="N45" s="87">
        <v>9.0381426395963036</v>
      </c>
      <c r="O45" s="87">
        <v>7.0590579682042573</v>
      </c>
      <c r="P45" s="87">
        <v>16.566056349435517</v>
      </c>
      <c r="Q45" s="87">
        <v>16.790664204482692</v>
      </c>
    </row>
    <row r="46" spans="1:17" x14ac:dyDescent="0.25">
      <c r="A46" s="150" t="s">
        <v>26</v>
      </c>
      <c r="B46" s="87">
        <v>35.176377652948311</v>
      </c>
      <c r="C46" s="87">
        <v>52.845727321431227</v>
      </c>
      <c r="D46" s="87">
        <v>47.725232917144098</v>
      </c>
      <c r="E46" s="87">
        <v>50.373986783125346</v>
      </c>
      <c r="F46" s="87">
        <v>52.115755670775862</v>
      </c>
      <c r="G46" s="87">
        <v>51.861389454904</v>
      </c>
      <c r="H46" s="87">
        <v>35.344717542772422</v>
      </c>
      <c r="I46" s="87">
        <v>48.19343123914993</v>
      </c>
      <c r="J46" s="87">
        <v>38.138824363748718</v>
      </c>
      <c r="K46" s="87">
        <v>25.432915940747058</v>
      </c>
      <c r="L46" s="87">
        <v>25.695528625368105</v>
      </c>
      <c r="M46" s="87">
        <v>29.046545988337066</v>
      </c>
      <c r="N46" s="87">
        <v>31.435490177963487</v>
      </c>
      <c r="O46" s="87">
        <v>37.730255239148491</v>
      </c>
      <c r="P46" s="87">
        <v>35.019814159468389</v>
      </c>
      <c r="Q46" s="87">
        <v>40.446704640726956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2" t="s">
        <v>119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77" t="s">
        <v>98</v>
      </c>
      <c r="B51" s="176">
        <v>919.29835768397459</v>
      </c>
      <c r="C51" s="176">
        <v>551.55561413432201</v>
      </c>
      <c r="D51" s="176">
        <v>533.97700132723821</v>
      </c>
      <c r="E51" s="176">
        <v>599.29030794159769</v>
      </c>
      <c r="F51" s="176">
        <v>651.53909450307344</v>
      </c>
      <c r="G51" s="176">
        <v>582.66959446398357</v>
      </c>
      <c r="H51" s="176">
        <v>528.14983115531777</v>
      </c>
      <c r="I51" s="176">
        <v>517.74432800213094</v>
      </c>
      <c r="J51" s="176">
        <v>510.83431913799183</v>
      </c>
      <c r="K51" s="176">
        <v>474.86552100894596</v>
      </c>
      <c r="L51" s="176">
        <v>658.30860899853496</v>
      </c>
      <c r="M51" s="176">
        <v>545.5069653175658</v>
      </c>
      <c r="N51" s="176">
        <v>409.67325506029039</v>
      </c>
      <c r="O51" s="176">
        <v>1225.6900241157084</v>
      </c>
      <c r="P51" s="176">
        <v>3802.4358460330554</v>
      </c>
      <c r="Q51" s="176">
        <v>454.15373812168571</v>
      </c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626.18317855677014</v>
      </c>
      <c r="C53" s="96">
        <v>609.6667569115541</v>
      </c>
      <c r="D53" s="96">
        <v>598.89317659507321</v>
      </c>
      <c r="E53" s="96">
        <v>579.33315390914754</v>
      </c>
      <c r="F53" s="96">
        <v>523.71033015526893</v>
      </c>
      <c r="G53" s="96">
        <v>539.16590593979379</v>
      </c>
      <c r="H53" s="96">
        <v>592.02401377385468</v>
      </c>
      <c r="I53" s="96">
        <v>584.6097794317094</v>
      </c>
      <c r="J53" s="96">
        <v>697.45374558253059</v>
      </c>
      <c r="K53" s="96">
        <v>502.99427173014675</v>
      </c>
      <c r="L53" s="96">
        <v>516.24246599007949</v>
      </c>
      <c r="M53" s="96">
        <v>513.06126707127544</v>
      </c>
      <c r="N53" s="96">
        <v>470.88966226465067</v>
      </c>
      <c r="O53" s="96">
        <v>320.72341702692927</v>
      </c>
      <c r="P53" s="96">
        <v>456.14006102674682</v>
      </c>
      <c r="Q53" s="96">
        <v>503.54004562828317</v>
      </c>
    </row>
    <row r="54" spans="1:17" x14ac:dyDescent="0.25">
      <c r="A54" s="132" t="s">
        <v>83</v>
      </c>
      <c r="B54" s="160">
        <v>0</v>
      </c>
      <c r="C54" s="160">
        <v>0</v>
      </c>
      <c r="D54" s="160">
        <v>0</v>
      </c>
      <c r="E54" s="160">
        <v>0</v>
      </c>
      <c r="F54" s="160">
        <v>0</v>
      </c>
      <c r="G54" s="160">
        <v>0</v>
      </c>
      <c r="H54" s="160">
        <v>0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0</v>
      </c>
      <c r="P54" s="160">
        <v>0</v>
      </c>
      <c r="Q54" s="160">
        <v>0</v>
      </c>
    </row>
    <row r="55" spans="1:17" x14ac:dyDescent="0.25">
      <c r="A55" s="76" t="s">
        <v>82</v>
      </c>
      <c r="B55" s="159">
        <v>0</v>
      </c>
      <c r="C55" s="159">
        <v>0</v>
      </c>
      <c r="D55" s="159">
        <v>0</v>
      </c>
      <c r="E55" s="159">
        <v>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>
        <v>0</v>
      </c>
      <c r="Q55" s="159">
        <v>0</v>
      </c>
    </row>
    <row r="56" spans="1:17" x14ac:dyDescent="0.25">
      <c r="A56" s="76" t="s">
        <v>81</v>
      </c>
      <c r="B56" s="159">
        <v>0</v>
      </c>
      <c r="C56" s="159">
        <v>0</v>
      </c>
      <c r="D56" s="159">
        <v>0</v>
      </c>
      <c r="E56" s="159">
        <v>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>
        <v>0</v>
      </c>
      <c r="Q56" s="159">
        <v>0</v>
      </c>
    </row>
    <row r="57" spans="1:17" x14ac:dyDescent="0.25">
      <c r="A57" s="76" t="s">
        <v>80</v>
      </c>
      <c r="B57" s="159">
        <v>0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0</v>
      </c>
    </row>
    <row r="58" spans="1:17" x14ac:dyDescent="0.25">
      <c r="A58" s="129" t="s">
        <v>79</v>
      </c>
      <c r="B58" s="158">
        <v>2.5233949173774737</v>
      </c>
      <c r="C58" s="158">
        <v>2.5281132407021927</v>
      </c>
      <c r="D58" s="158">
        <v>2.3788980066478009</v>
      </c>
      <c r="E58" s="158">
        <v>1.2337869103004409</v>
      </c>
      <c r="F58" s="158">
        <v>1.2186408535824942</v>
      </c>
      <c r="G58" s="158">
        <v>2.2258587065347895</v>
      </c>
      <c r="H58" s="158">
        <v>2.3936977264396377</v>
      </c>
      <c r="I58" s="158">
        <v>2.3596353789917055</v>
      </c>
      <c r="J58" s="158">
        <v>2.2470460199202305</v>
      </c>
      <c r="K58" s="158">
        <v>1.6726106655027033</v>
      </c>
      <c r="L58" s="158">
        <v>1.7563030756367324</v>
      </c>
      <c r="M58" s="158">
        <v>1.8569256277682478</v>
      </c>
      <c r="N58" s="158">
        <v>1.7786203711304336</v>
      </c>
      <c r="O58" s="158">
        <v>1.5412115996504292</v>
      </c>
      <c r="P58" s="158">
        <v>1.4749103741745886</v>
      </c>
      <c r="Q58" s="158">
        <v>1.6572250925058551</v>
      </c>
    </row>
    <row r="59" spans="1:17" x14ac:dyDescent="0.25">
      <c r="A59" s="92" t="s">
        <v>125</v>
      </c>
      <c r="B59" s="91">
        <v>1.1815707006487888</v>
      </c>
      <c r="C59" s="91">
        <v>1.1837800387742969</v>
      </c>
      <c r="D59" s="91">
        <v>1.1139105358142312</v>
      </c>
      <c r="E59" s="91">
        <v>0</v>
      </c>
      <c r="F59" s="91">
        <v>0</v>
      </c>
      <c r="G59" s="91">
        <v>1.0422504275148687</v>
      </c>
      <c r="H59" s="91">
        <v>1.1208404520011195</v>
      </c>
      <c r="I59" s="91">
        <v>1.1048908788833198</v>
      </c>
      <c r="J59" s="91">
        <v>1.0521713116972455</v>
      </c>
      <c r="K59" s="91">
        <v>0.78319399882306673</v>
      </c>
      <c r="L59" s="91">
        <v>0.82238267238345575</v>
      </c>
      <c r="M59" s="91">
        <v>0.86949882475593776</v>
      </c>
      <c r="N59" s="91">
        <v>0.83283266667150158</v>
      </c>
      <c r="O59" s="91">
        <v>0.7216668532960302</v>
      </c>
      <c r="P59" s="91">
        <v>0.69062154013483101</v>
      </c>
      <c r="Q59" s="91">
        <v>0.77598975895534805</v>
      </c>
    </row>
    <row r="60" spans="1:17" x14ac:dyDescent="0.25">
      <c r="A60" s="92" t="s">
        <v>26</v>
      </c>
      <c r="B60" s="91">
        <v>1.3418242167286849</v>
      </c>
      <c r="C60" s="91">
        <v>1.344333201927896</v>
      </c>
      <c r="D60" s="91">
        <v>1.26498747083357</v>
      </c>
      <c r="E60" s="91">
        <v>1.2337869103004409</v>
      </c>
      <c r="F60" s="91">
        <v>1.2186408535824942</v>
      </c>
      <c r="G60" s="91">
        <v>1.1836082790199209</v>
      </c>
      <c r="H60" s="91">
        <v>1.2728572744385185</v>
      </c>
      <c r="I60" s="91">
        <v>1.2547445001083855</v>
      </c>
      <c r="J60" s="91">
        <v>1.1948747082229849</v>
      </c>
      <c r="K60" s="91">
        <v>0.88941666667963648</v>
      </c>
      <c r="L60" s="91">
        <v>0.93392040325327674</v>
      </c>
      <c r="M60" s="91">
        <v>0.98742680301231001</v>
      </c>
      <c r="N60" s="91">
        <v>0.94578770445893201</v>
      </c>
      <c r="O60" s="91">
        <v>0.819544746354399</v>
      </c>
      <c r="P60" s="91">
        <v>0.78428883403975769</v>
      </c>
      <c r="Q60" s="91">
        <v>0.88123533355050709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</v>
      </c>
      <c r="C62" s="157">
        <v>0</v>
      </c>
      <c r="D62" s="157">
        <v>0</v>
      </c>
      <c r="E62" s="157">
        <v>0</v>
      </c>
      <c r="F62" s="157">
        <v>0</v>
      </c>
      <c r="G62" s="157">
        <v>0</v>
      </c>
      <c r="H62" s="157">
        <v>0</v>
      </c>
      <c r="I62" s="157">
        <v>0</v>
      </c>
      <c r="J62" s="157">
        <v>0</v>
      </c>
      <c r="K62" s="157">
        <v>0</v>
      </c>
      <c r="L62" s="157">
        <v>0</v>
      </c>
      <c r="M62" s="157">
        <v>0</v>
      </c>
      <c r="N62" s="157">
        <v>0</v>
      </c>
      <c r="O62" s="157">
        <v>0</v>
      </c>
      <c r="P62" s="157">
        <v>0</v>
      </c>
      <c r="Q62" s="157">
        <v>0</v>
      </c>
    </row>
    <row r="63" spans="1:17" x14ac:dyDescent="0.25">
      <c r="A63" s="156" t="s">
        <v>115</v>
      </c>
      <c r="B63" s="155">
        <v>155.90903325036209</v>
      </c>
      <c r="C63" s="155">
        <v>93.869299375386731</v>
      </c>
      <c r="D63" s="155">
        <v>154.95040421772799</v>
      </c>
      <c r="E63" s="155">
        <v>182.79509113734301</v>
      </c>
      <c r="F63" s="155">
        <v>135.04522678934401</v>
      </c>
      <c r="G63" s="155">
        <v>177.618338254039</v>
      </c>
      <c r="H63" s="155">
        <v>218.69586085998472</v>
      </c>
      <c r="I63" s="155">
        <v>201.38026944780387</v>
      </c>
      <c r="J63" s="155">
        <v>312.47055135724742</v>
      </c>
      <c r="K63" s="155">
        <v>232.93086976990307</v>
      </c>
      <c r="L63" s="155">
        <v>243.92815588059923</v>
      </c>
      <c r="M63" s="155">
        <v>226.04526760164157</v>
      </c>
      <c r="N63" s="155">
        <v>208.57331117945051</v>
      </c>
      <c r="O63" s="155">
        <v>71.574422391660363</v>
      </c>
      <c r="P63" s="155">
        <v>132.51811398353448</v>
      </c>
      <c r="Q63" s="155">
        <v>229.69115301186272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155.90903325036209</v>
      </c>
      <c r="C66" s="153">
        <v>93.869299375386731</v>
      </c>
      <c r="D66" s="153">
        <v>154.95040421772799</v>
      </c>
      <c r="E66" s="153">
        <v>182.79509113734301</v>
      </c>
      <c r="F66" s="153">
        <v>135.04522678934401</v>
      </c>
      <c r="G66" s="153">
        <v>177.618338254039</v>
      </c>
      <c r="H66" s="153">
        <v>218.69586085998472</v>
      </c>
      <c r="I66" s="153">
        <v>201.38026944780387</v>
      </c>
      <c r="J66" s="153">
        <v>312.47055135724742</v>
      </c>
      <c r="K66" s="153">
        <v>232.93086976990307</v>
      </c>
      <c r="L66" s="153">
        <v>243.92815588059923</v>
      </c>
      <c r="M66" s="153">
        <v>226.04526760164157</v>
      </c>
      <c r="N66" s="153">
        <v>208.57331117945051</v>
      </c>
      <c r="O66" s="153">
        <v>71.574422391660363</v>
      </c>
      <c r="P66" s="153">
        <v>132.51811398353448</v>
      </c>
      <c r="Q66" s="153">
        <v>229.69115301186272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</v>
      </c>
      <c r="C68" s="153">
        <v>0</v>
      </c>
      <c r="D68" s="153">
        <v>0</v>
      </c>
      <c r="E68" s="153">
        <v>0</v>
      </c>
      <c r="F68" s="153">
        <v>0</v>
      </c>
      <c r="G68" s="153">
        <v>0</v>
      </c>
      <c r="H68" s="153">
        <v>0</v>
      </c>
      <c r="I68" s="153">
        <v>0</v>
      </c>
      <c r="J68" s="153">
        <v>0</v>
      </c>
      <c r="K68" s="153">
        <v>0</v>
      </c>
      <c r="L68" s="153">
        <v>0</v>
      </c>
      <c r="M68" s="153">
        <v>0</v>
      </c>
      <c r="N68" s="153">
        <v>0</v>
      </c>
      <c r="O68" s="153">
        <v>0</v>
      </c>
      <c r="P68" s="153">
        <v>0</v>
      </c>
      <c r="Q68" s="153">
        <v>0</v>
      </c>
    </row>
    <row r="69" spans="1:17" x14ac:dyDescent="0.25">
      <c r="A69" s="156" t="s">
        <v>114</v>
      </c>
      <c r="B69" s="155">
        <v>0</v>
      </c>
      <c r="C69" s="155">
        <v>0</v>
      </c>
      <c r="D69" s="155">
        <v>0</v>
      </c>
      <c r="E69" s="155">
        <v>0</v>
      </c>
      <c r="F69" s="155">
        <v>0</v>
      </c>
      <c r="G69" s="155">
        <v>0</v>
      </c>
      <c r="H69" s="155">
        <v>0</v>
      </c>
      <c r="I69" s="155">
        <v>0</v>
      </c>
      <c r="J69" s="155">
        <v>0</v>
      </c>
      <c r="K69" s="155">
        <v>0</v>
      </c>
      <c r="L69" s="155">
        <v>0</v>
      </c>
      <c r="M69" s="155">
        <v>0</v>
      </c>
      <c r="N69" s="155">
        <v>0</v>
      </c>
      <c r="O69" s="155">
        <v>0</v>
      </c>
      <c r="P69" s="155">
        <v>0</v>
      </c>
      <c r="Q69" s="155">
        <v>0</v>
      </c>
    </row>
    <row r="70" spans="1:17" x14ac:dyDescent="0.25">
      <c r="A70" s="156" t="s">
        <v>113</v>
      </c>
      <c r="B70" s="155">
        <v>263.40829013002502</v>
      </c>
      <c r="C70" s="155">
        <v>305.47392349675226</v>
      </c>
      <c r="D70" s="155">
        <v>261.53452328257089</v>
      </c>
      <c r="E70" s="155">
        <v>229.63936130632709</v>
      </c>
      <c r="F70" s="155">
        <v>224.26339491481809</v>
      </c>
      <c r="G70" s="155">
        <v>217.44872526084987</v>
      </c>
      <c r="H70" s="155">
        <v>239.53240154472013</v>
      </c>
      <c r="I70" s="155">
        <v>237.64979760519847</v>
      </c>
      <c r="J70" s="155">
        <v>223.89128470207481</v>
      </c>
      <c r="K70" s="155">
        <v>165.54642937688865</v>
      </c>
      <c r="L70" s="155">
        <v>172.84361502516052</v>
      </c>
      <c r="M70" s="155">
        <v>189.4745237441017</v>
      </c>
      <c r="N70" s="155">
        <v>176.86288309381118</v>
      </c>
      <c r="O70" s="155">
        <v>152.65180544379683</v>
      </c>
      <c r="P70" s="155">
        <v>147.48463541378325</v>
      </c>
      <c r="Q70" s="155">
        <v>165.20581110888438</v>
      </c>
    </row>
    <row r="71" spans="1:17" x14ac:dyDescent="0.25">
      <c r="A71" s="152" t="s">
        <v>123</v>
      </c>
      <c r="B71" s="151">
        <v>263.40829013002502</v>
      </c>
      <c r="C71" s="151">
        <v>305.47392349675226</v>
      </c>
      <c r="D71" s="151">
        <v>261.53452328257089</v>
      </c>
      <c r="E71" s="151">
        <v>229.63936130632709</v>
      </c>
      <c r="F71" s="151">
        <v>224.26339491481809</v>
      </c>
      <c r="G71" s="151">
        <v>217.44872526084987</v>
      </c>
      <c r="H71" s="151">
        <v>239.53240154472013</v>
      </c>
      <c r="I71" s="151">
        <v>237.64979760519847</v>
      </c>
      <c r="J71" s="151">
        <v>223.89128470207481</v>
      </c>
      <c r="K71" s="151">
        <v>165.54642937688865</v>
      </c>
      <c r="L71" s="151">
        <v>172.84361502516052</v>
      </c>
      <c r="M71" s="151">
        <v>189.4745237441017</v>
      </c>
      <c r="N71" s="151">
        <v>176.86288309381118</v>
      </c>
      <c r="O71" s="151">
        <v>152.65180544379683</v>
      </c>
      <c r="P71" s="151">
        <v>147.48463541378325</v>
      </c>
      <c r="Q71" s="151">
        <v>165.20581110888438</v>
      </c>
    </row>
    <row r="72" spans="1:17" x14ac:dyDescent="0.25">
      <c r="A72" s="154" t="s">
        <v>30</v>
      </c>
      <c r="B72" s="153">
        <v>0</v>
      </c>
      <c r="C72" s="153">
        <v>34.002167094050549</v>
      </c>
      <c r="D72" s="153">
        <v>21.381878494092529</v>
      </c>
      <c r="E72" s="153">
        <v>4.2515918343088828</v>
      </c>
      <c r="F72" s="153">
        <v>4.211237709962675</v>
      </c>
      <c r="G72" s="153">
        <v>1.3400703561358036</v>
      </c>
      <c r="H72" s="153">
        <v>3.2329890651475801</v>
      </c>
      <c r="I72" s="153">
        <v>4.1445976674710536</v>
      </c>
      <c r="J72" s="153">
        <v>3.4096620910079847</v>
      </c>
      <c r="K72" s="153">
        <v>3.8915773195706036</v>
      </c>
      <c r="L72" s="153">
        <v>2.6104281854348361</v>
      </c>
      <c r="M72" s="153">
        <v>2.845173244332913</v>
      </c>
      <c r="N72" s="153">
        <v>3.3988080272024437</v>
      </c>
      <c r="O72" s="153">
        <v>2.1381527575993191</v>
      </c>
      <c r="P72" s="153">
        <v>2.9337965254697647</v>
      </c>
      <c r="Q72" s="153">
        <v>2.3987790590035094</v>
      </c>
    </row>
    <row r="73" spans="1:17" x14ac:dyDescent="0.25">
      <c r="A73" s="154" t="s">
        <v>125</v>
      </c>
      <c r="B73" s="153">
        <v>10.596070749931807</v>
      </c>
      <c r="C73" s="153">
        <v>53.926695056643439</v>
      </c>
      <c r="D73" s="153">
        <v>25.72858113878377</v>
      </c>
      <c r="E73" s="153">
        <v>0</v>
      </c>
      <c r="F73" s="153">
        <v>0</v>
      </c>
      <c r="G73" s="153">
        <v>1.7191925462956252</v>
      </c>
      <c r="H73" s="153">
        <v>6.7698689197978998</v>
      </c>
      <c r="I73" s="153">
        <v>7.7444166627397184</v>
      </c>
      <c r="J73" s="153">
        <v>6.1893694823723591</v>
      </c>
      <c r="K73" s="153">
        <v>2.6263949412486585</v>
      </c>
      <c r="L73" s="153">
        <v>2.2738800644111135</v>
      </c>
      <c r="M73" s="153">
        <v>3.0172824880791396</v>
      </c>
      <c r="N73" s="153">
        <v>2.5965867244018641</v>
      </c>
      <c r="O73" s="153">
        <v>1.8369631922093372</v>
      </c>
      <c r="P73" s="153">
        <v>4.0910831006806836</v>
      </c>
      <c r="Q73" s="153">
        <v>4.689184590484313</v>
      </c>
    </row>
    <row r="74" spans="1:17" x14ac:dyDescent="0.25">
      <c r="A74" s="154" t="s">
        <v>29</v>
      </c>
      <c r="B74" s="153">
        <v>22.046442902486788</v>
      </c>
      <c r="C74" s="153">
        <v>23.488231517913018</v>
      </c>
      <c r="D74" s="153">
        <v>10.476414911832141</v>
      </c>
      <c r="E74" s="153">
        <v>4.4762346648336502</v>
      </c>
      <c r="F74" s="153">
        <v>0</v>
      </c>
      <c r="G74" s="153">
        <v>0</v>
      </c>
      <c r="H74" s="153">
        <v>3.5525299616747521</v>
      </c>
      <c r="I74" s="153">
        <v>4.2981709787189128</v>
      </c>
      <c r="J74" s="153">
        <v>1.5155170860664102</v>
      </c>
      <c r="K74" s="153">
        <v>0</v>
      </c>
      <c r="L74" s="153">
        <v>0</v>
      </c>
      <c r="M74" s="153">
        <v>10.94378285855208</v>
      </c>
      <c r="N74" s="153">
        <v>2.2297184389656302</v>
      </c>
      <c r="O74" s="153">
        <v>1.9648035542113664</v>
      </c>
      <c r="P74" s="153">
        <v>1.295733224790224</v>
      </c>
      <c r="Q74" s="153">
        <v>1.2375585120063244</v>
      </c>
    </row>
    <row r="75" spans="1:17" x14ac:dyDescent="0.25">
      <c r="A75" s="154" t="s">
        <v>26</v>
      </c>
      <c r="B75" s="153">
        <v>230.76577647760644</v>
      </c>
      <c r="C75" s="153">
        <v>194.05682982814525</v>
      </c>
      <c r="D75" s="153">
        <v>203.94764873786244</v>
      </c>
      <c r="E75" s="153">
        <v>220.91153480718455</v>
      </c>
      <c r="F75" s="153">
        <v>220.0521572048554</v>
      </c>
      <c r="G75" s="153">
        <v>214.38946235841843</v>
      </c>
      <c r="H75" s="153">
        <v>225.97701359809989</v>
      </c>
      <c r="I75" s="153">
        <v>221.46261229626879</v>
      </c>
      <c r="J75" s="153">
        <v>212.77673604262804</v>
      </c>
      <c r="K75" s="153">
        <v>159.0284571160694</v>
      </c>
      <c r="L75" s="153">
        <v>167.95930677531456</v>
      </c>
      <c r="M75" s="153">
        <v>172.66828515313756</v>
      </c>
      <c r="N75" s="153">
        <v>168.63776990324124</v>
      </c>
      <c r="O75" s="153">
        <v>146.71188593977681</v>
      </c>
      <c r="P75" s="153">
        <v>139.16402256284258</v>
      </c>
      <c r="Q75" s="153">
        <v>156.88028894739023</v>
      </c>
    </row>
    <row r="76" spans="1:17" x14ac:dyDescent="0.25">
      <c r="A76" s="152" t="s">
        <v>122</v>
      </c>
      <c r="B76" s="151">
        <v>0</v>
      </c>
      <c r="C76" s="151">
        <v>0</v>
      </c>
      <c r="D76" s="151">
        <v>0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</row>
    <row r="77" spans="1:17" x14ac:dyDescent="0.25">
      <c r="A77" s="156" t="s">
        <v>112</v>
      </c>
      <c r="B77" s="155">
        <v>170.34876469936859</v>
      </c>
      <c r="C77" s="155">
        <v>185.40888934344503</v>
      </c>
      <c r="D77" s="155">
        <v>161.41814187610947</v>
      </c>
      <c r="E77" s="155">
        <v>144.3811390321369</v>
      </c>
      <c r="F77" s="155">
        <v>140.73114280056436</v>
      </c>
      <c r="G77" s="155">
        <v>122.7392641727177</v>
      </c>
      <c r="H77" s="155">
        <v>113.41224440708092</v>
      </c>
      <c r="I77" s="155">
        <v>125.34014749294099</v>
      </c>
      <c r="J77" s="155">
        <v>139.91569441681784</v>
      </c>
      <c r="K77" s="155">
        <v>85.339486015804283</v>
      </c>
      <c r="L77" s="155">
        <v>77.125620228442983</v>
      </c>
      <c r="M77" s="155">
        <v>76.707055570596381</v>
      </c>
      <c r="N77" s="155">
        <v>69.266855802388832</v>
      </c>
      <c r="O77" s="155">
        <v>58.779640060911134</v>
      </c>
      <c r="P77" s="155">
        <v>67.051047122876497</v>
      </c>
      <c r="Q77" s="155">
        <v>93.919120488452123</v>
      </c>
    </row>
    <row r="78" spans="1:17" x14ac:dyDescent="0.25">
      <c r="A78" s="152" t="s">
        <v>121</v>
      </c>
      <c r="B78" s="151">
        <v>34.762551226495347</v>
      </c>
      <c r="C78" s="151">
        <v>62.177885600161446</v>
      </c>
      <c r="D78" s="151">
        <v>46.089379982266976</v>
      </c>
      <c r="E78" s="151">
        <v>30.38782937855564</v>
      </c>
      <c r="F78" s="151">
        <v>30.15260159223271</v>
      </c>
      <c r="G78" s="151">
        <v>29.045634748084076</v>
      </c>
      <c r="H78" s="151">
        <v>33.550660176860077</v>
      </c>
      <c r="I78" s="151">
        <v>33.835627388401889</v>
      </c>
      <c r="J78" s="151">
        <v>57.608364081540742</v>
      </c>
      <c r="K78" s="151">
        <v>49.34420860640725</v>
      </c>
      <c r="L78" s="151">
        <v>38.320630139066807</v>
      </c>
      <c r="M78" s="151">
        <v>25.321265602177849</v>
      </c>
      <c r="N78" s="151">
        <v>24.415370602657436</v>
      </c>
      <c r="O78" s="151">
        <v>20.757897694598441</v>
      </c>
      <c r="P78" s="151">
        <v>21.015969651209257</v>
      </c>
      <c r="Q78" s="151">
        <v>27.328417076018752</v>
      </c>
    </row>
    <row r="79" spans="1:17" x14ac:dyDescent="0.25">
      <c r="A79" s="154" t="s">
        <v>30</v>
      </c>
      <c r="B79" s="153">
        <v>0</v>
      </c>
      <c r="C79" s="153">
        <v>13.981045815533516</v>
      </c>
      <c r="D79" s="153">
        <v>8.8169052032543362</v>
      </c>
      <c r="E79" s="153">
        <v>1.7603081303489527</v>
      </c>
      <c r="F79" s="153">
        <v>1.7513657519891912</v>
      </c>
      <c r="G79" s="153">
        <v>0.55929012287850721</v>
      </c>
      <c r="H79" s="153">
        <v>1.3458160194359088</v>
      </c>
      <c r="I79" s="153">
        <v>1.7274678044649572</v>
      </c>
      <c r="J79" s="153">
        <v>1.4198989901953134</v>
      </c>
      <c r="K79" s="153">
        <v>1.6188383384531622</v>
      </c>
      <c r="L79" s="153">
        <v>1.0841315030912047</v>
      </c>
      <c r="M79" s="153">
        <v>1.1834264227433553</v>
      </c>
      <c r="N79" s="153">
        <v>1.4155596600076321</v>
      </c>
      <c r="O79" s="153">
        <v>0.891903577087511</v>
      </c>
      <c r="P79" s="153">
        <v>1.2237633676530644</v>
      </c>
      <c r="Q79" s="153">
        <v>1.0001646570245275</v>
      </c>
    </row>
    <row r="80" spans="1:17" x14ac:dyDescent="0.25">
      <c r="A80" s="154" t="s">
        <v>125</v>
      </c>
      <c r="B80" s="153">
        <v>4.3289383361160301</v>
      </c>
      <c r="C80" s="153">
        <v>22.173633585818063</v>
      </c>
      <c r="D80" s="153">
        <v>10.609285848180651</v>
      </c>
      <c r="E80" s="153">
        <v>0</v>
      </c>
      <c r="F80" s="153">
        <v>0</v>
      </c>
      <c r="G80" s="153">
        <v>0.71752009591655497</v>
      </c>
      <c r="H80" s="153">
        <v>2.8181345059171679</v>
      </c>
      <c r="I80" s="153">
        <v>3.2278719245161209</v>
      </c>
      <c r="J80" s="153">
        <v>2.5774634680494555</v>
      </c>
      <c r="K80" s="153">
        <v>1.0925412689171241</v>
      </c>
      <c r="L80" s="153">
        <v>0.94436040257069975</v>
      </c>
      <c r="M80" s="153">
        <v>1.2550138478863959</v>
      </c>
      <c r="N80" s="153">
        <v>1.0814448451800422</v>
      </c>
      <c r="O80" s="153">
        <v>0.76626613149434697</v>
      </c>
      <c r="P80" s="153">
        <v>1.7064979078042521</v>
      </c>
      <c r="Q80" s="153">
        <v>1.9551432550919148</v>
      </c>
    </row>
    <row r="81" spans="1:17" x14ac:dyDescent="0.25">
      <c r="A81" s="154" t="s">
        <v>26</v>
      </c>
      <c r="B81" s="153">
        <v>30.433612890379315</v>
      </c>
      <c r="C81" s="153">
        <v>26.023206198809866</v>
      </c>
      <c r="D81" s="153">
        <v>26.663188930831989</v>
      </c>
      <c r="E81" s="153">
        <v>28.627521248206687</v>
      </c>
      <c r="F81" s="153">
        <v>28.401235840243519</v>
      </c>
      <c r="G81" s="153">
        <v>27.768824529289013</v>
      </c>
      <c r="H81" s="153">
        <v>29.386709651507005</v>
      </c>
      <c r="I81" s="153">
        <v>28.880287659420809</v>
      </c>
      <c r="J81" s="153">
        <v>53.611001623295969</v>
      </c>
      <c r="K81" s="153">
        <v>46.63282899903696</v>
      </c>
      <c r="L81" s="153">
        <v>36.292138233404906</v>
      </c>
      <c r="M81" s="153">
        <v>22.882825331548098</v>
      </c>
      <c r="N81" s="153">
        <v>21.918366097469761</v>
      </c>
      <c r="O81" s="153">
        <v>19.099727986016582</v>
      </c>
      <c r="P81" s="153">
        <v>18.085708375751942</v>
      </c>
      <c r="Q81" s="153">
        <v>24.37310916390231</v>
      </c>
    </row>
    <row r="82" spans="1:17" x14ac:dyDescent="0.25">
      <c r="A82" s="152" t="s">
        <v>120</v>
      </c>
      <c r="B82" s="151">
        <v>135.58621347287323</v>
      </c>
      <c r="C82" s="151">
        <v>123.23100374328358</v>
      </c>
      <c r="D82" s="151">
        <v>115.32876189384248</v>
      </c>
      <c r="E82" s="151">
        <v>113.99330965358126</v>
      </c>
      <c r="F82" s="151">
        <v>110.57854120833164</v>
      </c>
      <c r="G82" s="151">
        <v>93.693629424633627</v>
      </c>
      <c r="H82" s="151">
        <v>79.861584230220842</v>
      </c>
      <c r="I82" s="151">
        <v>91.504520104539097</v>
      </c>
      <c r="J82" s="151">
        <v>82.307330335277101</v>
      </c>
      <c r="K82" s="151">
        <v>35.995277409397033</v>
      </c>
      <c r="L82" s="151">
        <v>38.804990089376176</v>
      </c>
      <c r="M82" s="151">
        <v>51.385789968418536</v>
      </c>
      <c r="N82" s="151">
        <v>44.851485199731393</v>
      </c>
      <c r="O82" s="151">
        <v>38.021742366312694</v>
      </c>
      <c r="P82" s="151">
        <v>46.035077471667243</v>
      </c>
      <c r="Q82" s="151">
        <v>66.590703412433371</v>
      </c>
    </row>
    <row r="83" spans="1:17" x14ac:dyDescent="0.25">
      <c r="A83" s="150" t="s">
        <v>33</v>
      </c>
      <c r="B83" s="87">
        <v>58.745076160839247</v>
      </c>
      <c r="C83" s="87">
        <v>92.078580517941035</v>
      </c>
      <c r="D83" s="87">
        <v>80.807190008448003</v>
      </c>
      <c r="E83" s="87">
        <v>83.397342098602479</v>
      </c>
      <c r="F83" s="87">
        <v>84.062440096942339</v>
      </c>
      <c r="G83" s="87">
        <v>70.701552149905453</v>
      </c>
      <c r="H83" s="87">
        <v>51.161325238316039</v>
      </c>
      <c r="I83" s="87">
        <v>71.641142841280171</v>
      </c>
      <c r="J83" s="87">
        <v>63.203794609211904</v>
      </c>
      <c r="K83" s="87">
        <v>22.432477677836467</v>
      </c>
      <c r="L83" s="87">
        <v>27.82746133112752</v>
      </c>
      <c r="M83" s="87">
        <v>36.911326961444736</v>
      </c>
      <c r="N83" s="87">
        <v>29.125398632024773</v>
      </c>
      <c r="O83" s="87">
        <v>23.23913846606364</v>
      </c>
      <c r="P83" s="87">
        <v>29.284750593276147</v>
      </c>
      <c r="Q83" s="87">
        <v>49.020585815497817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</v>
      </c>
      <c r="C85" s="87">
        <v>3.1848623987221449</v>
      </c>
      <c r="D85" s="87">
        <v>1.7492537180998162</v>
      </c>
      <c r="E85" s="87">
        <v>0.36349432141322491</v>
      </c>
      <c r="F85" s="87">
        <v>0.35259691912921143</v>
      </c>
      <c r="G85" s="87">
        <v>8.4505820326785858E-2</v>
      </c>
      <c r="H85" s="87">
        <v>0.13132743437396358</v>
      </c>
      <c r="I85" s="87">
        <v>0.24223012781680645</v>
      </c>
      <c r="J85" s="87">
        <v>0.19512790685663214</v>
      </c>
      <c r="K85" s="87">
        <v>0.15482057346485104</v>
      </c>
      <c r="L85" s="87">
        <v>8.0952141584180168E-2</v>
      </c>
      <c r="M85" s="87">
        <v>0.11882307832413391</v>
      </c>
      <c r="N85" s="87">
        <v>0.12729325132653141</v>
      </c>
      <c r="O85" s="87">
        <v>8.7561143862438906E-2</v>
      </c>
      <c r="P85" s="87">
        <v>0.12788102653584124</v>
      </c>
      <c r="Q85" s="87">
        <v>0.1126467221612116</v>
      </c>
    </row>
    <row r="86" spans="1:17" x14ac:dyDescent="0.25">
      <c r="A86" s="150" t="s">
        <v>125</v>
      </c>
      <c r="B86" s="87">
        <v>0.64767063277560688</v>
      </c>
      <c r="C86" s="87">
        <v>5.1282132757706904</v>
      </c>
      <c r="D86" s="87">
        <v>2.1681252135394762</v>
      </c>
      <c r="E86" s="87">
        <v>0</v>
      </c>
      <c r="F86" s="87">
        <v>0</v>
      </c>
      <c r="G86" s="87">
        <v>0.15388981302741636</v>
      </c>
      <c r="H86" s="87">
        <v>0.30652642799862695</v>
      </c>
      <c r="I86" s="87">
        <v>0.49732371163584571</v>
      </c>
      <c r="J86" s="87">
        <v>0.39591289871677282</v>
      </c>
      <c r="K86" s="87">
        <v>0.12607336029392702</v>
      </c>
      <c r="L86" s="87">
        <v>8.817895436210503E-2</v>
      </c>
      <c r="M86" s="87">
        <v>0.15116523893580339</v>
      </c>
      <c r="N86" s="87">
        <v>0.11885031083541014</v>
      </c>
      <c r="O86" s="87">
        <v>9.5671725164035451E-2</v>
      </c>
      <c r="P86" s="87">
        <v>0.19914920584997828</v>
      </c>
      <c r="Q86" s="87">
        <v>0.24540780038712287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62.189327123471905</v>
      </c>
      <c r="C88" s="87">
        <v>0</v>
      </c>
      <c r="D88" s="87">
        <v>12.772200502529921</v>
      </c>
      <c r="E88" s="87">
        <v>10.964932417424183</v>
      </c>
      <c r="F88" s="87">
        <v>6.475665081468021</v>
      </c>
      <c r="G88" s="87">
        <v>4.5673316872992373</v>
      </c>
      <c r="H88" s="87">
        <v>15.567485198828868</v>
      </c>
      <c r="I88" s="87">
        <v>1.6307431145433984</v>
      </c>
      <c r="J88" s="87">
        <v>3.5517951033035606</v>
      </c>
      <c r="K88" s="87">
        <v>3.5121703149330825</v>
      </c>
      <c r="L88" s="87">
        <v>2.3235013146962706</v>
      </c>
      <c r="M88" s="87">
        <v>3.3866357952579</v>
      </c>
      <c r="N88" s="87">
        <v>3.4568167766801743</v>
      </c>
      <c r="O88" s="87">
        <v>2.3009463425262782</v>
      </c>
      <c r="P88" s="87">
        <v>5.2741042265489861</v>
      </c>
      <c r="Q88" s="87">
        <v>5.0491833775584034</v>
      </c>
    </row>
    <row r="89" spans="1:17" x14ac:dyDescent="0.25">
      <c r="A89" s="150" t="s">
        <v>26</v>
      </c>
      <c r="B89" s="87">
        <v>14.00413955578647</v>
      </c>
      <c r="C89" s="87">
        <v>22.839347550849709</v>
      </c>
      <c r="D89" s="87">
        <v>17.831992451225247</v>
      </c>
      <c r="E89" s="87">
        <v>19.267540816141381</v>
      </c>
      <c r="F89" s="87">
        <v>19.687839110792073</v>
      </c>
      <c r="G89" s="87">
        <v>18.186349954074732</v>
      </c>
      <c r="H89" s="87">
        <v>12.694919930703357</v>
      </c>
      <c r="I89" s="87">
        <v>17.493080309262886</v>
      </c>
      <c r="J89" s="87">
        <v>14.960699817188225</v>
      </c>
      <c r="K89" s="87">
        <v>9.7697354828687093</v>
      </c>
      <c r="L89" s="87">
        <v>8.4848963476060959</v>
      </c>
      <c r="M89" s="87">
        <v>10.817838894455958</v>
      </c>
      <c r="N89" s="87">
        <v>12.023126228864507</v>
      </c>
      <c r="O89" s="87">
        <v>12.298424688696304</v>
      </c>
      <c r="P89" s="87">
        <v>11.149192419456289</v>
      </c>
      <c r="Q89" s="87">
        <v>12.162879696828819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52" t="s">
        <v>119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77" t="s">
        <v>98</v>
      </c>
      <c r="B94" s="176">
        <v>33.99369555963704</v>
      </c>
      <c r="C94" s="176">
        <v>22.386531455267932</v>
      </c>
      <c r="D94" s="176">
        <v>18.61120921201713</v>
      </c>
      <c r="E94" s="176">
        <v>21.283775523039999</v>
      </c>
      <c r="F94" s="176">
        <v>22.451924796959876</v>
      </c>
      <c r="G94" s="176">
        <v>19.133719545652529</v>
      </c>
      <c r="H94" s="176">
        <v>17.989809235629281</v>
      </c>
      <c r="I94" s="176">
        <v>17.87992950677441</v>
      </c>
      <c r="J94" s="176">
        <v>18.92916908647031</v>
      </c>
      <c r="K94" s="176">
        <v>17.504875902047992</v>
      </c>
      <c r="L94" s="176">
        <v>20.588771780240045</v>
      </c>
      <c r="M94" s="176">
        <v>18.977494527167586</v>
      </c>
      <c r="N94" s="176">
        <v>14.407991817869702</v>
      </c>
      <c r="O94" s="176">
        <v>36.176337530910502</v>
      </c>
      <c r="P94" s="176">
        <v>107.61135413237801</v>
      </c>
      <c r="Q94" s="176">
        <v>13.066735926578128</v>
      </c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134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SUM(B$99:B$103,B$107:B$108,B$110:B$112,B$105,B$104,B113)</f>
        <v>1</v>
      </c>
      <c r="C98" s="77">
        <f t="shared" si="0"/>
        <v>1</v>
      </c>
      <c r="D98" s="77">
        <f t="shared" si="0"/>
        <v>1</v>
      </c>
      <c r="E98" s="77">
        <f t="shared" si="0"/>
        <v>1</v>
      </c>
      <c r="F98" s="77">
        <f t="shared" si="0"/>
        <v>1</v>
      </c>
      <c r="G98" s="77">
        <f t="shared" si="0"/>
        <v>1</v>
      </c>
      <c r="H98" s="77">
        <f t="shared" si="0"/>
        <v>0.99999999999999989</v>
      </c>
      <c r="I98" s="77">
        <f t="shared" si="0"/>
        <v>0.99999999999999989</v>
      </c>
      <c r="J98" s="77">
        <f t="shared" si="0"/>
        <v>0.99999999999999989</v>
      </c>
      <c r="K98" s="77">
        <f t="shared" si="0"/>
        <v>0.99999999999999978</v>
      </c>
      <c r="L98" s="77">
        <f t="shared" si="0"/>
        <v>1.0000000000000004</v>
      </c>
      <c r="M98" s="77">
        <f t="shared" si="0"/>
        <v>0.99999999999999989</v>
      </c>
      <c r="N98" s="77">
        <f t="shared" si="0"/>
        <v>1.0000000000000002</v>
      </c>
      <c r="O98" s="77">
        <f t="shared" si="0"/>
        <v>0.99999999999999989</v>
      </c>
      <c r="P98" s="77">
        <f t="shared" si="0"/>
        <v>1</v>
      </c>
      <c r="Q98" s="77">
        <f t="shared" si="0"/>
        <v>1.0000000000000002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76" t="s">
        <v>79</v>
      </c>
      <c r="B103" s="145">
        <f t="shared" ref="B103:Q103" si="5">IF(B$10=0,0,B$10/B$5)</f>
        <v>2.9940404387861008E-4</v>
      </c>
      <c r="C103" s="145">
        <f t="shared" si="5"/>
        <v>3.1001997557026533E-4</v>
      </c>
      <c r="D103" s="145">
        <f t="shared" si="5"/>
        <v>3.0477301447128972E-4</v>
      </c>
      <c r="E103" s="145">
        <f t="shared" si="5"/>
        <v>1.6049881426564565E-4</v>
      </c>
      <c r="F103" s="145">
        <f t="shared" si="5"/>
        <v>1.611562909446504E-4</v>
      </c>
      <c r="G103" s="145">
        <f t="shared" si="5"/>
        <v>3.1002001759489829E-4</v>
      </c>
      <c r="H103" s="145">
        <f t="shared" si="5"/>
        <v>3.1404051487095026E-4</v>
      </c>
      <c r="I103" s="145">
        <f t="shared" si="5"/>
        <v>3.1668766827797794E-4</v>
      </c>
      <c r="J103" s="145">
        <f t="shared" si="5"/>
        <v>2.9861020156842063E-4</v>
      </c>
      <c r="K103" s="145">
        <f t="shared" si="5"/>
        <v>3.0024784989432496E-4</v>
      </c>
      <c r="L103" s="145">
        <f t="shared" si="5"/>
        <v>3.0758889740366789E-4</v>
      </c>
      <c r="M103" s="145">
        <f t="shared" si="5"/>
        <v>3.1331241506258001E-4</v>
      </c>
      <c r="N103" s="145">
        <f t="shared" si="5"/>
        <v>3.169252494682268E-4</v>
      </c>
      <c r="O103" s="145">
        <f t="shared" si="5"/>
        <v>3.1134606364340744E-4</v>
      </c>
      <c r="P103" s="145">
        <f t="shared" si="5"/>
        <v>2.6414003124257082E-4</v>
      </c>
      <c r="Q103" s="145">
        <f t="shared" si="5"/>
        <v>3.1019995529254319E-4</v>
      </c>
    </row>
    <row r="104" spans="1:17" x14ac:dyDescent="0.25">
      <c r="A104" s="175" t="s">
        <v>117</v>
      </c>
      <c r="B104" s="174">
        <f t="shared" ref="B104:Q104" si="6">IF(B$15=0,0,B$15/B$5)</f>
        <v>2.4036431711502552E-2</v>
      </c>
      <c r="C104" s="174">
        <f t="shared" si="6"/>
        <v>1.044964190787036E-2</v>
      </c>
      <c r="D104" s="174">
        <f t="shared" si="6"/>
        <v>2.6608987522871858E-2</v>
      </c>
      <c r="E104" s="174">
        <f t="shared" si="6"/>
        <v>3.4489373454885425E-2</v>
      </c>
      <c r="F104" s="174">
        <f t="shared" si="6"/>
        <v>2.2072753139538361E-2</v>
      </c>
      <c r="G104" s="174">
        <f t="shared" si="6"/>
        <v>2.2996512086387116E-2</v>
      </c>
      <c r="H104" s="174">
        <f t="shared" si="6"/>
        <v>2.8632222912071369E-2</v>
      </c>
      <c r="I104" s="174">
        <f t="shared" si="6"/>
        <v>2.6891839611196015E-2</v>
      </c>
      <c r="J104" s="174">
        <f t="shared" si="6"/>
        <v>6.0923242027448893E-2</v>
      </c>
      <c r="K104" s="174">
        <f t="shared" si="6"/>
        <v>5.0290648624842137E-2</v>
      </c>
      <c r="L104" s="174">
        <f t="shared" si="6"/>
        <v>4.5729275287093432E-2</v>
      </c>
      <c r="M104" s="174">
        <f t="shared" si="6"/>
        <v>4.1437249578750709E-2</v>
      </c>
      <c r="N104" s="174">
        <f t="shared" si="6"/>
        <v>3.3737818054540472E-2</v>
      </c>
      <c r="O104" s="174">
        <f t="shared" si="6"/>
        <v>1.3125735230329741E-2</v>
      </c>
      <c r="P104" s="174">
        <f t="shared" si="6"/>
        <v>2.1544108028990303E-2</v>
      </c>
      <c r="Q104" s="174">
        <f t="shared" si="6"/>
        <v>4.3934242123133224E-2</v>
      </c>
    </row>
    <row r="105" spans="1:17" x14ac:dyDescent="0.25">
      <c r="A105" s="127" t="s">
        <v>116</v>
      </c>
      <c r="B105" s="143">
        <f t="shared" ref="B105:Q105" si="7">IF(B$21=0,0,B$21/B$5)</f>
        <v>0.88688121789961549</v>
      </c>
      <c r="C105" s="143">
        <f t="shared" si="7"/>
        <v>0.90365331654362446</v>
      </c>
      <c r="D105" s="143">
        <f t="shared" si="7"/>
        <v>0.89673987219497131</v>
      </c>
      <c r="E105" s="143">
        <f t="shared" si="7"/>
        <v>0.89096426853274879</v>
      </c>
      <c r="F105" s="143">
        <f t="shared" si="7"/>
        <v>0.9014238220162647</v>
      </c>
      <c r="G105" s="143">
        <f t="shared" si="7"/>
        <v>0.9044649762175494</v>
      </c>
      <c r="H105" s="143">
        <f t="shared" si="7"/>
        <v>0.90253616370910539</v>
      </c>
      <c r="I105" s="143">
        <f t="shared" si="7"/>
        <v>0.90180756371036652</v>
      </c>
      <c r="J105" s="143">
        <f t="shared" si="7"/>
        <v>0.86741845324731237</v>
      </c>
      <c r="K105" s="143">
        <f t="shared" si="7"/>
        <v>0.87565410275529532</v>
      </c>
      <c r="L105" s="143">
        <f t="shared" si="7"/>
        <v>0.87659008636324998</v>
      </c>
      <c r="M105" s="143">
        <f t="shared" si="7"/>
        <v>0.88274758018127986</v>
      </c>
      <c r="N105" s="143">
        <f t="shared" si="7"/>
        <v>0.89690546961944362</v>
      </c>
      <c r="O105" s="143">
        <f t="shared" si="7"/>
        <v>0.87343238880245377</v>
      </c>
      <c r="P105" s="143">
        <f t="shared" si="7"/>
        <v>0.75318395408256356</v>
      </c>
      <c r="Q105" s="143">
        <f t="shared" si="7"/>
        <v>0.88489498432487257</v>
      </c>
    </row>
    <row r="106" spans="1:17" x14ac:dyDescent="0.25">
      <c r="A106" s="127" t="s">
        <v>113</v>
      </c>
      <c r="B106" s="143">
        <f t="shared" ref="B106:Q106" si="8">IF(B$27=0,0,B$27/B$5)</f>
        <v>3.4254828082406388E-2</v>
      </c>
      <c r="C106" s="143">
        <f t="shared" si="8"/>
        <v>4.1057000002393498E-2</v>
      </c>
      <c r="D106" s="143">
        <f t="shared" si="8"/>
        <v>3.6723970382371754E-2</v>
      </c>
      <c r="E106" s="143">
        <f t="shared" si="8"/>
        <v>3.2741450496627682E-2</v>
      </c>
      <c r="F106" s="143">
        <f t="shared" si="8"/>
        <v>3.2504975092598934E-2</v>
      </c>
      <c r="G106" s="143">
        <f t="shared" si="8"/>
        <v>3.3194713540834954E-2</v>
      </c>
      <c r="H106" s="143">
        <f t="shared" si="8"/>
        <v>3.444296714123201E-2</v>
      </c>
      <c r="I106" s="143">
        <f t="shared" si="8"/>
        <v>3.4957761677044626E-2</v>
      </c>
      <c r="J106" s="143">
        <f t="shared" si="8"/>
        <v>3.2609923295361345E-2</v>
      </c>
      <c r="K106" s="143">
        <f t="shared" si="8"/>
        <v>3.2570526390987155E-2</v>
      </c>
      <c r="L106" s="143">
        <f t="shared" si="8"/>
        <v>3.3177560488187249E-2</v>
      </c>
      <c r="M106" s="143">
        <f t="shared" si="8"/>
        <v>3.5039171882833849E-2</v>
      </c>
      <c r="N106" s="143">
        <f t="shared" si="8"/>
        <v>3.4540625200113036E-2</v>
      </c>
      <c r="O106" s="143">
        <f t="shared" si="8"/>
        <v>3.3798931475851654E-2</v>
      </c>
      <c r="P106" s="143">
        <f t="shared" si="8"/>
        <v>2.8949114809731433E-2</v>
      </c>
      <c r="Q106" s="143">
        <f t="shared" si="8"/>
        <v>3.3892645190561954E-2</v>
      </c>
    </row>
    <row r="107" spans="1:17" x14ac:dyDescent="0.25">
      <c r="A107" s="142" t="s">
        <v>123</v>
      </c>
      <c r="B107" s="141">
        <f t="shared" ref="B107:Q107" si="9">IF(B$28=0,0,B$28/B$5)</f>
        <v>3.4254828082406388E-2</v>
      </c>
      <c r="C107" s="141">
        <f t="shared" si="9"/>
        <v>4.1057000002393498E-2</v>
      </c>
      <c r="D107" s="141">
        <f t="shared" si="9"/>
        <v>3.6723970382371754E-2</v>
      </c>
      <c r="E107" s="141">
        <f t="shared" si="9"/>
        <v>3.2741450496627682E-2</v>
      </c>
      <c r="F107" s="141">
        <f t="shared" si="9"/>
        <v>3.2504975092598934E-2</v>
      </c>
      <c r="G107" s="141">
        <f t="shared" si="9"/>
        <v>3.3194713540834954E-2</v>
      </c>
      <c r="H107" s="141">
        <f t="shared" si="9"/>
        <v>3.444296714123201E-2</v>
      </c>
      <c r="I107" s="141">
        <f t="shared" si="9"/>
        <v>3.4957761677044626E-2</v>
      </c>
      <c r="J107" s="141">
        <f t="shared" si="9"/>
        <v>3.2609923295361345E-2</v>
      </c>
      <c r="K107" s="141">
        <f t="shared" si="9"/>
        <v>3.2570526390987155E-2</v>
      </c>
      <c r="L107" s="141">
        <f t="shared" si="9"/>
        <v>3.3177560488187249E-2</v>
      </c>
      <c r="M107" s="141">
        <f t="shared" si="9"/>
        <v>3.5039171882833849E-2</v>
      </c>
      <c r="N107" s="141">
        <f t="shared" si="9"/>
        <v>3.4540625200113036E-2</v>
      </c>
      <c r="O107" s="141">
        <f t="shared" si="9"/>
        <v>3.3798931475851654E-2</v>
      </c>
      <c r="P107" s="141">
        <f t="shared" si="9"/>
        <v>2.8949114809731433E-2</v>
      </c>
      <c r="Q107" s="141">
        <f t="shared" si="9"/>
        <v>3.3892645190561954E-2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1.731910221216338E-2</v>
      </c>
      <c r="C109" s="143">
        <f t="shared" si="11"/>
        <v>1.9482184672181668E-2</v>
      </c>
      <c r="D109" s="143">
        <f t="shared" si="11"/>
        <v>1.7720133147427371E-2</v>
      </c>
      <c r="E109" s="143">
        <f t="shared" si="11"/>
        <v>1.609370670772246E-2</v>
      </c>
      <c r="F109" s="143">
        <f t="shared" si="11"/>
        <v>1.5946878795326462E-2</v>
      </c>
      <c r="G109" s="143">
        <f t="shared" si="11"/>
        <v>1.4648380353415697E-2</v>
      </c>
      <c r="H109" s="143">
        <f t="shared" si="11"/>
        <v>1.2749415280783973E-2</v>
      </c>
      <c r="I109" s="143">
        <f t="shared" si="11"/>
        <v>1.4414195350048989E-2</v>
      </c>
      <c r="J109" s="143">
        <f t="shared" si="11"/>
        <v>1.5932101144521739E-2</v>
      </c>
      <c r="K109" s="143">
        <f t="shared" si="11"/>
        <v>1.3126502210175353E-2</v>
      </c>
      <c r="L109" s="143">
        <f t="shared" si="11"/>
        <v>1.1574008897035939E-2</v>
      </c>
      <c r="M109" s="143">
        <f t="shared" si="11"/>
        <v>1.1090020668825399E-2</v>
      </c>
      <c r="N109" s="143">
        <f t="shared" si="11"/>
        <v>1.0575794465512958E-2</v>
      </c>
      <c r="O109" s="143">
        <f t="shared" si="11"/>
        <v>1.0174708634312036E-2</v>
      </c>
      <c r="P109" s="143">
        <f t="shared" si="11"/>
        <v>1.0289353970518018E-2</v>
      </c>
      <c r="Q109" s="143">
        <f t="shared" si="11"/>
        <v>1.5063579930389509E-2</v>
      </c>
    </row>
    <row r="110" spans="1:17" x14ac:dyDescent="0.25">
      <c r="A110" s="142" t="s">
        <v>121</v>
      </c>
      <c r="B110" s="141">
        <f t="shared" ref="B110:Q110" si="12">IF(B$35=0,0,B$35/B$5)</f>
        <v>3.5342562002709369E-3</v>
      </c>
      <c r="C110" s="141">
        <f t="shared" si="12"/>
        <v>6.5334572364771949E-3</v>
      </c>
      <c r="D110" s="141">
        <f t="shared" si="12"/>
        <v>5.0595920661444605E-3</v>
      </c>
      <c r="E110" s="141">
        <f t="shared" si="12"/>
        <v>3.3872347647425842E-3</v>
      </c>
      <c r="F110" s="141">
        <f t="shared" si="12"/>
        <v>3.4167269119424366E-3</v>
      </c>
      <c r="G110" s="141">
        <f t="shared" si="12"/>
        <v>3.4664661570530742E-3</v>
      </c>
      <c r="H110" s="141">
        <f t="shared" si="12"/>
        <v>3.7716500698450452E-3</v>
      </c>
      <c r="I110" s="141">
        <f t="shared" si="12"/>
        <v>3.8911183106383356E-3</v>
      </c>
      <c r="J110" s="141">
        <f t="shared" si="12"/>
        <v>6.5598236648369669E-3</v>
      </c>
      <c r="K110" s="141">
        <f t="shared" si="12"/>
        <v>7.5898847482091195E-3</v>
      </c>
      <c r="L110" s="141">
        <f t="shared" si="12"/>
        <v>5.7506612310654296E-3</v>
      </c>
      <c r="M110" s="141">
        <f t="shared" si="12"/>
        <v>3.6608543607898844E-3</v>
      </c>
      <c r="N110" s="141">
        <f t="shared" si="12"/>
        <v>3.7277849312185338E-3</v>
      </c>
      <c r="O110" s="141">
        <f t="shared" si="12"/>
        <v>3.5931754717200034E-3</v>
      </c>
      <c r="P110" s="141">
        <f t="shared" si="12"/>
        <v>3.2250167604195249E-3</v>
      </c>
      <c r="Q110" s="141">
        <f t="shared" si="12"/>
        <v>4.3831734459890519E-3</v>
      </c>
    </row>
    <row r="111" spans="1:17" x14ac:dyDescent="0.25">
      <c r="A111" s="142" t="s">
        <v>120</v>
      </c>
      <c r="B111" s="141">
        <f t="shared" ref="B111:Q111" si="13">IF(B$39=0,0,B$39/B$5)</f>
        <v>1.3784846011892442E-2</v>
      </c>
      <c r="C111" s="141">
        <f t="shared" si="13"/>
        <v>1.2948727435704473E-2</v>
      </c>
      <c r="D111" s="141">
        <f t="shared" si="13"/>
        <v>1.266054108128291E-2</v>
      </c>
      <c r="E111" s="141">
        <f t="shared" si="13"/>
        <v>1.2706471942979877E-2</v>
      </c>
      <c r="F111" s="141">
        <f t="shared" si="13"/>
        <v>1.2530151883384025E-2</v>
      </c>
      <c r="G111" s="141">
        <f t="shared" si="13"/>
        <v>1.1181914196362623E-2</v>
      </c>
      <c r="H111" s="141">
        <f t="shared" si="13"/>
        <v>8.9777652109389282E-3</v>
      </c>
      <c r="I111" s="141">
        <f t="shared" si="13"/>
        <v>1.0523077039410654E-2</v>
      </c>
      <c r="J111" s="141">
        <f t="shared" si="13"/>
        <v>9.3722774796847728E-3</v>
      </c>
      <c r="K111" s="141">
        <f t="shared" si="13"/>
        <v>5.5366174619662333E-3</v>
      </c>
      <c r="L111" s="141">
        <f t="shared" si="13"/>
        <v>5.8233476659705101E-3</v>
      </c>
      <c r="M111" s="141">
        <f t="shared" si="13"/>
        <v>7.4291663080355138E-3</v>
      </c>
      <c r="N111" s="141">
        <f t="shared" si="13"/>
        <v>6.8480095342944242E-3</v>
      </c>
      <c r="O111" s="141">
        <f t="shared" si="13"/>
        <v>6.5815331625920332E-3</v>
      </c>
      <c r="P111" s="141">
        <f t="shared" si="13"/>
        <v>7.0643372100984928E-3</v>
      </c>
      <c r="Q111" s="141">
        <f t="shared" si="13"/>
        <v>1.0680406484400457E-2</v>
      </c>
    </row>
    <row r="112" spans="1:17" x14ac:dyDescent="0.25">
      <c r="A112" s="173" t="s">
        <v>119</v>
      </c>
      <c r="B112" s="172">
        <f t="shared" ref="B112:Q112" si="14">IF(B$50=0,0,B$50/B$5)</f>
        <v>0</v>
      </c>
      <c r="C112" s="172">
        <f t="shared" si="14"/>
        <v>0</v>
      </c>
      <c r="D112" s="172">
        <f t="shared" si="14"/>
        <v>0</v>
      </c>
      <c r="E112" s="172">
        <f t="shared" si="14"/>
        <v>0</v>
      </c>
      <c r="F112" s="172">
        <f t="shared" si="14"/>
        <v>0</v>
      </c>
      <c r="G112" s="172">
        <f t="shared" si="14"/>
        <v>0</v>
      </c>
      <c r="H112" s="172">
        <f t="shared" si="14"/>
        <v>0</v>
      </c>
      <c r="I112" s="172">
        <f t="shared" si="14"/>
        <v>0</v>
      </c>
      <c r="J112" s="172">
        <f t="shared" si="14"/>
        <v>0</v>
      </c>
      <c r="K112" s="172">
        <f t="shared" si="14"/>
        <v>0</v>
      </c>
      <c r="L112" s="172">
        <f t="shared" si="14"/>
        <v>0</v>
      </c>
      <c r="M112" s="172">
        <f t="shared" si="14"/>
        <v>0</v>
      </c>
      <c r="N112" s="172">
        <f t="shared" si="14"/>
        <v>0</v>
      </c>
      <c r="O112" s="172">
        <f t="shared" si="14"/>
        <v>0</v>
      </c>
      <c r="P112" s="172">
        <f t="shared" si="14"/>
        <v>0</v>
      </c>
      <c r="Q112" s="172">
        <f t="shared" si="14"/>
        <v>0</v>
      </c>
    </row>
    <row r="113" spans="1:17" x14ac:dyDescent="0.25">
      <c r="A113" s="119" t="s">
        <v>98</v>
      </c>
      <c r="B113" s="171">
        <f t="shared" ref="B113:Q113" si="15">IF(B$51=0,0,B$51/B$5)</f>
        <v>3.7209016050433572E-2</v>
      </c>
      <c r="C113" s="171">
        <f t="shared" si="15"/>
        <v>2.5047836898359745E-2</v>
      </c>
      <c r="D113" s="171">
        <f t="shared" si="15"/>
        <v>2.1902263737886424E-2</v>
      </c>
      <c r="E113" s="171">
        <f t="shared" si="15"/>
        <v>2.5550701993749963E-2</v>
      </c>
      <c r="F113" s="171">
        <f t="shared" si="15"/>
        <v>2.7890414665326879E-2</v>
      </c>
      <c r="G113" s="171">
        <f t="shared" si="15"/>
        <v>2.4385397784217989E-2</v>
      </c>
      <c r="H113" s="171">
        <f t="shared" si="15"/>
        <v>2.1325190441936228E-2</v>
      </c>
      <c r="I113" s="171">
        <f t="shared" si="15"/>
        <v>2.1611951983065723E-2</v>
      </c>
      <c r="J113" s="171">
        <f t="shared" si="15"/>
        <v>2.2817670083787107E-2</v>
      </c>
      <c r="K113" s="171">
        <f t="shared" si="15"/>
        <v>2.8057972168805609E-2</v>
      </c>
      <c r="L113" s="171">
        <f t="shared" si="15"/>
        <v>3.262148006703007E-2</v>
      </c>
      <c r="M113" s="171">
        <f t="shared" si="15"/>
        <v>2.9372665273247479E-2</v>
      </c>
      <c r="N113" s="171">
        <f t="shared" si="15"/>
        <v>2.3923367410921902E-2</v>
      </c>
      <c r="O113" s="171">
        <f t="shared" si="15"/>
        <v>6.9156889793409254E-2</v>
      </c>
      <c r="P113" s="171">
        <f t="shared" si="15"/>
        <v>0.18576932907695404</v>
      </c>
      <c r="Q113" s="171">
        <f t="shared" si="15"/>
        <v>2.1904348475750322E-2</v>
      </c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6">SUM(B$116:B$120,B$124:B$125,B$127:B$129,B$122,B$121,B130)</f>
        <v>1</v>
      </c>
      <c r="C115" s="77">
        <f t="shared" si="16"/>
        <v>0.99999999999999989</v>
      </c>
      <c r="D115" s="77">
        <f t="shared" si="16"/>
        <v>1</v>
      </c>
      <c r="E115" s="77">
        <f t="shared" si="16"/>
        <v>0.99999999999999989</v>
      </c>
      <c r="F115" s="77">
        <f t="shared" si="16"/>
        <v>0.99999999999999978</v>
      </c>
      <c r="G115" s="77">
        <f t="shared" si="16"/>
        <v>1</v>
      </c>
      <c r="H115" s="77">
        <f t="shared" si="16"/>
        <v>1</v>
      </c>
      <c r="I115" s="77">
        <f t="shared" si="16"/>
        <v>1</v>
      </c>
      <c r="J115" s="77">
        <f t="shared" si="16"/>
        <v>1</v>
      </c>
      <c r="K115" s="77">
        <f t="shared" si="16"/>
        <v>0.99999999999999989</v>
      </c>
      <c r="L115" s="77">
        <f t="shared" si="16"/>
        <v>1</v>
      </c>
      <c r="M115" s="77">
        <f t="shared" si="16"/>
        <v>1.0000000000000002</v>
      </c>
      <c r="N115" s="77">
        <f t="shared" si="16"/>
        <v>1</v>
      </c>
      <c r="O115" s="77">
        <f t="shared" si="16"/>
        <v>1</v>
      </c>
      <c r="P115" s="77">
        <f t="shared" si="16"/>
        <v>1</v>
      </c>
      <c r="Q115" s="77">
        <f t="shared" si="16"/>
        <v>1</v>
      </c>
    </row>
    <row r="116" spans="1:17" x14ac:dyDescent="0.25">
      <c r="A116" s="132" t="s">
        <v>83</v>
      </c>
      <c r="B116" s="146">
        <f t="shared" ref="B116:Q116" si="17">IF(B$54=0,0,B$54/B$53)</f>
        <v>0</v>
      </c>
      <c r="C116" s="146">
        <f t="shared" si="17"/>
        <v>0</v>
      </c>
      <c r="D116" s="146">
        <f t="shared" si="17"/>
        <v>0</v>
      </c>
      <c r="E116" s="146">
        <f t="shared" si="17"/>
        <v>0</v>
      </c>
      <c r="F116" s="146">
        <f t="shared" si="17"/>
        <v>0</v>
      </c>
      <c r="G116" s="146">
        <f t="shared" si="17"/>
        <v>0</v>
      </c>
      <c r="H116" s="146">
        <f t="shared" si="17"/>
        <v>0</v>
      </c>
      <c r="I116" s="146">
        <f t="shared" si="17"/>
        <v>0</v>
      </c>
      <c r="J116" s="146">
        <f t="shared" si="17"/>
        <v>0</v>
      </c>
      <c r="K116" s="146">
        <f t="shared" si="17"/>
        <v>0</v>
      </c>
      <c r="L116" s="146">
        <f t="shared" si="17"/>
        <v>0</v>
      </c>
      <c r="M116" s="146">
        <f t="shared" si="17"/>
        <v>0</v>
      </c>
      <c r="N116" s="146">
        <f t="shared" si="17"/>
        <v>0</v>
      </c>
      <c r="O116" s="146">
        <f t="shared" si="17"/>
        <v>0</v>
      </c>
      <c r="P116" s="146">
        <f t="shared" si="17"/>
        <v>0</v>
      </c>
      <c r="Q116" s="146">
        <f t="shared" si="17"/>
        <v>0</v>
      </c>
    </row>
    <row r="117" spans="1:17" x14ac:dyDescent="0.25">
      <c r="A117" s="76" t="s">
        <v>82</v>
      </c>
      <c r="B117" s="145">
        <f t="shared" ref="B117:Q117" si="18">IF(B$55=0,0,B$55/B$53)</f>
        <v>0</v>
      </c>
      <c r="C117" s="145">
        <f t="shared" si="18"/>
        <v>0</v>
      </c>
      <c r="D117" s="145">
        <f t="shared" si="18"/>
        <v>0</v>
      </c>
      <c r="E117" s="145">
        <f t="shared" si="18"/>
        <v>0</v>
      </c>
      <c r="F117" s="145">
        <f t="shared" si="18"/>
        <v>0</v>
      </c>
      <c r="G117" s="145">
        <f t="shared" si="18"/>
        <v>0</v>
      </c>
      <c r="H117" s="145">
        <f t="shared" si="18"/>
        <v>0</v>
      </c>
      <c r="I117" s="145">
        <f t="shared" si="18"/>
        <v>0</v>
      </c>
      <c r="J117" s="145">
        <f t="shared" si="18"/>
        <v>0</v>
      </c>
      <c r="K117" s="145">
        <f t="shared" si="18"/>
        <v>0</v>
      </c>
      <c r="L117" s="145">
        <f t="shared" si="18"/>
        <v>0</v>
      </c>
      <c r="M117" s="145">
        <f t="shared" si="18"/>
        <v>0</v>
      </c>
      <c r="N117" s="145">
        <f t="shared" si="18"/>
        <v>0</v>
      </c>
      <c r="O117" s="145">
        <f t="shared" si="18"/>
        <v>0</v>
      </c>
      <c r="P117" s="145">
        <f t="shared" si="18"/>
        <v>0</v>
      </c>
      <c r="Q117" s="145">
        <f t="shared" si="18"/>
        <v>0</v>
      </c>
    </row>
    <row r="118" spans="1:17" x14ac:dyDescent="0.25">
      <c r="A118" s="76" t="s">
        <v>81</v>
      </c>
      <c r="B118" s="145">
        <f t="shared" ref="B118:Q118" si="19">IF(B$56=0,0,B$56/B$53)</f>
        <v>0</v>
      </c>
      <c r="C118" s="145">
        <f t="shared" si="19"/>
        <v>0</v>
      </c>
      <c r="D118" s="145">
        <f t="shared" si="19"/>
        <v>0</v>
      </c>
      <c r="E118" s="145">
        <f t="shared" si="19"/>
        <v>0</v>
      </c>
      <c r="F118" s="145">
        <f t="shared" si="19"/>
        <v>0</v>
      </c>
      <c r="G118" s="145">
        <f t="shared" si="19"/>
        <v>0</v>
      </c>
      <c r="H118" s="145">
        <f t="shared" si="19"/>
        <v>0</v>
      </c>
      <c r="I118" s="145">
        <f t="shared" si="19"/>
        <v>0</v>
      </c>
      <c r="J118" s="145">
        <f t="shared" si="19"/>
        <v>0</v>
      </c>
      <c r="K118" s="145">
        <f t="shared" si="19"/>
        <v>0</v>
      </c>
      <c r="L118" s="145">
        <f t="shared" si="19"/>
        <v>0</v>
      </c>
      <c r="M118" s="145">
        <f t="shared" si="19"/>
        <v>0</v>
      </c>
      <c r="N118" s="145">
        <f t="shared" si="19"/>
        <v>0</v>
      </c>
      <c r="O118" s="145">
        <f t="shared" si="19"/>
        <v>0</v>
      </c>
      <c r="P118" s="145">
        <f t="shared" si="19"/>
        <v>0</v>
      </c>
      <c r="Q118" s="145">
        <f t="shared" si="19"/>
        <v>0</v>
      </c>
    </row>
    <row r="119" spans="1:17" x14ac:dyDescent="0.25">
      <c r="A119" s="76" t="s">
        <v>80</v>
      </c>
      <c r="B119" s="145">
        <f t="shared" ref="B119:Q119" si="20">IF(B$57=0,0,B$57/B$53)</f>
        <v>0</v>
      </c>
      <c r="C119" s="145">
        <f t="shared" si="20"/>
        <v>0</v>
      </c>
      <c r="D119" s="145">
        <f t="shared" si="20"/>
        <v>0</v>
      </c>
      <c r="E119" s="145">
        <f t="shared" si="20"/>
        <v>0</v>
      </c>
      <c r="F119" s="145">
        <f t="shared" si="20"/>
        <v>0</v>
      </c>
      <c r="G119" s="145">
        <f t="shared" si="20"/>
        <v>0</v>
      </c>
      <c r="H119" s="145">
        <f t="shared" si="20"/>
        <v>0</v>
      </c>
      <c r="I119" s="145">
        <f t="shared" si="20"/>
        <v>0</v>
      </c>
      <c r="J119" s="145">
        <f t="shared" si="20"/>
        <v>0</v>
      </c>
      <c r="K119" s="145">
        <f t="shared" si="20"/>
        <v>0</v>
      </c>
      <c r="L119" s="145">
        <f t="shared" si="20"/>
        <v>0</v>
      </c>
      <c r="M119" s="145">
        <f t="shared" si="20"/>
        <v>0</v>
      </c>
      <c r="N119" s="145">
        <f t="shared" si="20"/>
        <v>0</v>
      </c>
      <c r="O119" s="145">
        <f t="shared" si="20"/>
        <v>0</v>
      </c>
      <c r="P119" s="145">
        <f t="shared" si="20"/>
        <v>0</v>
      </c>
      <c r="Q119" s="145">
        <f t="shared" si="20"/>
        <v>0</v>
      </c>
    </row>
    <row r="120" spans="1:17" x14ac:dyDescent="0.25">
      <c r="A120" s="76" t="s">
        <v>79</v>
      </c>
      <c r="B120" s="145">
        <f t="shared" ref="B120:Q120" si="21">IF(B$58=0,0,B$58/B$53)</f>
        <v>4.0298031052086163E-3</v>
      </c>
      <c r="C120" s="145">
        <f t="shared" si="21"/>
        <v>4.1467132856465591E-3</v>
      </c>
      <c r="D120" s="145">
        <f t="shared" si="21"/>
        <v>3.9721574725107177E-3</v>
      </c>
      <c r="E120" s="145">
        <f t="shared" si="21"/>
        <v>2.1296673632007022E-3</v>
      </c>
      <c r="F120" s="145">
        <f t="shared" si="21"/>
        <v>2.3269368263581763E-3</v>
      </c>
      <c r="G120" s="145">
        <f t="shared" si="21"/>
        <v>4.1283372743219056E-3</v>
      </c>
      <c r="H120" s="145">
        <f t="shared" si="21"/>
        <v>4.0432443123058831E-3</v>
      </c>
      <c r="I120" s="145">
        <f t="shared" si="21"/>
        <v>4.0362571103163417E-3</v>
      </c>
      <c r="J120" s="145">
        <f t="shared" si="21"/>
        <v>3.2217850060342599E-3</v>
      </c>
      <c r="K120" s="145">
        <f t="shared" si="21"/>
        <v>3.325307582031567E-3</v>
      </c>
      <c r="L120" s="145">
        <f t="shared" si="21"/>
        <v>3.4020895051095675E-3</v>
      </c>
      <c r="M120" s="145">
        <f t="shared" si="21"/>
        <v>3.6193058157911579E-3</v>
      </c>
      <c r="N120" s="145">
        <f t="shared" si="21"/>
        <v>3.7771489027312913E-3</v>
      </c>
      <c r="O120" s="145">
        <f t="shared" si="21"/>
        <v>4.8054227344460562E-3</v>
      </c>
      <c r="P120" s="145">
        <f t="shared" si="21"/>
        <v>3.2334594134412233E-3</v>
      </c>
      <c r="Q120" s="145">
        <f t="shared" si="21"/>
        <v>3.2911485529181338E-3</v>
      </c>
    </row>
    <row r="121" spans="1:17" x14ac:dyDescent="0.25">
      <c r="A121" s="175" t="s">
        <v>115</v>
      </c>
      <c r="B121" s="174">
        <f t="shared" ref="B121:Q121" si="22">IF(B$63=0,0,B$63/B$53)</f>
        <v>0.24898310684375446</v>
      </c>
      <c r="C121" s="174">
        <f t="shared" si="22"/>
        <v>0.15396821019225193</v>
      </c>
      <c r="D121" s="174">
        <f t="shared" si="22"/>
        <v>0.25872795061496229</v>
      </c>
      <c r="E121" s="174">
        <f t="shared" si="22"/>
        <v>0.31552672223901307</v>
      </c>
      <c r="F121" s="174">
        <f t="shared" si="22"/>
        <v>0.25786244611464126</v>
      </c>
      <c r="G121" s="174">
        <f t="shared" si="22"/>
        <v>0.32943169495192975</v>
      </c>
      <c r="H121" s="174">
        <f t="shared" si="22"/>
        <v>0.36940369946467011</v>
      </c>
      <c r="I121" s="174">
        <f t="shared" si="22"/>
        <v>0.3444695530813095</v>
      </c>
      <c r="J121" s="174">
        <f t="shared" si="22"/>
        <v>0.44801616356116103</v>
      </c>
      <c r="K121" s="174">
        <f t="shared" si="22"/>
        <v>0.46308851384866073</v>
      </c>
      <c r="L121" s="174">
        <f t="shared" si="22"/>
        <v>0.47250695545315086</v>
      </c>
      <c r="M121" s="174">
        <f t="shared" si="22"/>
        <v>0.44058143171084269</v>
      </c>
      <c r="N121" s="174">
        <f t="shared" si="22"/>
        <v>0.44293457235047046</v>
      </c>
      <c r="O121" s="174">
        <f t="shared" si="22"/>
        <v>0.22316556444536345</v>
      </c>
      <c r="P121" s="174">
        <f t="shared" si="22"/>
        <v>0.29052066526505765</v>
      </c>
      <c r="Q121" s="174">
        <f t="shared" si="22"/>
        <v>0.45615270325773127</v>
      </c>
    </row>
    <row r="122" spans="1:17" x14ac:dyDescent="0.25">
      <c r="A122" s="127" t="s">
        <v>114</v>
      </c>
      <c r="B122" s="143">
        <f t="shared" ref="B122:Q122" si="23">IF(B$69=0,0,B$69/B$53)</f>
        <v>0</v>
      </c>
      <c r="C122" s="143">
        <f t="shared" si="23"/>
        <v>0</v>
      </c>
      <c r="D122" s="143">
        <f t="shared" si="23"/>
        <v>0</v>
      </c>
      <c r="E122" s="143">
        <f t="shared" si="23"/>
        <v>0</v>
      </c>
      <c r="F122" s="143">
        <f t="shared" si="23"/>
        <v>0</v>
      </c>
      <c r="G122" s="143">
        <f t="shared" si="23"/>
        <v>0</v>
      </c>
      <c r="H122" s="143">
        <f t="shared" si="23"/>
        <v>0</v>
      </c>
      <c r="I122" s="143">
        <f t="shared" si="23"/>
        <v>0</v>
      </c>
      <c r="J122" s="143">
        <f t="shared" si="23"/>
        <v>0</v>
      </c>
      <c r="K122" s="143">
        <f t="shared" si="23"/>
        <v>0</v>
      </c>
      <c r="L122" s="143">
        <f t="shared" si="23"/>
        <v>0</v>
      </c>
      <c r="M122" s="143">
        <f t="shared" si="23"/>
        <v>0</v>
      </c>
      <c r="N122" s="143">
        <f t="shared" si="23"/>
        <v>0</v>
      </c>
      <c r="O122" s="143">
        <f t="shared" si="23"/>
        <v>0</v>
      </c>
      <c r="P122" s="143">
        <f t="shared" si="23"/>
        <v>0</v>
      </c>
      <c r="Q122" s="143">
        <f t="shared" si="23"/>
        <v>0</v>
      </c>
    </row>
    <row r="123" spans="1:17" x14ac:dyDescent="0.25">
      <c r="A123" s="127" t="s">
        <v>113</v>
      </c>
      <c r="B123" s="143">
        <f t="shared" ref="B123:Q123" si="24">IF(B$70=0,0,B$70/B$53)</f>
        <v>0.42065692460332399</v>
      </c>
      <c r="C123" s="143">
        <f t="shared" si="24"/>
        <v>0.50105064780671338</v>
      </c>
      <c r="D123" s="143">
        <f t="shared" si="24"/>
        <v>0.4366964485544656</v>
      </c>
      <c r="E123" s="143">
        <f t="shared" si="24"/>
        <v>0.39638567162399913</v>
      </c>
      <c r="F123" s="143">
        <f t="shared" si="24"/>
        <v>0.42822030042510101</v>
      </c>
      <c r="G123" s="143">
        <f t="shared" si="24"/>
        <v>0.40330577817569085</v>
      </c>
      <c r="H123" s="143">
        <f t="shared" si="24"/>
        <v>0.40459913106872442</v>
      </c>
      <c r="I123" s="143">
        <f t="shared" si="24"/>
        <v>0.40651013028932625</v>
      </c>
      <c r="J123" s="143">
        <f t="shared" si="24"/>
        <v>0.32101237697859847</v>
      </c>
      <c r="K123" s="143">
        <f t="shared" si="24"/>
        <v>0.32912189796408509</v>
      </c>
      <c r="L123" s="143">
        <f t="shared" si="24"/>
        <v>0.3348109200851408</v>
      </c>
      <c r="M123" s="143">
        <f t="shared" si="24"/>
        <v>0.36930194482558659</v>
      </c>
      <c r="N123" s="143">
        <f t="shared" si="24"/>
        <v>0.37559304709138047</v>
      </c>
      <c r="O123" s="143">
        <f t="shared" si="24"/>
        <v>0.47596089758229143</v>
      </c>
      <c r="P123" s="143">
        <f t="shared" si="24"/>
        <v>0.3233319061732996</v>
      </c>
      <c r="Q123" s="143">
        <f t="shared" si="24"/>
        <v>0.3280887241108138</v>
      </c>
    </row>
    <row r="124" spans="1:17" x14ac:dyDescent="0.25">
      <c r="A124" s="142" t="s">
        <v>123</v>
      </c>
      <c r="B124" s="141">
        <f t="shared" ref="B124:Q124" si="25">IF(B$71=0,0,B$71/B$53)</f>
        <v>0.42065692460332399</v>
      </c>
      <c r="C124" s="141">
        <f t="shared" si="25"/>
        <v>0.50105064780671338</v>
      </c>
      <c r="D124" s="141">
        <f t="shared" si="25"/>
        <v>0.4366964485544656</v>
      </c>
      <c r="E124" s="141">
        <f t="shared" si="25"/>
        <v>0.39638567162399913</v>
      </c>
      <c r="F124" s="141">
        <f t="shared" si="25"/>
        <v>0.42822030042510101</v>
      </c>
      <c r="G124" s="141">
        <f t="shared" si="25"/>
        <v>0.40330577817569085</v>
      </c>
      <c r="H124" s="141">
        <f t="shared" si="25"/>
        <v>0.40459913106872442</v>
      </c>
      <c r="I124" s="141">
        <f t="shared" si="25"/>
        <v>0.40651013028932625</v>
      </c>
      <c r="J124" s="141">
        <f t="shared" si="25"/>
        <v>0.32101237697859847</v>
      </c>
      <c r="K124" s="141">
        <f t="shared" si="25"/>
        <v>0.32912189796408509</v>
      </c>
      <c r="L124" s="141">
        <f t="shared" si="25"/>
        <v>0.3348109200851408</v>
      </c>
      <c r="M124" s="141">
        <f t="shared" si="25"/>
        <v>0.36930194482558659</v>
      </c>
      <c r="N124" s="141">
        <f t="shared" si="25"/>
        <v>0.37559304709138047</v>
      </c>
      <c r="O124" s="141">
        <f t="shared" si="25"/>
        <v>0.47596089758229143</v>
      </c>
      <c r="P124" s="141">
        <f t="shared" si="25"/>
        <v>0.3233319061732996</v>
      </c>
      <c r="Q124" s="141">
        <f t="shared" si="25"/>
        <v>0.3280887241108138</v>
      </c>
    </row>
    <row r="125" spans="1:17" x14ac:dyDescent="0.25">
      <c r="A125" s="142" t="s">
        <v>122</v>
      </c>
      <c r="B125" s="141">
        <f t="shared" ref="B125:Q125" si="26">IF(B$76=0,0,B$76/B$53)</f>
        <v>0</v>
      </c>
      <c r="C125" s="141">
        <f t="shared" si="26"/>
        <v>0</v>
      </c>
      <c r="D125" s="141">
        <f t="shared" si="26"/>
        <v>0</v>
      </c>
      <c r="E125" s="141">
        <f t="shared" si="26"/>
        <v>0</v>
      </c>
      <c r="F125" s="141">
        <f t="shared" si="26"/>
        <v>0</v>
      </c>
      <c r="G125" s="141">
        <f t="shared" si="26"/>
        <v>0</v>
      </c>
      <c r="H125" s="141">
        <f t="shared" si="26"/>
        <v>0</v>
      </c>
      <c r="I125" s="141">
        <f t="shared" si="26"/>
        <v>0</v>
      </c>
      <c r="J125" s="141">
        <f t="shared" si="26"/>
        <v>0</v>
      </c>
      <c r="K125" s="141">
        <f t="shared" si="26"/>
        <v>0</v>
      </c>
      <c r="L125" s="141">
        <f t="shared" si="26"/>
        <v>0</v>
      </c>
      <c r="M125" s="141">
        <f t="shared" si="26"/>
        <v>0</v>
      </c>
      <c r="N125" s="141">
        <f t="shared" si="26"/>
        <v>0</v>
      </c>
      <c r="O125" s="141">
        <f t="shared" si="26"/>
        <v>0</v>
      </c>
      <c r="P125" s="141">
        <f t="shared" si="26"/>
        <v>0</v>
      </c>
      <c r="Q125" s="141">
        <f t="shared" si="26"/>
        <v>0</v>
      </c>
    </row>
    <row r="126" spans="1:17" x14ac:dyDescent="0.25">
      <c r="A126" s="127" t="s">
        <v>112</v>
      </c>
      <c r="B126" s="143">
        <f t="shared" ref="B126:Q126" si="27">IF(B$77=0,0,B$77/B$53)</f>
        <v>0.27204302276530201</v>
      </c>
      <c r="C126" s="143">
        <f t="shared" si="27"/>
        <v>0.30411513706715482</v>
      </c>
      <c r="D126" s="143">
        <f t="shared" si="27"/>
        <v>0.26952743524952255</v>
      </c>
      <c r="E126" s="143">
        <f t="shared" si="27"/>
        <v>0.24921953466308802</v>
      </c>
      <c r="F126" s="143">
        <f t="shared" si="27"/>
        <v>0.26871943266584142</v>
      </c>
      <c r="G126" s="143">
        <f t="shared" si="27"/>
        <v>0.2276465607720074</v>
      </c>
      <c r="H126" s="143">
        <f t="shared" si="27"/>
        <v>0.19156696648863114</v>
      </c>
      <c r="I126" s="143">
        <f t="shared" si="27"/>
        <v>0.21439967633586682</v>
      </c>
      <c r="J126" s="143">
        <f t="shared" si="27"/>
        <v>0.20060928097813396</v>
      </c>
      <c r="K126" s="143">
        <f t="shared" si="27"/>
        <v>0.16966293815287897</v>
      </c>
      <c r="L126" s="143">
        <f t="shared" si="27"/>
        <v>0.14939805480846491</v>
      </c>
      <c r="M126" s="143">
        <f t="shared" si="27"/>
        <v>0.14950856845706906</v>
      </c>
      <c r="N126" s="143">
        <f t="shared" si="27"/>
        <v>0.14709784765557093</v>
      </c>
      <c r="O126" s="143">
        <f t="shared" si="27"/>
        <v>0.18327205604689523</v>
      </c>
      <c r="P126" s="143">
        <f t="shared" si="27"/>
        <v>0.14699661979250012</v>
      </c>
      <c r="Q126" s="143">
        <f t="shared" si="27"/>
        <v>0.18651767879010736</v>
      </c>
    </row>
    <row r="127" spans="1:17" x14ac:dyDescent="0.25">
      <c r="A127" s="142" t="s">
        <v>121</v>
      </c>
      <c r="B127" s="141">
        <f t="shared" ref="B127:Q127" si="28">IF(B$78=0,0,B$78/B$53)</f>
        <v>5.5514987334243364E-2</v>
      </c>
      <c r="C127" s="141">
        <f t="shared" si="28"/>
        <v>0.10198667533578799</v>
      </c>
      <c r="D127" s="141">
        <f t="shared" si="28"/>
        <v>7.6957597420464804E-2</v>
      </c>
      <c r="E127" s="141">
        <f t="shared" si="28"/>
        <v>5.2453116438285416E-2</v>
      </c>
      <c r="F127" s="141">
        <f t="shared" si="28"/>
        <v>5.7574960538382174E-2</v>
      </c>
      <c r="G127" s="141">
        <f t="shared" si="28"/>
        <v>5.387142330050719E-2</v>
      </c>
      <c r="H127" s="141">
        <f t="shared" si="28"/>
        <v>5.6671113664784521E-2</v>
      </c>
      <c r="I127" s="141">
        <f t="shared" si="28"/>
        <v>5.7877285975771749E-2</v>
      </c>
      <c r="J127" s="141">
        <f t="shared" si="28"/>
        <v>8.259811413504535E-2</v>
      </c>
      <c r="K127" s="141">
        <f t="shared" si="28"/>
        <v>9.8100935497094699E-2</v>
      </c>
      <c r="L127" s="141">
        <f t="shared" si="28"/>
        <v>7.422990680468973E-2</v>
      </c>
      <c r="M127" s="141">
        <f t="shared" si="28"/>
        <v>4.935329799249915E-2</v>
      </c>
      <c r="N127" s="141">
        <f t="shared" si="28"/>
        <v>5.1849451281721796E-2</v>
      </c>
      <c r="O127" s="141">
        <f t="shared" si="28"/>
        <v>6.4722114421896182E-2</v>
      </c>
      <c r="P127" s="141">
        <f t="shared" si="28"/>
        <v>4.6073501204659459E-2</v>
      </c>
      <c r="Q127" s="141">
        <f t="shared" si="28"/>
        <v>5.4272579337598076E-2</v>
      </c>
    </row>
    <row r="128" spans="1:17" x14ac:dyDescent="0.25">
      <c r="A128" s="142" t="s">
        <v>120</v>
      </c>
      <c r="B128" s="141">
        <f t="shared" ref="B128:Q128" si="29">IF(B$82=0,0,B$82/B$53)</f>
        <v>0.21652803543105861</v>
      </c>
      <c r="C128" s="141">
        <f t="shared" si="29"/>
        <v>0.20212846173136681</v>
      </c>
      <c r="D128" s="141">
        <f t="shared" si="29"/>
        <v>0.19256983782905773</v>
      </c>
      <c r="E128" s="141">
        <f t="shared" si="29"/>
        <v>0.19676641822480262</v>
      </c>
      <c r="F128" s="141">
        <f t="shared" si="29"/>
        <v>0.21114447212745921</v>
      </c>
      <c r="G128" s="141">
        <f t="shared" si="29"/>
        <v>0.17377513747150022</v>
      </c>
      <c r="H128" s="141">
        <f t="shared" si="29"/>
        <v>0.13489585282384661</v>
      </c>
      <c r="I128" s="141">
        <f t="shared" si="29"/>
        <v>0.15652239036009508</v>
      </c>
      <c r="J128" s="141">
        <f t="shared" si="29"/>
        <v>0.11801116684308863</v>
      </c>
      <c r="K128" s="141">
        <f t="shared" si="29"/>
        <v>7.156200265578426E-2</v>
      </c>
      <c r="L128" s="141">
        <f t="shared" si="29"/>
        <v>7.5168148003775193E-2</v>
      </c>
      <c r="M128" s="141">
        <f t="shared" si="29"/>
        <v>0.10015527046456993</v>
      </c>
      <c r="N128" s="141">
        <f t="shared" si="29"/>
        <v>9.5248396373849131E-2</v>
      </c>
      <c r="O128" s="141">
        <f t="shared" si="29"/>
        <v>0.11854994162499906</v>
      </c>
      <c r="P128" s="141">
        <f t="shared" si="29"/>
        <v>0.10092311858784066</v>
      </c>
      <c r="Q128" s="141">
        <f t="shared" si="29"/>
        <v>0.13224509945250928</v>
      </c>
    </row>
    <row r="129" spans="1:17" x14ac:dyDescent="0.25">
      <c r="A129" s="173" t="s">
        <v>119</v>
      </c>
      <c r="B129" s="172">
        <f t="shared" ref="B129:Q129" si="30">IF(B$93=0,0,B$93/B$53)</f>
        <v>0</v>
      </c>
      <c r="C129" s="172">
        <f t="shared" si="30"/>
        <v>0</v>
      </c>
      <c r="D129" s="172">
        <f t="shared" si="30"/>
        <v>0</v>
      </c>
      <c r="E129" s="172">
        <f t="shared" si="30"/>
        <v>0</v>
      </c>
      <c r="F129" s="172">
        <f t="shared" si="30"/>
        <v>0</v>
      </c>
      <c r="G129" s="172">
        <f t="shared" si="30"/>
        <v>0</v>
      </c>
      <c r="H129" s="172">
        <f t="shared" si="30"/>
        <v>0</v>
      </c>
      <c r="I129" s="172">
        <f t="shared" si="30"/>
        <v>0</v>
      </c>
      <c r="J129" s="172">
        <f t="shared" si="30"/>
        <v>0</v>
      </c>
      <c r="K129" s="172">
        <f t="shared" si="30"/>
        <v>0</v>
      </c>
      <c r="L129" s="172">
        <f t="shared" si="30"/>
        <v>0</v>
      </c>
      <c r="M129" s="172">
        <f t="shared" si="30"/>
        <v>0</v>
      </c>
      <c r="N129" s="172">
        <f t="shared" si="30"/>
        <v>0</v>
      </c>
      <c r="O129" s="172">
        <f t="shared" si="30"/>
        <v>0</v>
      </c>
      <c r="P129" s="172">
        <f t="shared" si="30"/>
        <v>0</v>
      </c>
      <c r="Q129" s="172">
        <f t="shared" si="30"/>
        <v>0</v>
      </c>
    </row>
    <row r="130" spans="1:17" x14ac:dyDescent="0.25">
      <c r="A130" s="119" t="s">
        <v>98</v>
      </c>
      <c r="B130" s="171">
        <f t="shared" ref="B130:Q130" si="31">IF(B$94=0,0,B$94/B$53)</f>
        <v>5.428714268241102E-2</v>
      </c>
      <c r="C130" s="171">
        <f t="shared" si="31"/>
        <v>3.6719291648233336E-2</v>
      </c>
      <c r="D130" s="171">
        <f t="shared" si="31"/>
        <v>3.1076008108538927E-2</v>
      </c>
      <c r="E130" s="171">
        <f t="shared" si="31"/>
        <v>3.6738404110698925E-2</v>
      </c>
      <c r="F130" s="171">
        <f t="shared" si="31"/>
        <v>4.2870883968057993E-2</v>
      </c>
      <c r="G130" s="171">
        <f t="shared" si="31"/>
        <v>3.5487628826050256E-2</v>
      </c>
      <c r="H130" s="171">
        <f t="shared" si="31"/>
        <v>3.0386958665668502E-2</v>
      </c>
      <c r="I130" s="171">
        <f t="shared" si="31"/>
        <v>3.0584383183181144E-2</v>
      </c>
      <c r="J130" s="171">
        <f t="shared" si="31"/>
        <v>2.7140393476072309E-2</v>
      </c>
      <c r="K130" s="171">
        <f t="shared" si="31"/>
        <v>3.4801342452343564E-2</v>
      </c>
      <c r="L130" s="171">
        <f t="shared" si="31"/>
        <v>3.9881980148133905E-2</v>
      </c>
      <c r="M130" s="171">
        <f t="shared" si="31"/>
        <v>3.6988749190710581E-2</v>
      </c>
      <c r="N130" s="171">
        <f t="shared" si="31"/>
        <v>3.0597383999846833E-2</v>
      </c>
      <c r="O130" s="171">
        <f t="shared" si="31"/>
        <v>0.11279605919100377</v>
      </c>
      <c r="P130" s="171">
        <f t="shared" si="31"/>
        <v>0.23591734935570147</v>
      </c>
      <c r="Q130" s="171">
        <f t="shared" si="31"/>
        <v>2.5949745288429523E-2</v>
      </c>
    </row>
    <row r="131" spans="1:17" x14ac:dyDescent="0.25">
      <c r="A131" s="138"/>
    </row>
    <row r="132" spans="1:17" ht="12.75" x14ac:dyDescent="0.25">
      <c r="A132" s="137" t="s">
        <v>133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132</v>
      </c>
      <c r="B134" s="133">
        <f>IF(B$5=0,0,(B$5-B$51)/ISI_fec!B$5)</f>
        <v>4.1346198041678752</v>
      </c>
      <c r="C134" s="133">
        <f>IF(C$5=0,0,(C$5-C$51)/ISI_fec!C$5)</f>
        <v>4.043475882750367</v>
      </c>
      <c r="D134" s="133">
        <f>IF(D$5=0,0,(D$5-D$51)/ISI_fec!D$5)</f>
        <v>4.1263586311330638</v>
      </c>
      <c r="E134" s="133">
        <f>IF(E$5=0,0,(E$5-E$51)/ISI_fec!E$5)</f>
        <v>4.1510603564955968</v>
      </c>
      <c r="F134" s="133">
        <f>IF(F$5=0,0,(F$5-F$51)/ISI_fec!F$5)</f>
        <v>4.1241987975217107</v>
      </c>
      <c r="G134" s="133">
        <f>IF(G$5=0,0,(G$5-G$51)/ISI_fec!G$5)</f>
        <v>4.0462227065817569</v>
      </c>
      <c r="H134" s="133">
        <f>IF(H$5=0,0,(H$5-H$51)/ISI_fec!H$5)</f>
        <v>4.0069503112617442</v>
      </c>
      <c r="I134" s="133">
        <f>IF(I$5=0,0,(I$5-I$51)/ISI_fec!I$5)</f>
        <v>3.9722924419955294</v>
      </c>
      <c r="J134" s="133">
        <f>IF(J$5=0,0,(J$5-J$51)/ISI_fec!J$5)</f>
        <v>4.207578159649235</v>
      </c>
      <c r="K134" s="133">
        <f>IF(K$5=0,0,(K$5-K$51)/ISI_fec!K$5)</f>
        <v>4.1621879109801156</v>
      </c>
      <c r="L134" s="133">
        <f>IF(L$5=0,0,(L$5-L$51)/ISI_fec!L$5)</f>
        <v>4.0437752725128036</v>
      </c>
      <c r="M134" s="133">
        <f>IF(M$5=0,0,(M$5-M$51)/ISI_fec!M$5)</f>
        <v>3.9832369424203846</v>
      </c>
      <c r="N134" s="133">
        <f>IF(N$5=0,0,(N$5-N$51)/ISI_fec!N$5)</f>
        <v>3.9599372368319736</v>
      </c>
      <c r="O134" s="133">
        <f>IF(O$5=0,0,(O$5-O$51)/ISI_fec!O$5)</f>
        <v>3.8440969914961136</v>
      </c>
      <c r="P134" s="133">
        <f>IF(P$5=0,0,(P$5-P$51)/ISI_fec!P$5)</f>
        <v>3.9634598249162694</v>
      </c>
      <c r="Q134" s="133">
        <f>IF(Q$5=0,0,(Q$5-Q$51)/ISI_fec!Q$5)</f>
        <v>4.0541594441345037</v>
      </c>
    </row>
    <row r="135" spans="1:17" x14ac:dyDescent="0.25">
      <c r="A135" s="132" t="s">
        <v>83</v>
      </c>
      <c r="B135" s="131">
        <f>IF(B$6=0,0,B$6/ISI_fec!B$6)</f>
        <v>0</v>
      </c>
      <c r="C135" s="131">
        <f>IF(C$6=0,0,C$6/ISI_fec!C$6)</f>
        <v>0</v>
      </c>
      <c r="D135" s="131">
        <f>IF(D$6=0,0,D$6/ISI_fec!D$6)</f>
        <v>0</v>
      </c>
      <c r="E135" s="131">
        <f>IF(E$6=0,0,E$6/ISI_fec!E$6)</f>
        <v>0</v>
      </c>
      <c r="F135" s="131">
        <f>IF(F$6=0,0,F$6/ISI_fec!F$6)</f>
        <v>0</v>
      </c>
      <c r="G135" s="131">
        <f>IF(G$6=0,0,G$6/ISI_fec!G$6)</f>
        <v>0</v>
      </c>
      <c r="H135" s="131">
        <f>IF(H$6=0,0,H$6/ISI_fec!H$6)</f>
        <v>0</v>
      </c>
      <c r="I135" s="131">
        <f>IF(I$6=0,0,I$6/ISI_fec!I$6)</f>
        <v>0</v>
      </c>
      <c r="J135" s="131">
        <f>IF(J$6=0,0,J$6/ISI_fec!J$6)</f>
        <v>0</v>
      </c>
      <c r="K135" s="131">
        <f>IF(K$6=0,0,K$6/ISI_fec!K$6)</f>
        <v>0</v>
      </c>
      <c r="L135" s="131">
        <f>IF(L$6=0,0,L$6/ISI_fec!L$6)</f>
        <v>0</v>
      </c>
      <c r="M135" s="131">
        <f>IF(M$6=0,0,M$6/ISI_fec!M$6)</f>
        <v>0</v>
      </c>
      <c r="N135" s="131">
        <f>IF(N$6=0,0,N$6/ISI_fec!N$6)</f>
        <v>0</v>
      </c>
      <c r="O135" s="131">
        <f>IF(O$6=0,0,O$6/ISI_fec!O$6)</f>
        <v>0</v>
      </c>
      <c r="P135" s="131">
        <f>IF(P$6=0,0,P$6/ISI_fec!P$6)</f>
        <v>0</v>
      </c>
      <c r="Q135" s="131">
        <f>IF(Q$6=0,0,Q$6/ISI_fec!Q$6)</f>
        <v>0</v>
      </c>
    </row>
    <row r="136" spans="1:17" x14ac:dyDescent="0.25">
      <c r="A136" s="76" t="s">
        <v>82</v>
      </c>
      <c r="B136" s="130">
        <f>IF(B$7=0,0,B$7/ISI_fec!B$7)</f>
        <v>0</v>
      </c>
      <c r="C136" s="130">
        <f>IF(C$7=0,0,C$7/ISI_fec!C$7)</f>
        <v>0</v>
      </c>
      <c r="D136" s="130">
        <f>IF(D$7=0,0,D$7/ISI_fec!D$7)</f>
        <v>0</v>
      </c>
      <c r="E136" s="130">
        <f>IF(E$7=0,0,E$7/ISI_fec!E$7)</f>
        <v>0</v>
      </c>
      <c r="F136" s="130">
        <f>IF(F$7=0,0,F$7/ISI_fec!F$7)</f>
        <v>0</v>
      </c>
      <c r="G136" s="130">
        <f>IF(G$7=0,0,G$7/ISI_fec!G$7)</f>
        <v>0</v>
      </c>
      <c r="H136" s="130">
        <f>IF(H$7=0,0,H$7/ISI_fec!H$7)</f>
        <v>0</v>
      </c>
      <c r="I136" s="130">
        <f>IF(I$7=0,0,I$7/ISI_fec!I$7)</f>
        <v>0</v>
      </c>
      <c r="J136" s="130">
        <f>IF(J$7=0,0,J$7/ISI_fec!J$7)</f>
        <v>0</v>
      </c>
      <c r="K136" s="130">
        <f>IF(K$7=0,0,K$7/ISI_fec!K$7)</f>
        <v>0</v>
      </c>
      <c r="L136" s="130">
        <f>IF(L$7=0,0,L$7/ISI_fec!L$7)</f>
        <v>0</v>
      </c>
      <c r="M136" s="130">
        <f>IF(M$7=0,0,M$7/ISI_fec!M$7)</f>
        <v>0</v>
      </c>
      <c r="N136" s="130">
        <f>IF(N$7=0,0,N$7/ISI_fec!N$7)</f>
        <v>0</v>
      </c>
      <c r="O136" s="130">
        <f>IF(O$7=0,0,O$7/ISI_fec!O$7)</f>
        <v>0</v>
      </c>
      <c r="P136" s="130">
        <f>IF(P$7=0,0,P$7/ISI_fec!P$7)</f>
        <v>0</v>
      </c>
      <c r="Q136" s="130">
        <f>IF(Q$7=0,0,Q$7/ISI_fec!Q$7)</f>
        <v>0</v>
      </c>
    </row>
    <row r="137" spans="1:17" x14ac:dyDescent="0.25">
      <c r="A137" s="76" t="s">
        <v>81</v>
      </c>
      <c r="B137" s="130">
        <f>IF(B$8=0,0,B$8/ISI_fec!B$8)</f>
        <v>0</v>
      </c>
      <c r="C137" s="130">
        <f>IF(C$8=0,0,C$8/ISI_fec!C$8)</f>
        <v>0</v>
      </c>
      <c r="D137" s="130">
        <f>IF(D$8=0,0,D$8/ISI_fec!D$8)</f>
        <v>0</v>
      </c>
      <c r="E137" s="130">
        <f>IF(E$8=0,0,E$8/ISI_fec!E$8)</f>
        <v>0</v>
      </c>
      <c r="F137" s="130">
        <f>IF(F$8=0,0,F$8/ISI_fec!F$8)</f>
        <v>0</v>
      </c>
      <c r="G137" s="130">
        <f>IF(G$8=0,0,G$8/ISI_fec!G$8)</f>
        <v>0</v>
      </c>
      <c r="H137" s="130">
        <f>IF(H$8=0,0,H$8/ISI_fec!H$8)</f>
        <v>0</v>
      </c>
      <c r="I137" s="130">
        <f>IF(I$8=0,0,I$8/ISI_fec!I$8)</f>
        <v>0</v>
      </c>
      <c r="J137" s="130">
        <f>IF(J$8=0,0,J$8/ISI_fec!J$8)</f>
        <v>0</v>
      </c>
      <c r="K137" s="130">
        <f>IF(K$8=0,0,K$8/ISI_fec!K$8)</f>
        <v>0</v>
      </c>
      <c r="L137" s="130">
        <f>IF(L$8=0,0,L$8/ISI_fec!L$8)</f>
        <v>0</v>
      </c>
      <c r="M137" s="130">
        <f>IF(M$8=0,0,M$8/ISI_fec!M$8)</f>
        <v>0</v>
      </c>
      <c r="N137" s="130">
        <f>IF(N$8=0,0,N$8/ISI_fec!N$8)</f>
        <v>0</v>
      </c>
      <c r="O137" s="130">
        <f>IF(O$8=0,0,O$8/ISI_fec!O$8)</f>
        <v>0</v>
      </c>
      <c r="P137" s="130">
        <f>IF(P$8=0,0,P$8/ISI_fec!P$8)</f>
        <v>0</v>
      </c>
      <c r="Q137" s="130">
        <f>IF(Q$8=0,0,Q$8/ISI_fec!Q$8)</f>
        <v>0</v>
      </c>
    </row>
    <row r="138" spans="1:17" x14ac:dyDescent="0.25">
      <c r="A138" s="76" t="s">
        <v>80</v>
      </c>
      <c r="B138" s="130">
        <f>IF(B$9=0,0,B$9/ISI_fec!B$9)</f>
        <v>0</v>
      </c>
      <c r="C138" s="130">
        <f>IF(C$9=0,0,C$9/ISI_fec!C$9)</f>
        <v>0</v>
      </c>
      <c r="D138" s="130">
        <f>IF(D$9=0,0,D$9/ISI_fec!D$9)</f>
        <v>0</v>
      </c>
      <c r="E138" s="130">
        <f>IF(E$9=0,0,E$9/ISI_fec!E$9)</f>
        <v>0</v>
      </c>
      <c r="F138" s="130">
        <f>IF(F$9=0,0,F$9/ISI_fec!F$9)</f>
        <v>0</v>
      </c>
      <c r="G138" s="130">
        <f>IF(G$9=0,0,G$9/ISI_fec!G$9)</f>
        <v>0</v>
      </c>
      <c r="H138" s="130">
        <f>IF(H$9=0,0,H$9/ISI_fec!H$9)</f>
        <v>0</v>
      </c>
      <c r="I138" s="130">
        <f>IF(I$9=0,0,I$9/ISI_fec!I$9)</f>
        <v>0</v>
      </c>
      <c r="J138" s="130">
        <f>IF(J$9=0,0,J$9/ISI_fec!J$9)</f>
        <v>0</v>
      </c>
      <c r="K138" s="130">
        <f>IF(K$9=0,0,K$9/ISI_fec!K$9)</f>
        <v>0</v>
      </c>
      <c r="L138" s="130">
        <f>IF(L$9=0,0,L$9/ISI_fec!L$9)</f>
        <v>0</v>
      </c>
      <c r="M138" s="130">
        <f>IF(M$9=0,0,M$9/ISI_fec!M$9)</f>
        <v>0</v>
      </c>
      <c r="N138" s="130">
        <f>IF(N$9=0,0,N$9/ISI_fec!N$9)</f>
        <v>0</v>
      </c>
      <c r="O138" s="130">
        <f>IF(O$9=0,0,O$9/ISI_fec!O$9)</f>
        <v>0</v>
      </c>
      <c r="P138" s="130">
        <f>IF(P$9=0,0,P$9/ISI_fec!P$9)</f>
        <v>0</v>
      </c>
      <c r="Q138" s="130">
        <f>IF(Q$9=0,0,Q$9/ISI_fec!Q$9)</f>
        <v>0</v>
      </c>
    </row>
    <row r="139" spans="1:17" x14ac:dyDescent="0.25">
      <c r="A139" s="129" t="s">
        <v>79</v>
      </c>
      <c r="B139" s="128">
        <f>IF(B$10=0,0,B$10/ISI_fec!B$10)</f>
        <v>1.3251222</v>
      </c>
      <c r="C139" s="128">
        <f>IF(C$10=0,0,C$10/ISI_fec!C$10)</f>
        <v>1.3251222000000002</v>
      </c>
      <c r="D139" s="128">
        <f>IF(D$10=0,0,D$10/ISI_fec!D$10)</f>
        <v>1.3251222</v>
      </c>
      <c r="E139" s="128">
        <f>IF(E$10=0,0,E$10/ISI_fec!E$10)</f>
        <v>0.70463844000000009</v>
      </c>
      <c r="F139" s="128">
        <f>IF(F$10=0,0,F$10/ISI_fec!F$10)</f>
        <v>0.70463844000000009</v>
      </c>
      <c r="G139" s="128">
        <f>IF(G$10=0,0,G$10/ISI_fec!G$10)</f>
        <v>1.3251222</v>
      </c>
      <c r="H139" s="128">
        <f>IF(H$10=0,0,H$10/ISI_fec!H$10)</f>
        <v>1.3251222</v>
      </c>
      <c r="I139" s="128">
        <f>IF(I$10=0,0,I$10/ISI_fec!I$10)</f>
        <v>1.3251221999999998</v>
      </c>
      <c r="J139" s="128">
        <f>IF(J$10=0,0,J$10/ISI_fec!J$10)</f>
        <v>1.3251222</v>
      </c>
      <c r="K139" s="128">
        <f>IF(K$10=0,0,K$10/ISI_fec!K$10)</f>
        <v>1.3251222000000005</v>
      </c>
      <c r="L139" s="128">
        <f>IF(L$10=0,0,L$10/ISI_fec!L$10)</f>
        <v>1.3251222</v>
      </c>
      <c r="M139" s="128">
        <f>IF(M$10=0,0,M$10/ISI_fec!M$10)</f>
        <v>1.3251222000000002</v>
      </c>
      <c r="N139" s="128">
        <f>IF(N$10=0,0,N$10/ISI_fec!N$10)</f>
        <v>1.3251222</v>
      </c>
      <c r="O139" s="128">
        <f>IF(O$10=0,0,O$10/ISI_fec!O$10)</f>
        <v>1.3251222</v>
      </c>
      <c r="P139" s="128">
        <f>IF(P$10=0,0,P$10/ISI_fec!P$10)</f>
        <v>1.3251222000000002</v>
      </c>
      <c r="Q139" s="128">
        <f>IF(Q$10=0,0,Q$10/ISI_fec!Q$10)</f>
        <v>1.3251222</v>
      </c>
    </row>
    <row r="140" spans="1:17" x14ac:dyDescent="0.25">
      <c r="A140" s="127" t="s">
        <v>117</v>
      </c>
      <c r="B140" s="126">
        <f>IF(B$15=0,0,B$15/ISI_fec!B$15)</f>
        <v>1.4700847701341109</v>
      </c>
      <c r="C140" s="126">
        <f>IF(C$15=0,0,C$15/ISI_fec!C$15)</f>
        <v>0.61722253650748371</v>
      </c>
      <c r="D140" s="126">
        <f>IF(D$15=0,0,D$15/ISI_fec!D$15)</f>
        <v>1.5987548825192253</v>
      </c>
      <c r="E140" s="126">
        <f>IF(E$15=0,0,E$15/ISI_fec!E$15)</f>
        <v>2.0924443805662842</v>
      </c>
      <c r="F140" s="126">
        <f>IF(F$15=0,0,F$15/ISI_fec!F$15)</f>
        <v>1.3336740130609042</v>
      </c>
      <c r="G140" s="126">
        <f>IF(G$15=0,0,G$15/ISI_fec!G$15)</f>
        <v>1.358320574223447</v>
      </c>
      <c r="H140" s="126">
        <f>IF(H$15=0,0,H$15/ISI_fec!H$15)</f>
        <v>1.6695500016955789</v>
      </c>
      <c r="I140" s="126">
        <f>IF(I$15=0,0,I$15/ISI_fec!I$15)</f>
        <v>1.5549606546601151</v>
      </c>
      <c r="J140" s="126">
        <f>IF(J$15=0,0,J$15/ISI_fec!J$15)</f>
        <v>3.7360132698664863</v>
      </c>
      <c r="K140" s="126">
        <f>IF(K$15=0,0,K$15/ISI_fec!K$15)</f>
        <v>3.0671666647451876</v>
      </c>
      <c r="L140" s="126">
        <f>IF(L$15=0,0,L$15/ISI_fec!L$15)</f>
        <v>2.7224111074679853</v>
      </c>
      <c r="M140" s="126">
        <f>IF(M$15=0,0,M$15/ISI_fec!M$15)</f>
        <v>2.4218283651430461</v>
      </c>
      <c r="N140" s="126">
        <f>IF(N$15=0,0,N$15/ISI_fec!N$15)</f>
        <v>1.9493516745295103</v>
      </c>
      <c r="O140" s="126">
        <f>IF(O$15=0,0,O$15/ISI_fec!O$15)</f>
        <v>0.77198756478903108</v>
      </c>
      <c r="P140" s="126">
        <f>IF(P$15=0,0,P$15/ISI_fec!P$15)</f>
        <v>1.4935657218825036</v>
      </c>
      <c r="Q140" s="126">
        <f>IF(Q$15=0,0,Q$15/ISI_fec!Q$15)</f>
        <v>2.5935310559361144</v>
      </c>
    </row>
    <row r="141" spans="1:17" x14ac:dyDescent="0.25">
      <c r="A141" s="127" t="s">
        <v>116</v>
      </c>
      <c r="B141" s="126">
        <f>IF(B$21=0,0,B$21/ISI_fec!B$21)</f>
        <v>5.0211038905299548</v>
      </c>
      <c r="C141" s="126">
        <f>IF(C$21=0,0,C$21/ISI_fec!C$21)</f>
        <v>4.9408717455671018</v>
      </c>
      <c r="D141" s="126">
        <f>IF(D$21=0,0,D$21/ISI_fec!D$21)</f>
        <v>4.9874824598500496</v>
      </c>
      <c r="E141" s="126">
        <f>IF(E$21=0,0,E$21/ISI_fec!E$21)</f>
        <v>5.0036885800518434</v>
      </c>
      <c r="F141" s="126">
        <f>IF(F$21=0,0,F$21/ISI_fec!F$21)</f>
        <v>5.0417763966205413</v>
      </c>
      <c r="G141" s="126">
        <f>IF(G$21=0,0,G$21/ISI_fec!G$21)</f>
        <v>4.94530895672324</v>
      </c>
      <c r="H141" s="126">
        <f>IF(H$21=0,0,H$21/ISI_fec!H$21)</f>
        <v>4.8715856607693402</v>
      </c>
      <c r="I141" s="126">
        <f>IF(I$21=0,0,I$21/ISI_fec!I$21)</f>
        <v>4.8269648096060305</v>
      </c>
      <c r="J141" s="126">
        <f>IF(J$21=0,0,J$21/ISI_fec!J$21)</f>
        <v>4.9239703354932081</v>
      </c>
      <c r="K141" s="126">
        <f>IF(K$21=0,0,K$21/ISI_fec!K$21)</f>
        <v>4.9436087507087247</v>
      </c>
      <c r="L141" s="126">
        <f>IF(L$21=0,0,L$21/ISI_fec!L$21)</f>
        <v>4.8307805716737846</v>
      </c>
      <c r="M141" s="126">
        <f>IF(M$21=0,0,M$21/ISI_fec!M$21)</f>
        <v>4.7758463164818075</v>
      </c>
      <c r="N141" s="126">
        <f>IF(N$21=0,0,N$21/ISI_fec!N$21)</f>
        <v>4.7971272977702935</v>
      </c>
      <c r="O141" s="126">
        <f>IF(O$21=0,0,O$21/ISI_fec!O$21)</f>
        <v>4.7552934744003821</v>
      </c>
      <c r="P141" s="126">
        <f>IF(P$21=0,0,P$21/ISI_fec!P$21)</f>
        <v>4.8334613017511909</v>
      </c>
      <c r="Q141" s="126">
        <f>IF(Q$21=0,0,Q$21/ISI_fec!Q$21)</f>
        <v>4.8355002950997976</v>
      </c>
    </row>
    <row r="142" spans="1:17" x14ac:dyDescent="0.25">
      <c r="A142" s="127" t="s">
        <v>113</v>
      </c>
      <c r="B142" s="126">
        <f>IF(B$27=0,0,B$27/ISI_fec!B$27)</f>
        <v>1.4665342664147012</v>
      </c>
      <c r="C142" s="126">
        <f>IF(C$27=0,0,C$27/ISI_fec!C$27)</f>
        <v>1.6975619006279239</v>
      </c>
      <c r="D142" s="126">
        <f>IF(D$27=0,0,D$27/ISI_fec!D$27)</f>
        <v>1.5445472636901003</v>
      </c>
      <c r="E142" s="126">
        <f>IF(E$27=0,0,E$27/ISI_fec!E$27)</f>
        <v>1.3904794453576068</v>
      </c>
      <c r="F142" s="126">
        <f>IF(F$27=0,0,F$27/ISI_fec!F$27)</f>
        <v>1.374804865142818</v>
      </c>
      <c r="G142" s="126">
        <f>IF(G$27=0,0,G$27/ISI_fec!G$27)</f>
        <v>1.3724839459137963</v>
      </c>
      <c r="H142" s="126">
        <f>IF(H$27=0,0,H$27/ISI_fec!H$27)</f>
        <v>1.4058628705827985</v>
      </c>
      <c r="I142" s="126">
        <f>IF(I$27=0,0,I$27/ISI_fec!I$27)</f>
        <v>1.4149482273466698</v>
      </c>
      <c r="J142" s="126">
        <f>IF(J$27=0,0,J$27/ISI_fec!J$27)</f>
        <v>1.3998233100289601</v>
      </c>
      <c r="K142" s="126">
        <f>IF(K$27=0,0,K$27/ISI_fec!K$27)</f>
        <v>1.3905062844070049</v>
      </c>
      <c r="L142" s="126">
        <f>IF(L$27=0,0,L$27/ISI_fec!L$27)</f>
        <v>1.3826169568022255</v>
      </c>
      <c r="M142" s="126">
        <f>IF(M$27=0,0,M$27/ISI_fec!M$27)</f>
        <v>1.4335218397395766</v>
      </c>
      <c r="N142" s="126">
        <f>IF(N$27=0,0,N$27/ISI_fec!N$27)</f>
        <v>1.3970161859608616</v>
      </c>
      <c r="O142" s="126">
        <f>IF(O$27=0,0,O$27/ISI_fec!O$27)</f>
        <v>1.391514306913306</v>
      </c>
      <c r="P142" s="126">
        <f>IF(P$27=0,0,P$27/ISI_fec!P$27)</f>
        <v>1.4048473879880381</v>
      </c>
      <c r="Q142" s="126">
        <f>IF(Q$27=0,0,Q$27/ISI_fec!Q$27)</f>
        <v>1.4005280741211115</v>
      </c>
    </row>
    <row r="143" spans="1:17" x14ac:dyDescent="0.25">
      <c r="A143" s="72" t="s">
        <v>112</v>
      </c>
      <c r="B143" s="125">
        <f>IF(B$34=0,0,B$34/ISI_fec!B$34)</f>
        <v>1.5540382882272235</v>
      </c>
      <c r="C143" s="125">
        <f>IF(C$34=0,0,C$34/ISI_fec!C$34)</f>
        <v>1.6882702952521795</v>
      </c>
      <c r="D143" s="125">
        <f>IF(D$34=0,0,D$34/ISI_fec!D$34)</f>
        <v>1.5620123791784617</v>
      </c>
      <c r="E143" s="125">
        <f>IF(E$34=0,0,E$34/ISI_fec!E$34)</f>
        <v>1.4324802964548602</v>
      </c>
      <c r="F143" s="125">
        <f>IF(F$34=0,0,F$34/ISI_fec!F$34)</f>
        <v>1.4136204941207335</v>
      </c>
      <c r="G143" s="125">
        <f>IF(G$34=0,0,G$34/ISI_fec!G$34)</f>
        <v>1.269386492738525</v>
      </c>
      <c r="H143" s="125">
        <f>IF(H$34=0,0,H$34/ISI_fec!H$34)</f>
        <v>1.0906831102177175</v>
      </c>
      <c r="I143" s="125">
        <f>IF(I$34=0,0,I$34/ISI_fec!I$34)</f>
        <v>1.2227938685884261</v>
      </c>
      <c r="J143" s="125">
        <f>IF(J$34=0,0,J$34/ISI_fec!J$34)</f>
        <v>1.4333835478575205</v>
      </c>
      <c r="K143" s="125">
        <f>IF(K$34=0,0,K$34/ISI_fec!K$34)</f>
        <v>1.1745272877284079</v>
      </c>
      <c r="L143" s="125">
        <f>IF(L$34=0,0,L$34/ISI_fec!L$34)</f>
        <v>1.0108975820786146</v>
      </c>
      <c r="M143" s="125">
        <f>IF(M$34=0,0,M$34/ISI_fec!M$34)</f>
        <v>0.95093044619650946</v>
      </c>
      <c r="N143" s="125">
        <f>IF(N$34=0,0,N$34/ISI_fec!N$34)</f>
        <v>0.89649972837083092</v>
      </c>
      <c r="O143" s="125">
        <f>IF(O$34=0,0,O$34/ISI_fec!O$34)</f>
        <v>0.87795570129732237</v>
      </c>
      <c r="P143" s="125">
        <f>IF(P$34=0,0,P$34/ISI_fec!P$34)</f>
        <v>1.046520847524635</v>
      </c>
      <c r="Q143" s="125">
        <f>IF(Q$34=0,0,Q$34/ISI_fec!Q$34)</f>
        <v>1.3046092894175843</v>
      </c>
    </row>
    <row r="144" spans="1:17" x14ac:dyDescent="0.25">
      <c r="A144" s="135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131</v>
      </c>
      <c r="B145" s="133">
        <f>IF(B$53=0,0,(B$53-B$94)/ISI_fec!B$53)</f>
        <v>0.61242704451217089</v>
      </c>
      <c r="C145" s="133">
        <f>IF(C$53=0,0,(C$53-C$94)/ISI_fec!C$53)</f>
        <v>0.60621649465384841</v>
      </c>
      <c r="D145" s="133">
        <f>IF(D$53=0,0,(D$53-D$94)/ISI_fec!D$53)</f>
        <v>0.63656410664996876</v>
      </c>
      <c r="E145" s="133">
        <f>IF(E$53=0,0,(E$53-E$94)/ISI_fec!E$53)</f>
        <v>0.627656117985263</v>
      </c>
      <c r="F145" s="133">
        <f>IF(F$53=0,0,(F$53-F$94)/ISI_fec!F$53)</f>
        <v>0.57078852151887616</v>
      </c>
      <c r="G145" s="133">
        <f>IF(G$53=0,0,(G$53-G$94)/ISI_fec!G$53)</f>
        <v>0.60969344533826231</v>
      </c>
      <c r="H145" s="133">
        <f>IF(H$53=0,0,(H$53-H$94)/ISI_fec!H$53)</f>
        <v>0.6258170027432256</v>
      </c>
      <c r="I145" s="133">
        <f>IF(I$53=0,0,(I$53-I$94)/ISI_fec!I$53)</f>
        <v>0.62677271612007512</v>
      </c>
      <c r="J145" s="133">
        <f>IF(J$53=0,0,(J$53-J$94)/ISI_fec!J$53)</f>
        <v>0.78801141765479632</v>
      </c>
      <c r="K145" s="133">
        <f>IF(K$53=0,0,(K$53-K$94)/ISI_fec!K$53)</f>
        <v>0.7574671116881887</v>
      </c>
      <c r="L145" s="133">
        <f>IF(L$53=0,0,(L$53-L$94)/ISI_fec!L$53)</f>
        <v>0.73647461144175641</v>
      </c>
      <c r="M145" s="133">
        <f>IF(M$53=0,0,(M$53-M$94)/ISI_fec!M$53)</f>
        <v>0.69436044806596031</v>
      </c>
      <c r="N145" s="133">
        <f>IF(N$53=0,0,(N$53-N$94)/ISI_fec!N$53)</f>
        <v>0.6697596440650545</v>
      </c>
      <c r="O145" s="133">
        <f>IF(O$53=0,0,(O$53-O$94)/ISI_fec!O$53)</f>
        <v>0.48180439569618422</v>
      </c>
      <c r="P145" s="133">
        <f>IF(P$53=0,0,(P$53-P$94)/ISI_fec!P$53)</f>
        <v>0.61666857697302613</v>
      </c>
      <c r="Q145" s="133">
        <f>IF(Q$53=0,0,(Q$53-Q$94)/ISI_fec!Q$53)</f>
        <v>0.77234754981214593</v>
      </c>
    </row>
    <row r="146" spans="1:17" x14ac:dyDescent="0.25">
      <c r="A146" s="132" t="s">
        <v>83</v>
      </c>
      <c r="B146" s="131">
        <f>IF(B$54=0,0,B$54/ISI_fec!B$54)</f>
        <v>0</v>
      </c>
      <c r="C146" s="131">
        <f>IF(C$54=0,0,C$54/ISI_fec!C$54)</f>
        <v>0</v>
      </c>
      <c r="D146" s="131">
        <f>IF(D$54=0,0,D$54/ISI_fec!D$54)</f>
        <v>0</v>
      </c>
      <c r="E146" s="131">
        <f>IF(E$54=0,0,E$54/ISI_fec!E$54)</f>
        <v>0</v>
      </c>
      <c r="F146" s="131">
        <f>IF(F$54=0,0,F$54/ISI_fec!F$54)</f>
        <v>0</v>
      </c>
      <c r="G146" s="131">
        <f>IF(G$54=0,0,G$54/ISI_fec!G$54)</f>
        <v>0</v>
      </c>
      <c r="H146" s="131">
        <f>IF(H$54=0,0,H$54/ISI_fec!H$54)</f>
        <v>0</v>
      </c>
      <c r="I146" s="131">
        <f>IF(I$54=0,0,I$54/ISI_fec!I$54)</f>
        <v>0</v>
      </c>
      <c r="J146" s="131">
        <f>IF(J$54=0,0,J$54/ISI_fec!J$54)</f>
        <v>0</v>
      </c>
      <c r="K146" s="131">
        <f>IF(K$54=0,0,K$54/ISI_fec!K$54)</f>
        <v>0</v>
      </c>
      <c r="L146" s="131">
        <f>IF(L$54=0,0,L$54/ISI_fec!L$54)</f>
        <v>0</v>
      </c>
      <c r="M146" s="131">
        <f>IF(M$54=0,0,M$54/ISI_fec!M$54)</f>
        <v>0</v>
      </c>
      <c r="N146" s="131">
        <f>IF(N$54=0,0,N$54/ISI_fec!N$54)</f>
        <v>0</v>
      </c>
      <c r="O146" s="131">
        <f>IF(O$54=0,0,O$54/ISI_fec!O$54)</f>
        <v>0</v>
      </c>
      <c r="P146" s="131">
        <f>IF(P$54=0,0,P$54/ISI_fec!P$54)</f>
        <v>0</v>
      </c>
      <c r="Q146" s="131">
        <f>IF(Q$54=0,0,Q$54/ISI_fec!Q$54)</f>
        <v>0</v>
      </c>
    </row>
    <row r="147" spans="1:17" x14ac:dyDescent="0.25">
      <c r="A147" s="76" t="s">
        <v>82</v>
      </c>
      <c r="B147" s="130">
        <f>IF(B$55=0,0,B$55/ISI_fec!B$55)</f>
        <v>0</v>
      </c>
      <c r="C147" s="130">
        <f>IF(C$55=0,0,C$55/ISI_fec!C$55)</f>
        <v>0</v>
      </c>
      <c r="D147" s="130">
        <f>IF(D$55=0,0,D$55/ISI_fec!D$55)</f>
        <v>0</v>
      </c>
      <c r="E147" s="130">
        <f>IF(E$55=0,0,E$55/ISI_fec!E$55)</f>
        <v>0</v>
      </c>
      <c r="F147" s="130">
        <f>IF(F$55=0,0,F$55/ISI_fec!F$55)</f>
        <v>0</v>
      </c>
      <c r="G147" s="130">
        <f>IF(G$55=0,0,G$55/ISI_fec!G$55)</f>
        <v>0</v>
      </c>
      <c r="H147" s="130">
        <f>IF(H$55=0,0,H$55/ISI_fec!H$55)</f>
        <v>0</v>
      </c>
      <c r="I147" s="130">
        <f>IF(I$55=0,0,I$55/ISI_fec!I$55)</f>
        <v>0</v>
      </c>
      <c r="J147" s="130">
        <f>IF(J$55=0,0,J$55/ISI_fec!J$55)</f>
        <v>0</v>
      </c>
      <c r="K147" s="130">
        <f>IF(K$55=0,0,K$55/ISI_fec!K$55)</f>
        <v>0</v>
      </c>
      <c r="L147" s="130">
        <f>IF(L$55=0,0,L$55/ISI_fec!L$55)</f>
        <v>0</v>
      </c>
      <c r="M147" s="130">
        <f>IF(M$55=0,0,M$55/ISI_fec!M$55)</f>
        <v>0</v>
      </c>
      <c r="N147" s="130">
        <f>IF(N$55=0,0,N$55/ISI_fec!N$55)</f>
        <v>0</v>
      </c>
      <c r="O147" s="130">
        <f>IF(O$55=0,0,O$55/ISI_fec!O$55)</f>
        <v>0</v>
      </c>
      <c r="P147" s="130">
        <f>IF(P$55=0,0,P$55/ISI_fec!P$55)</f>
        <v>0</v>
      </c>
      <c r="Q147" s="130">
        <f>IF(Q$55=0,0,Q$55/ISI_fec!Q$55)</f>
        <v>0</v>
      </c>
    </row>
    <row r="148" spans="1:17" x14ac:dyDescent="0.25">
      <c r="A148" s="76" t="s">
        <v>81</v>
      </c>
      <c r="B148" s="130">
        <f>IF(B$56=0,0,B$56/ISI_fec!B$56)</f>
        <v>0</v>
      </c>
      <c r="C148" s="130">
        <f>IF(C$56=0,0,C$56/ISI_fec!C$56)</f>
        <v>0</v>
      </c>
      <c r="D148" s="130">
        <f>IF(D$56=0,0,D$56/ISI_fec!D$56)</f>
        <v>0</v>
      </c>
      <c r="E148" s="130">
        <f>IF(E$56=0,0,E$56/ISI_fec!E$56)</f>
        <v>0</v>
      </c>
      <c r="F148" s="130">
        <f>IF(F$56=0,0,F$56/ISI_fec!F$56)</f>
        <v>0</v>
      </c>
      <c r="G148" s="130">
        <f>IF(G$56=0,0,G$56/ISI_fec!G$56)</f>
        <v>0</v>
      </c>
      <c r="H148" s="130">
        <f>IF(H$56=0,0,H$56/ISI_fec!H$56)</f>
        <v>0</v>
      </c>
      <c r="I148" s="130">
        <f>IF(I$56=0,0,I$56/ISI_fec!I$56)</f>
        <v>0</v>
      </c>
      <c r="J148" s="130">
        <f>IF(J$56=0,0,J$56/ISI_fec!J$56)</f>
        <v>0</v>
      </c>
      <c r="K148" s="130">
        <f>IF(K$56=0,0,K$56/ISI_fec!K$56)</f>
        <v>0</v>
      </c>
      <c r="L148" s="130">
        <f>IF(L$56=0,0,L$56/ISI_fec!L$56)</f>
        <v>0</v>
      </c>
      <c r="M148" s="130">
        <f>IF(M$56=0,0,M$56/ISI_fec!M$56)</f>
        <v>0</v>
      </c>
      <c r="N148" s="130">
        <f>IF(N$56=0,0,N$56/ISI_fec!N$56)</f>
        <v>0</v>
      </c>
      <c r="O148" s="130">
        <f>IF(O$56=0,0,O$56/ISI_fec!O$56)</f>
        <v>0</v>
      </c>
      <c r="P148" s="130">
        <f>IF(P$56=0,0,P$56/ISI_fec!P$56)</f>
        <v>0</v>
      </c>
      <c r="Q148" s="130">
        <f>IF(Q$56=0,0,Q$56/ISI_fec!Q$56)</f>
        <v>0</v>
      </c>
    </row>
    <row r="149" spans="1:17" x14ac:dyDescent="0.25">
      <c r="A149" s="76" t="s">
        <v>80</v>
      </c>
      <c r="B149" s="130">
        <f>IF(B$57=0,0,B$57/ISI_fec!B$57)</f>
        <v>0</v>
      </c>
      <c r="C149" s="130">
        <f>IF(C$57=0,0,C$57/ISI_fec!C$57)</f>
        <v>0</v>
      </c>
      <c r="D149" s="130">
        <f>IF(D$57=0,0,D$57/ISI_fec!D$57)</f>
        <v>0</v>
      </c>
      <c r="E149" s="130">
        <f>IF(E$57=0,0,E$57/ISI_fec!E$57)</f>
        <v>0</v>
      </c>
      <c r="F149" s="130">
        <f>IF(F$57=0,0,F$57/ISI_fec!F$57)</f>
        <v>0</v>
      </c>
      <c r="G149" s="130">
        <f>IF(G$57=0,0,G$57/ISI_fec!G$57)</f>
        <v>0</v>
      </c>
      <c r="H149" s="130">
        <f>IF(H$57=0,0,H$57/ISI_fec!H$57)</f>
        <v>0</v>
      </c>
      <c r="I149" s="130">
        <f>IF(I$57=0,0,I$57/ISI_fec!I$57)</f>
        <v>0</v>
      </c>
      <c r="J149" s="130">
        <f>IF(J$57=0,0,J$57/ISI_fec!J$57)</f>
        <v>0</v>
      </c>
      <c r="K149" s="130">
        <f>IF(K$57=0,0,K$57/ISI_fec!K$57)</f>
        <v>0</v>
      </c>
      <c r="L149" s="130">
        <f>IF(L$57=0,0,L$57/ISI_fec!L$57)</f>
        <v>0</v>
      </c>
      <c r="M149" s="130">
        <f>IF(M$57=0,0,M$57/ISI_fec!M$57)</f>
        <v>0</v>
      </c>
      <c r="N149" s="130">
        <f>IF(N$57=0,0,N$57/ISI_fec!N$57)</f>
        <v>0</v>
      </c>
      <c r="O149" s="130">
        <f>IF(O$57=0,0,O$57/ISI_fec!O$57)</f>
        <v>0</v>
      </c>
      <c r="P149" s="130">
        <f>IF(P$57=0,0,P$57/ISI_fec!P$57)</f>
        <v>0</v>
      </c>
      <c r="Q149" s="130">
        <f>IF(Q$57=0,0,Q$57/ISI_fec!Q$57)</f>
        <v>0</v>
      </c>
    </row>
    <row r="150" spans="1:17" x14ac:dyDescent="0.25">
      <c r="A150" s="129" t="s">
        <v>79</v>
      </c>
      <c r="B150" s="128">
        <f>IF(B$58=0,0,B$58/ISI_fec!B$58)</f>
        <v>1.3251222000000002</v>
      </c>
      <c r="C150" s="128">
        <f>IF(C$58=0,0,C$58/ISI_fec!C$58)</f>
        <v>1.3251221999999996</v>
      </c>
      <c r="D150" s="128">
        <f>IF(D$58=0,0,D$58/ISI_fec!D$58)</f>
        <v>1.3251222000000002</v>
      </c>
      <c r="E150" s="128">
        <f>IF(E$58=0,0,E$58/ISI_fec!E$58)</f>
        <v>0.7046384400000002</v>
      </c>
      <c r="F150" s="128">
        <f>IF(F$58=0,0,F$58/ISI_fec!F$58)</f>
        <v>0.70463843999999987</v>
      </c>
      <c r="G150" s="128">
        <f>IF(G$58=0,0,G$58/ISI_fec!G$58)</f>
        <v>1.3251222000000005</v>
      </c>
      <c r="H150" s="128">
        <f>IF(H$58=0,0,H$58/ISI_fec!H$58)</f>
        <v>1.3251222000000002</v>
      </c>
      <c r="I150" s="128">
        <f>IF(I$58=0,0,I$58/ISI_fec!I$58)</f>
        <v>1.3251222000000002</v>
      </c>
      <c r="J150" s="128">
        <f>IF(J$58=0,0,J$58/ISI_fec!J$58)</f>
        <v>1.3251222</v>
      </c>
      <c r="K150" s="128">
        <f>IF(K$58=0,0,K$58/ISI_fec!K$58)</f>
        <v>1.3251222</v>
      </c>
      <c r="L150" s="128">
        <f>IF(L$58=0,0,L$58/ISI_fec!L$58)</f>
        <v>1.3251222</v>
      </c>
      <c r="M150" s="128">
        <f>IF(M$58=0,0,M$58/ISI_fec!M$58)</f>
        <v>1.3251222000000002</v>
      </c>
      <c r="N150" s="128">
        <f>IF(N$58=0,0,N$58/ISI_fec!N$58)</f>
        <v>1.3251222000000005</v>
      </c>
      <c r="O150" s="128">
        <f>IF(O$58=0,0,O$58/ISI_fec!O$58)</f>
        <v>1.3251222000000005</v>
      </c>
      <c r="P150" s="128">
        <f>IF(P$58=0,0,P$58/ISI_fec!P$58)</f>
        <v>1.3251222000000002</v>
      </c>
      <c r="Q150" s="128">
        <f>IF(Q$58=0,0,Q$58/ISI_fec!Q$58)</f>
        <v>1.3251222000000002</v>
      </c>
    </row>
    <row r="151" spans="1:17" x14ac:dyDescent="0.25">
      <c r="A151" s="127" t="s">
        <v>115</v>
      </c>
      <c r="B151" s="126">
        <f>IF(B$63=0,0,B$63/ISI_fec!B$63)</f>
        <v>1.0270717322774334</v>
      </c>
      <c r="C151" s="126">
        <f>IF(C$63=0,0,C$63/ISI_fec!C$63)</f>
        <v>0.61722253650748338</v>
      </c>
      <c r="D151" s="126">
        <f>IF(D$63=0,0,D$63/ISI_fec!D$63)</f>
        <v>1.0827585278189404</v>
      </c>
      <c r="E151" s="126">
        <f>IF(E$63=0,0,E$63/ISI_fec!E$63)</f>
        <v>1.3096326503680753</v>
      </c>
      <c r="F151" s="126">
        <f>IF(F$63=0,0,F$63/ISI_fec!F$63)</f>
        <v>0.97955455553533766</v>
      </c>
      <c r="G151" s="126">
        <f>IF(G$63=0,0,G$63/ISI_fec!G$63)</f>
        <v>1.3264929060920105</v>
      </c>
      <c r="H151" s="126">
        <f>IF(H$63=0,0,H$63/ISI_fec!H$63)</f>
        <v>1.5187489055345675</v>
      </c>
      <c r="I151" s="126">
        <f>IF(I$63=0,0,I$63/ISI_fec!I$63)</f>
        <v>1.4186874938591443</v>
      </c>
      <c r="J151" s="126">
        <f>IF(J$63=0,0,J$63/ISI_fec!J$63)</f>
        <v>2.3115955438974369</v>
      </c>
      <c r="K151" s="126">
        <f>IF(K$63=0,0,K$63/ISI_fec!K$63)</f>
        <v>2.314978214697343</v>
      </c>
      <c r="L151" s="126">
        <f>IF(L$63=0,0,L$63/ISI_fec!L$63)</f>
        <v>2.3087515097199591</v>
      </c>
      <c r="M151" s="126">
        <f>IF(M$63=0,0,M$63/ISI_fec!M$63)</f>
        <v>2.0235578797426803</v>
      </c>
      <c r="N151" s="126">
        <f>IF(N$63=0,0,N$63/ISI_fec!N$63)</f>
        <v>1.9493516745295101</v>
      </c>
      <c r="O151" s="126">
        <f>IF(O$63=0,0,O$63/ISI_fec!O$63)</f>
        <v>0.77198756478903219</v>
      </c>
      <c r="P151" s="126">
        <f>IF(P$63=0,0,P$63/ISI_fec!P$63)</f>
        <v>1.4935657218825045</v>
      </c>
      <c r="Q151" s="126">
        <f>IF(Q$63=0,0,Q$63/ISI_fec!Q$63)</f>
        <v>2.3039735510805301</v>
      </c>
    </row>
    <row r="152" spans="1:17" x14ac:dyDescent="0.25">
      <c r="A152" s="127" t="s">
        <v>114</v>
      </c>
      <c r="B152" s="126">
        <f>IF(B$69=0,0,B$69/ISI_fec!B$69)</f>
        <v>0</v>
      </c>
      <c r="C152" s="126">
        <f>IF(C$69=0,0,C$69/ISI_fec!C$69)</f>
        <v>0</v>
      </c>
      <c r="D152" s="126">
        <f>IF(D$69=0,0,D$69/ISI_fec!D$69)</f>
        <v>0</v>
      </c>
      <c r="E152" s="126">
        <f>IF(E$69=0,0,E$69/ISI_fec!E$69)</f>
        <v>0</v>
      </c>
      <c r="F152" s="126">
        <f>IF(F$69=0,0,F$69/ISI_fec!F$69)</f>
        <v>0</v>
      </c>
      <c r="G152" s="126">
        <f>IF(G$69=0,0,G$69/ISI_fec!G$69)</f>
        <v>0</v>
      </c>
      <c r="H152" s="126">
        <f>IF(H$69=0,0,H$69/ISI_fec!H$69)</f>
        <v>0</v>
      </c>
      <c r="I152" s="126">
        <f>IF(I$69=0,0,I$69/ISI_fec!I$69)</f>
        <v>0</v>
      </c>
      <c r="J152" s="126">
        <f>IF(J$69=0,0,J$69/ISI_fec!J$69)</f>
        <v>0</v>
      </c>
      <c r="K152" s="126">
        <f>IF(K$69=0,0,K$69/ISI_fec!K$69)</f>
        <v>0</v>
      </c>
      <c r="L152" s="126">
        <f>IF(L$69=0,0,L$69/ISI_fec!L$69)</f>
        <v>0</v>
      </c>
      <c r="M152" s="126">
        <f>IF(M$69=0,0,M$69/ISI_fec!M$69)</f>
        <v>0</v>
      </c>
      <c r="N152" s="126">
        <f>IF(N$69=0,0,N$69/ISI_fec!N$69)</f>
        <v>0</v>
      </c>
      <c r="O152" s="126">
        <f>IF(O$69=0,0,O$69/ISI_fec!O$69)</f>
        <v>0</v>
      </c>
      <c r="P152" s="126">
        <f>IF(P$69=0,0,P$69/ISI_fec!P$69)</f>
        <v>0</v>
      </c>
      <c r="Q152" s="126">
        <f>IF(Q$69=0,0,Q$69/ISI_fec!Q$69)</f>
        <v>0</v>
      </c>
    </row>
    <row r="153" spans="1:17" x14ac:dyDescent="0.25">
      <c r="A153" s="127" t="s">
        <v>113</v>
      </c>
      <c r="B153" s="126">
        <f>IF(B$70=0,0,B$70/ISI_fec!B$70)</f>
        <v>1.4665342664147012</v>
      </c>
      <c r="C153" s="126">
        <f>IF(C$70=0,0,C$70/ISI_fec!C$70)</f>
        <v>1.6975619006279241</v>
      </c>
      <c r="D153" s="126">
        <f>IF(D$70=0,0,D$70/ISI_fec!D$70)</f>
        <v>1.5445472636901005</v>
      </c>
      <c r="E153" s="126">
        <f>IF(E$70=0,0,E$70/ISI_fec!E$70)</f>
        <v>1.3904794453576068</v>
      </c>
      <c r="F153" s="126">
        <f>IF(F$70=0,0,F$70/ISI_fec!F$70)</f>
        <v>1.3748048651428182</v>
      </c>
      <c r="G153" s="126">
        <f>IF(G$70=0,0,G$70/ISI_fec!G$70)</f>
        <v>1.3724839459137965</v>
      </c>
      <c r="H153" s="126">
        <f>IF(H$70=0,0,H$70/ISI_fec!H$70)</f>
        <v>1.4058628705827982</v>
      </c>
      <c r="I153" s="126">
        <f>IF(I$70=0,0,I$70/ISI_fec!I$70)</f>
        <v>1.4149482273466698</v>
      </c>
      <c r="J153" s="126">
        <f>IF(J$70=0,0,J$70/ISI_fec!J$70)</f>
        <v>1.3998233100289608</v>
      </c>
      <c r="K153" s="126">
        <f>IF(K$70=0,0,K$70/ISI_fec!K$70)</f>
        <v>1.3905062844070051</v>
      </c>
      <c r="L153" s="126">
        <f>IF(L$70=0,0,L$70/ISI_fec!L$70)</f>
        <v>1.3826169568022257</v>
      </c>
      <c r="M153" s="126">
        <f>IF(M$70=0,0,M$70/ISI_fec!M$70)</f>
        <v>1.4335218397395773</v>
      </c>
      <c r="N153" s="126">
        <f>IF(N$70=0,0,N$70/ISI_fec!N$70)</f>
        <v>1.3970161859608614</v>
      </c>
      <c r="O153" s="126">
        <f>IF(O$70=0,0,O$70/ISI_fec!O$70)</f>
        <v>1.3915143069133056</v>
      </c>
      <c r="P153" s="126">
        <f>IF(P$70=0,0,P$70/ISI_fec!P$70)</f>
        <v>1.4048473879880377</v>
      </c>
      <c r="Q153" s="126">
        <f>IF(Q$70=0,0,Q$70/ISI_fec!Q$70)</f>
        <v>1.4005280741211115</v>
      </c>
    </row>
    <row r="154" spans="1:17" x14ac:dyDescent="0.25">
      <c r="A154" s="72" t="s">
        <v>112</v>
      </c>
      <c r="B154" s="125">
        <f>IF(B$77=0,0,B$77/ISI_fec!B$77)</f>
        <v>1.5540382882272232</v>
      </c>
      <c r="C154" s="125">
        <f>IF(C$77=0,0,C$77/ISI_fec!C$77)</f>
        <v>1.6882702952521793</v>
      </c>
      <c r="D154" s="125">
        <f>IF(D$77=0,0,D$77/ISI_fec!D$77)</f>
        <v>1.5620123791784617</v>
      </c>
      <c r="E154" s="125">
        <f>IF(E$77=0,0,E$77/ISI_fec!E$77)</f>
        <v>1.4324802964548602</v>
      </c>
      <c r="F154" s="125">
        <f>IF(F$77=0,0,F$77/ISI_fec!F$77)</f>
        <v>1.4136204941207331</v>
      </c>
      <c r="G154" s="125">
        <f>IF(G$77=0,0,G$77/ISI_fec!G$77)</f>
        <v>1.2693864927385248</v>
      </c>
      <c r="H154" s="125">
        <f>IF(H$77=0,0,H$77/ISI_fec!H$77)</f>
        <v>1.090683110217717</v>
      </c>
      <c r="I154" s="125">
        <f>IF(I$77=0,0,I$77/ISI_fec!I$77)</f>
        <v>1.2227938685884254</v>
      </c>
      <c r="J154" s="125">
        <f>IF(J$77=0,0,J$77/ISI_fec!J$77)</f>
        <v>1.4333835478575201</v>
      </c>
      <c r="K154" s="125">
        <f>IF(K$77=0,0,K$77/ISI_fec!K$77)</f>
        <v>1.1745272877284079</v>
      </c>
      <c r="L154" s="125">
        <f>IF(L$77=0,0,L$77/ISI_fec!L$77)</f>
        <v>1.0108975820786146</v>
      </c>
      <c r="M154" s="125">
        <f>IF(M$77=0,0,M$77/ISI_fec!M$77)</f>
        <v>0.95093044619650913</v>
      </c>
      <c r="N154" s="125">
        <f>IF(N$77=0,0,N$77/ISI_fec!N$77)</f>
        <v>0.89649972837083081</v>
      </c>
      <c r="O154" s="125">
        <f>IF(O$77=0,0,O$77/ISI_fec!O$77)</f>
        <v>0.87795570129732181</v>
      </c>
      <c r="P154" s="125">
        <f>IF(P$77=0,0,P$77/ISI_fec!P$77)</f>
        <v>1.0465208475246348</v>
      </c>
      <c r="Q154" s="125">
        <f>IF(Q$77=0,0,Q$77/ISI_fec!Q$77)</f>
        <v>1.3046092894175838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79998168889431442"/>
    <pageSetUpPr fitToPage="1"/>
  </sheetPr>
  <dimension ref="A1:Q10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SUM(B4:B8)</f>
        <v>3433.538163069863</v>
      </c>
      <c r="C3" s="46">
        <f t="shared" ref="C3:Q3" si="0">SUM(C4:C8)</f>
        <v>2994.5344161477901</v>
      </c>
      <c r="D3" s="46">
        <f t="shared" si="0"/>
        <v>2649.0892927567302</v>
      </c>
      <c r="E3" s="46">
        <f t="shared" si="0"/>
        <v>2432.5636554891926</v>
      </c>
      <c r="F3" s="46">
        <f t="shared" si="0"/>
        <v>2793.9185405646244</v>
      </c>
      <c r="G3" s="46">
        <f t="shared" si="0"/>
        <v>2873.9389518101761</v>
      </c>
      <c r="H3" s="46">
        <f t="shared" si="0"/>
        <v>2730.9382707049372</v>
      </c>
      <c r="I3" s="46">
        <f t="shared" si="0"/>
        <v>3088.0191058451064</v>
      </c>
      <c r="J3" s="46">
        <f t="shared" si="0"/>
        <v>3142.9934444164815</v>
      </c>
      <c r="K3" s="46">
        <f t="shared" si="0"/>
        <v>2668.4037328457416</v>
      </c>
      <c r="L3" s="46">
        <f t="shared" si="0"/>
        <v>3155.7266080676995</v>
      </c>
      <c r="M3" s="46">
        <f t="shared" si="0"/>
        <v>3214.5853629349504</v>
      </c>
      <c r="N3" s="46">
        <f t="shared" si="0"/>
        <v>3246.3138551795773</v>
      </c>
      <c r="O3" s="46">
        <f t="shared" si="0"/>
        <v>3102.8893297728014</v>
      </c>
      <c r="P3" s="46">
        <f t="shared" si="0"/>
        <v>3379.1358605645546</v>
      </c>
      <c r="Q3" s="46">
        <f t="shared" si="0"/>
        <v>3942.1943275085232</v>
      </c>
    </row>
    <row r="4" spans="1:17" x14ac:dyDescent="0.25">
      <c r="A4" s="110" t="s">
        <v>44</v>
      </c>
      <c r="B4" s="120">
        <v>47.06798578878503</v>
      </c>
      <c r="C4" s="120">
        <v>41.049988859670648</v>
      </c>
      <c r="D4" s="120">
        <v>36.314522007006261</v>
      </c>
      <c r="E4" s="120">
        <v>79.259528831007586</v>
      </c>
      <c r="F4" s="120">
        <v>79.54796219826278</v>
      </c>
      <c r="G4" s="120">
        <v>153.83115416048113</v>
      </c>
      <c r="H4" s="120">
        <v>127.17201960023067</v>
      </c>
      <c r="I4" s="120">
        <v>143.80025739397271</v>
      </c>
      <c r="J4" s="120">
        <v>146.36025581550567</v>
      </c>
      <c r="K4" s="120">
        <v>103.02363604274902</v>
      </c>
      <c r="L4" s="120">
        <v>108.25332075386369</v>
      </c>
      <c r="M4" s="120">
        <v>107.06396526315005</v>
      </c>
      <c r="N4" s="120">
        <v>119.85368250914337</v>
      </c>
      <c r="O4" s="120">
        <v>115.64331025994007</v>
      </c>
      <c r="P4" s="120">
        <v>131.53770370009397</v>
      </c>
      <c r="Q4" s="120">
        <v>163.43725744827861</v>
      </c>
    </row>
    <row r="5" spans="1:17" x14ac:dyDescent="0.25">
      <c r="A5" s="180" t="s">
        <v>59</v>
      </c>
      <c r="B5" s="189">
        <f>SUM(B6:B7)</f>
        <v>1439.0108649852907</v>
      </c>
      <c r="C5" s="189">
        <f t="shared" ref="C5:Q5" si="1">SUM(C6:C7)</f>
        <v>1255.0224741222353</v>
      </c>
      <c r="D5" s="189">
        <f t="shared" si="1"/>
        <v>1110.2449116758423</v>
      </c>
      <c r="E5" s="189">
        <f t="shared" si="1"/>
        <v>1019.4980698532747</v>
      </c>
      <c r="F5" s="189">
        <f t="shared" si="1"/>
        <v>1170.943483022686</v>
      </c>
      <c r="G5" s="189">
        <f t="shared" si="1"/>
        <v>1204.4803874443298</v>
      </c>
      <c r="H5" s="189">
        <f t="shared" si="1"/>
        <v>1144.5481764020758</v>
      </c>
      <c r="I5" s="189">
        <f t="shared" si="1"/>
        <v>1294.2023165457542</v>
      </c>
      <c r="J5" s="189">
        <f t="shared" si="1"/>
        <v>1317.2423023395509</v>
      </c>
      <c r="K5" s="189">
        <f t="shared" si="1"/>
        <v>927.21272438474125</v>
      </c>
      <c r="L5" s="189">
        <f t="shared" si="1"/>
        <v>974.27988678477311</v>
      </c>
      <c r="M5" s="189">
        <f t="shared" si="1"/>
        <v>963.57568736835037</v>
      </c>
      <c r="N5" s="189">
        <f t="shared" si="1"/>
        <v>1078.6831425822902</v>
      </c>
      <c r="O5" s="189">
        <f t="shared" si="1"/>
        <v>1040.7897923394605</v>
      </c>
      <c r="P5" s="189">
        <f t="shared" si="1"/>
        <v>1183.8393333008453</v>
      </c>
      <c r="Q5" s="189">
        <f t="shared" si="1"/>
        <v>1397.3885511827818</v>
      </c>
    </row>
    <row r="6" spans="1:17" x14ac:dyDescent="0.25">
      <c r="A6" s="179" t="s">
        <v>43</v>
      </c>
      <c r="B6" s="189">
        <v>966.32563269980426</v>
      </c>
      <c r="C6" s="189">
        <v>865.6073222603851</v>
      </c>
      <c r="D6" s="189">
        <v>760.05003123791073</v>
      </c>
      <c r="E6" s="189">
        <v>707.95019609849646</v>
      </c>
      <c r="F6" s="189">
        <v>819.71105322386666</v>
      </c>
      <c r="G6" s="189">
        <v>851.51136345949874</v>
      </c>
      <c r="H6" s="189">
        <v>801.51238507134428</v>
      </c>
      <c r="I6" s="189">
        <v>901.75654830457279</v>
      </c>
      <c r="J6" s="189">
        <v>909.86787027538082</v>
      </c>
      <c r="K6" s="189">
        <v>697.48165576463623</v>
      </c>
      <c r="L6" s="189">
        <v>683.72046173881813</v>
      </c>
      <c r="M6" s="189">
        <v>654.93970176150094</v>
      </c>
      <c r="N6" s="189">
        <v>750.70594952748434</v>
      </c>
      <c r="O6" s="189">
        <v>727.61290659166366</v>
      </c>
      <c r="P6" s="189">
        <v>772.30768758425552</v>
      </c>
      <c r="Q6" s="189">
        <v>922.16465880383407</v>
      </c>
    </row>
    <row r="7" spans="1:17" x14ac:dyDescent="0.25">
      <c r="A7" s="179" t="s">
        <v>344</v>
      </c>
      <c r="B7" s="189">
        <v>472.68523228548645</v>
      </c>
      <c r="C7" s="189">
        <v>389.41515186185018</v>
      </c>
      <c r="D7" s="189">
        <v>350.1948804379316</v>
      </c>
      <c r="E7" s="189">
        <v>311.54787375477827</v>
      </c>
      <c r="F7" s="189">
        <v>351.23242979881934</v>
      </c>
      <c r="G7" s="189">
        <v>352.9690239848311</v>
      </c>
      <c r="H7" s="189">
        <v>343.03579133073151</v>
      </c>
      <c r="I7" s="189">
        <v>392.44576824118144</v>
      </c>
      <c r="J7" s="189">
        <v>407.37443206417004</v>
      </c>
      <c r="K7" s="189">
        <v>229.73106862010502</v>
      </c>
      <c r="L7" s="189">
        <v>290.55942504595498</v>
      </c>
      <c r="M7" s="189">
        <v>308.63598560684943</v>
      </c>
      <c r="N7" s="189">
        <v>327.97719305480587</v>
      </c>
      <c r="O7" s="189">
        <v>313.17688574779686</v>
      </c>
      <c r="P7" s="189">
        <v>411.53164571658976</v>
      </c>
      <c r="Q7" s="189">
        <v>475.22389237894777</v>
      </c>
    </row>
    <row r="8" spans="1:17" x14ac:dyDescent="0.25">
      <c r="A8" s="108" t="s">
        <v>42</v>
      </c>
      <c r="B8" s="118">
        <v>508.44844731049625</v>
      </c>
      <c r="C8" s="118">
        <v>443.43947904364904</v>
      </c>
      <c r="D8" s="118">
        <v>392.28494739803909</v>
      </c>
      <c r="E8" s="118">
        <v>314.30798695163571</v>
      </c>
      <c r="F8" s="118">
        <v>372.48361232098978</v>
      </c>
      <c r="G8" s="118">
        <v>311.14702276103549</v>
      </c>
      <c r="H8" s="118">
        <v>314.66989830055468</v>
      </c>
      <c r="I8" s="118">
        <v>355.81421535962545</v>
      </c>
      <c r="J8" s="118">
        <v>362.14858392187398</v>
      </c>
      <c r="K8" s="118">
        <v>710.95464803351001</v>
      </c>
      <c r="L8" s="118">
        <v>1098.9135137442895</v>
      </c>
      <c r="M8" s="118">
        <v>1180.3700229350998</v>
      </c>
      <c r="N8" s="118">
        <v>969.09388750585367</v>
      </c>
      <c r="O8" s="118">
        <v>905.66643483394046</v>
      </c>
      <c r="P8" s="118">
        <v>879.91949026276961</v>
      </c>
      <c r="Q8" s="118">
        <v>983.97996769468068</v>
      </c>
    </row>
    <row r="9" spans="1:17" x14ac:dyDescent="0.25">
      <c r="A9" s="12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</row>
    <row r="10" spans="1:17" x14ac:dyDescent="0.25">
      <c r="A10" s="31" t="s">
        <v>143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</row>
    <row r="11" spans="1:17" x14ac:dyDescent="0.25">
      <c r="A11" s="110" t="s">
        <v>137</v>
      </c>
      <c r="B11" s="120">
        <v>200</v>
      </c>
      <c r="C11" s="120">
        <v>150</v>
      </c>
      <c r="D11" s="120">
        <v>150</v>
      </c>
      <c r="E11" s="120">
        <v>300</v>
      </c>
      <c r="F11" s="120">
        <v>300</v>
      </c>
      <c r="G11" s="120">
        <v>600</v>
      </c>
      <c r="H11" s="120">
        <v>600</v>
      </c>
      <c r="I11" s="120">
        <v>600</v>
      </c>
      <c r="J11" s="120">
        <v>630</v>
      </c>
      <c r="K11" s="120">
        <v>348</v>
      </c>
      <c r="L11" s="120">
        <v>481</v>
      </c>
      <c r="M11" s="120">
        <v>524</v>
      </c>
      <c r="N11" s="120">
        <v>540</v>
      </c>
      <c r="O11" s="120">
        <v>540</v>
      </c>
      <c r="P11" s="120">
        <v>600</v>
      </c>
      <c r="Q11" s="120">
        <v>694.33677721194158</v>
      </c>
    </row>
    <row r="12" spans="1:17" x14ac:dyDescent="0.25">
      <c r="A12" s="180" t="s">
        <v>136</v>
      </c>
      <c r="B12" s="189">
        <f>SUM(B13:B14)</f>
        <v>701.14</v>
      </c>
      <c r="C12" s="189">
        <f t="shared" ref="C12:Q12" si="2">SUM(C13:C14)</f>
        <v>714.9</v>
      </c>
      <c r="D12" s="189">
        <f t="shared" si="2"/>
        <v>725.2</v>
      </c>
      <c r="E12" s="189">
        <f t="shared" si="2"/>
        <v>683.14599999999996</v>
      </c>
      <c r="F12" s="189">
        <f t="shared" si="2"/>
        <v>687.20600000000002</v>
      </c>
      <c r="G12" s="189">
        <f t="shared" si="2"/>
        <v>665.3</v>
      </c>
      <c r="H12" s="189">
        <f t="shared" si="2"/>
        <v>673.09300000000007</v>
      </c>
      <c r="I12" s="189">
        <f t="shared" si="2"/>
        <v>652.83400000000006</v>
      </c>
      <c r="J12" s="189">
        <f t="shared" si="2"/>
        <v>598</v>
      </c>
      <c r="K12" s="189">
        <f t="shared" si="2"/>
        <v>483</v>
      </c>
      <c r="L12" s="189">
        <f t="shared" si="2"/>
        <v>540</v>
      </c>
      <c r="M12" s="189">
        <f t="shared" si="2"/>
        <v>525</v>
      </c>
      <c r="N12" s="189">
        <f t="shared" si="2"/>
        <v>533</v>
      </c>
      <c r="O12" s="189">
        <f t="shared" si="2"/>
        <v>526</v>
      </c>
      <c r="P12" s="189">
        <f t="shared" si="2"/>
        <v>591.3646039948917</v>
      </c>
      <c r="Q12" s="189">
        <f t="shared" si="2"/>
        <v>680.71541712178794</v>
      </c>
    </row>
    <row r="13" spans="1:17" x14ac:dyDescent="0.25">
      <c r="A13" s="179" t="s">
        <v>43</v>
      </c>
      <c r="B13" s="189">
        <v>441.14</v>
      </c>
      <c r="C13" s="189">
        <v>461.9</v>
      </c>
      <c r="D13" s="189">
        <v>463.2</v>
      </c>
      <c r="E13" s="189">
        <v>443.14600000000002</v>
      </c>
      <c r="F13" s="189">
        <v>451.20600000000002</v>
      </c>
      <c r="G13" s="189">
        <v>442.3</v>
      </c>
      <c r="H13" s="189">
        <v>442.09300000000002</v>
      </c>
      <c r="I13" s="189">
        <v>427.834</v>
      </c>
      <c r="J13" s="189">
        <v>389</v>
      </c>
      <c r="K13" s="189">
        <v>345</v>
      </c>
      <c r="L13" s="189">
        <v>356</v>
      </c>
      <c r="M13" s="189">
        <v>334</v>
      </c>
      <c r="N13" s="189">
        <v>349</v>
      </c>
      <c r="O13" s="189">
        <v>346</v>
      </c>
      <c r="P13" s="189">
        <v>360</v>
      </c>
      <c r="Q13" s="189">
        <v>420</v>
      </c>
    </row>
    <row r="14" spans="1:17" x14ac:dyDescent="0.25">
      <c r="A14" s="179" t="s">
        <v>344</v>
      </c>
      <c r="B14" s="189">
        <v>260</v>
      </c>
      <c r="C14" s="189">
        <v>253</v>
      </c>
      <c r="D14" s="189">
        <v>262</v>
      </c>
      <c r="E14" s="189">
        <v>240</v>
      </c>
      <c r="F14" s="189">
        <v>236</v>
      </c>
      <c r="G14" s="189">
        <v>223</v>
      </c>
      <c r="H14" s="189">
        <v>231</v>
      </c>
      <c r="I14" s="189">
        <v>225</v>
      </c>
      <c r="J14" s="189">
        <v>209</v>
      </c>
      <c r="K14" s="189">
        <v>138</v>
      </c>
      <c r="L14" s="189">
        <v>184</v>
      </c>
      <c r="M14" s="189">
        <v>191</v>
      </c>
      <c r="N14" s="189">
        <v>184</v>
      </c>
      <c r="O14" s="189">
        <v>180</v>
      </c>
      <c r="P14" s="189">
        <v>231.3646039948917</v>
      </c>
      <c r="Q14" s="189">
        <v>260.71541712178794</v>
      </c>
    </row>
    <row r="15" spans="1:17" x14ac:dyDescent="0.25">
      <c r="A15" s="108" t="s">
        <v>139</v>
      </c>
      <c r="B15" s="118">
        <v>1323.5813333333335</v>
      </c>
      <c r="C15" s="118">
        <v>1290.2090000000001</v>
      </c>
      <c r="D15" s="118">
        <v>1202.8836666666668</v>
      </c>
      <c r="E15" s="118">
        <v>906.55666666666673</v>
      </c>
      <c r="F15" s="118">
        <v>865.85199999999998</v>
      </c>
      <c r="G15" s="118">
        <v>863.36833333333334</v>
      </c>
      <c r="H15" s="118">
        <v>549.36166666666679</v>
      </c>
      <c r="I15" s="118">
        <v>554.82333333333338</v>
      </c>
      <c r="J15" s="118">
        <v>482.43700000000001</v>
      </c>
      <c r="K15" s="118">
        <v>579.41499999999996</v>
      </c>
      <c r="L15" s="118">
        <v>599.73366666666675</v>
      </c>
      <c r="M15" s="118">
        <v>614.29466666666667</v>
      </c>
      <c r="N15" s="118">
        <v>598.76666666666677</v>
      </c>
      <c r="O15" s="118">
        <v>565.56666666666672</v>
      </c>
      <c r="P15" s="118">
        <v>610.9</v>
      </c>
      <c r="Q15" s="118">
        <v>659.86705369246181</v>
      </c>
    </row>
    <row r="16" spans="1:17" x14ac:dyDescent="0.25">
      <c r="A16" s="123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</row>
    <row r="17" spans="1:17" x14ac:dyDescent="0.25">
      <c r="A17" s="31" t="s">
        <v>142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</row>
    <row r="18" spans="1:17" x14ac:dyDescent="0.25">
      <c r="A18" s="110" t="s">
        <v>137</v>
      </c>
      <c r="B18" s="120">
        <v>229.88505747126436</v>
      </c>
      <c r="C18" s="120">
        <v>206.73260925719089</v>
      </c>
      <c r="D18" s="120">
        <v>206.73260925719089</v>
      </c>
      <c r="E18" s="120">
        <v>322.49485032755831</v>
      </c>
      <c r="F18" s="120">
        <v>322.49485032755831</v>
      </c>
      <c r="G18" s="120">
        <v>646.62912532458711</v>
      </c>
      <c r="H18" s="120">
        <v>646.62912532458711</v>
      </c>
      <c r="I18" s="120">
        <v>646.62912532458711</v>
      </c>
      <c r="J18" s="120">
        <v>669.78157353866061</v>
      </c>
      <c r="K18" s="120">
        <v>669.78157353866061</v>
      </c>
      <c r="L18" s="120">
        <v>646.62912532458711</v>
      </c>
      <c r="M18" s="120">
        <v>646.62912532458711</v>
      </c>
      <c r="N18" s="120">
        <v>646.62912532458711</v>
      </c>
      <c r="O18" s="120">
        <v>646.62912532458711</v>
      </c>
      <c r="P18" s="120">
        <v>646.62912532458711</v>
      </c>
      <c r="Q18" s="120">
        <v>739.238918180881</v>
      </c>
    </row>
    <row r="19" spans="1:17" x14ac:dyDescent="0.25">
      <c r="A19" s="180" t="s">
        <v>136</v>
      </c>
      <c r="B19" s="189">
        <f t="shared" ref="B19" si="3">SUM(B20:B21)</f>
        <v>862.06896551724139</v>
      </c>
      <c r="C19" s="189">
        <f t="shared" ref="C19" si="4">SUM(C20:C21)</f>
        <v>799.00692854042381</v>
      </c>
      <c r="D19" s="189">
        <f t="shared" ref="D19" si="5">SUM(D20:D21)</f>
        <v>799.00692854042381</v>
      </c>
      <c r="E19" s="189">
        <f t="shared" ref="E19" si="6">SUM(E20:E21)</f>
        <v>775.64330647816701</v>
      </c>
      <c r="F19" s="189">
        <f t="shared" ref="F19" si="7">SUM(F20:F21)</f>
        <v>775.64330647816701</v>
      </c>
      <c r="G19" s="189">
        <f t="shared" ref="G19" si="8">SUM(G20:G21)</f>
        <v>752.2796844159102</v>
      </c>
      <c r="H19" s="189">
        <f t="shared" ref="H19" si="9">SUM(H20:H21)</f>
        <v>752.2796844159102</v>
      </c>
      <c r="I19" s="189">
        <f t="shared" ref="I19" si="10">SUM(I20:I21)</f>
        <v>712.58126950134942</v>
      </c>
      <c r="J19" s="189">
        <f t="shared" ref="J19" si="11">SUM(J20:J21)</f>
        <v>712.58126950134954</v>
      </c>
      <c r="K19" s="189">
        <f t="shared" ref="K19" si="12">SUM(K20:K21)</f>
        <v>712.58126950134954</v>
      </c>
      <c r="L19" s="189">
        <f t="shared" ref="L19" si="13">SUM(L20:L21)</f>
        <v>649.51923252453207</v>
      </c>
      <c r="M19" s="189">
        <f t="shared" ref="M19" si="14">SUM(M20:M21)</f>
        <v>649.51923252453207</v>
      </c>
      <c r="N19" s="189">
        <f t="shared" ref="N19" si="15">SUM(N20:N21)</f>
        <v>626.15561046227515</v>
      </c>
      <c r="O19" s="189">
        <f t="shared" ref="O19" si="16">SUM(O20:O21)</f>
        <v>586.45719554771449</v>
      </c>
      <c r="P19" s="189">
        <f t="shared" ref="P19" si="17">SUM(P20:P21)</f>
        <v>633.18443967222822</v>
      </c>
      <c r="Q19" s="189">
        <f t="shared" ref="Q19" si="18">SUM(Q20:Q21)</f>
        <v>759.30851362586316</v>
      </c>
    </row>
    <row r="20" spans="1:17" x14ac:dyDescent="0.25">
      <c r="A20" s="179" t="s">
        <v>43</v>
      </c>
      <c r="B20" s="189">
        <v>545.97701149425291</v>
      </c>
      <c r="C20" s="189">
        <v>506.27859657969225</v>
      </c>
      <c r="D20" s="189">
        <v>506.27859657969225</v>
      </c>
      <c r="E20" s="189">
        <v>506.27859657969225</v>
      </c>
      <c r="F20" s="189">
        <v>506.27859657969225</v>
      </c>
      <c r="G20" s="189">
        <v>506.27859657969225</v>
      </c>
      <c r="H20" s="189">
        <v>506.27859657969225</v>
      </c>
      <c r="I20" s="189">
        <v>466.58018166513159</v>
      </c>
      <c r="J20" s="189">
        <v>466.58018166513159</v>
      </c>
      <c r="K20" s="189">
        <v>466.58018166513159</v>
      </c>
      <c r="L20" s="189">
        <v>426.88176675057093</v>
      </c>
      <c r="M20" s="189">
        <v>426.88176675057093</v>
      </c>
      <c r="N20" s="189">
        <v>426.88176675057088</v>
      </c>
      <c r="O20" s="189">
        <v>387.18335183601022</v>
      </c>
      <c r="P20" s="189">
        <v>387.18335183601027</v>
      </c>
      <c r="Q20" s="189">
        <v>466.58018166513153</v>
      </c>
    </row>
    <row r="21" spans="1:17" x14ac:dyDescent="0.25">
      <c r="A21" s="179" t="s">
        <v>344</v>
      </c>
      <c r="B21" s="189">
        <v>316.09195402298849</v>
      </c>
      <c r="C21" s="189">
        <v>292.72833196073162</v>
      </c>
      <c r="D21" s="189">
        <v>292.72833196073162</v>
      </c>
      <c r="E21" s="189">
        <v>269.36470989847476</v>
      </c>
      <c r="F21" s="189">
        <v>269.36470989847476</v>
      </c>
      <c r="G21" s="189">
        <v>246.00108783621792</v>
      </c>
      <c r="H21" s="189">
        <v>246.00108783621795</v>
      </c>
      <c r="I21" s="189">
        <v>246.00108783621789</v>
      </c>
      <c r="J21" s="189">
        <v>246.00108783621792</v>
      </c>
      <c r="K21" s="189">
        <v>246.00108783621792</v>
      </c>
      <c r="L21" s="189">
        <v>222.63746577396108</v>
      </c>
      <c r="M21" s="189">
        <v>222.63746577396108</v>
      </c>
      <c r="N21" s="189">
        <v>199.27384371170427</v>
      </c>
      <c r="O21" s="189">
        <v>199.27384371170427</v>
      </c>
      <c r="P21" s="189">
        <v>246.00108783621792</v>
      </c>
      <c r="Q21" s="189">
        <v>292.72833196073162</v>
      </c>
    </row>
    <row r="22" spans="1:17" x14ac:dyDescent="0.25">
      <c r="A22" s="108" t="s">
        <v>139</v>
      </c>
      <c r="B22" s="118">
        <v>1521.3578544061304</v>
      </c>
      <c r="C22" s="118">
        <v>1521.3578544061304</v>
      </c>
      <c r="D22" s="118">
        <v>1521.3578544061304</v>
      </c>
      <c r="E22" s="118">
        <v>1390.3114031606851</v>
      </c>
      <c r="F22" s="118">
        <v>1390.3114031606851</v>
      </c>
      <c r="G22" s="118">
        <v>1259.2649519152401</v>
      </c>
      <c r="H22" s="118">
        <v>1259.2649519152399</v>
      </c>
      <c r="I22" s="118">
        <v>1259.2649519152399</v>
      </c>
      <c r="J22" s="118">
        <v>1128.2185006697946</v>
      </c>
      <c r="K22" s="118">
        <v>1128.2185006697946</v>
      </c>
      <c r="L22" s="118">
        <v>997.17204942434932</v>
      </c>
      <c r="M22" s="118">
        <v>997.17204942434944</v>
      </c>
      <c r="N22" s="118">
        <v>997.17204942434944</v>
      </c>
      <c r="O22" s="118">
        <v>866.12559817890406</v>
      </c>
      <c r="P22" s="118">
        <v>866.12559817890406</v>
      </c>
      <c r="Q22" s="118">
        <v>866.12559817890406</v>
      </c>
    </row>
    <row r="23" spans="1:17" x14ac:dyDescent="0.25">
      <c r="A23" s="124" t="s">
        <v>141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</row>
    <row r="24" spans="1:17" x14ac:dyDescent="0.25">
      <c r="A24" s="121" t="s">
        <v>137</v>
      </c>
      <c r="B24" s="120"/>
      <c r="C24" s="120">
        <v>0</v>
      </c>
      <c r="D24" s="120">
        <v>0</v>
      </c>
      <c r="E24" s="120">
        <v>115.76224107036742</v>
      </c>
      <c r="F24" s="120">
        <v>0</v>
      </c>
      <c r="G24" s="120">
        <v>347.2867232111023</v>
      </c>
      <c r="H24" s="120">
        <v>0</v>
      </c>
      <c r="I24" s="120">
        <v>0</v>
      </c>
      <c r="J24" s="120">
        <v>23.152448214073502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23.152448214073484</v>
      </c>
      <c r="Q24" s="120">
        <v>92.609792856293936</v>
      </c>
    </row>
    <row r="25" spans="1:17" x14ac:dyDescent="0.25">
      <c r="A25" s="179" t="s">
        <v>136</v>
      </c>
      <c r="B25" s="189"/>
      <c r="C25" s="189">
        <f t="shared" ref="C25" si="19">SUM(C26:C27)</f>
        <v>0</v>
      </c>
      <c r="D25" s="189">
        <f t="shared" ref="D25" si="20">SUM(D26:D27)</f>
        <v>0</v>
      </c>
      <c r="E25" s="189">
        <f t="shared" ref="E25" si="21">SUM(E26:E27)</f>
        <v>0</v>
      </c>
      <c r="F25" s="189">
        <f t="shared" ref="F25" si="22">SUM(F26:F27)</f>
        <v>39.698414914560672</v>
      </c>
      <c r="G25" s="189">
        <f t="shared" ref="G25" si="23">SUM(G26:G27)</f>
        <v>0</v>
      </c>
      <c r="H25" s="189">
        <f t="shared" ref="H25" si="24">SUM(H26:H27)</f>
        <v>2.8421709430404007E-14</v>
      </c>
      <c r="I25" s="189">
        <f t="shared" ref="I25" si="25">SUM(I26:I27)</f>
        <v>23.363622062256837</v>
      </c>
      <c r="J25" s="189">
        <f t="shared" ref="J25" si="26">SUM(J26:J27)</f>
        <v>2.8421709430404007E-14</v>
      </c>
      <c r="K25" s="189">
        <f t="shared" ref="K25" si="27">SUM(K26:K27)</f>
        <v>0</v>
      </c>
      <c r="L25" s="189">
        <f t="shared" ref="L25" si="28">SUM(L26:L27)</f>
        <v>0</v>
      </c>
      <c r="M25" s="189">
        <f t="shared" ref="M25" si="29">SUM(M26:M27)</f>
        <v>0</v>
      </c>
      <c r="N25" s="189">
        <f t="shared" ref="N25" si="30">SUM(N26:N27)</f>
        <v>0</v>
      </c>
      <c r="O25" s="189">
        <f t="shared" ref="O25" si="31">SUM(O26:O27)</f>
        <v>0</v>
      </c>
      <c r="P25" s="189">
        <f t="shared" ref="P25" si="32">SUM(P26:P27)</f>
        <v>70.090866186770583</v>
      </c>
      <c r="Q25" s="189">
        <f t="shared" ref="Q25" si="33">SUM(Q26:Q27)</f>
        <v>126.12407395363503</v>
      </c>
    </row>
    <row r="26" spans="1:17" x14ac:dyDescent="0.25">
      <c r="A26" s="102" t="s">
        <v>43</v>
      </c>
      <c r="B26" s="189"/>
      <c r="C26" s="189">
        <v>0</v>
      </c>
      <c r="D26" s="189">
        <v>0</v>
      </c>
      <c r="E26" s="189">
        <v>0</v>
      </c>
      <c r="F26" s="189">
        <v>39.698414914560672</v>
      </c>
      <c r="G26" s="189">
        <v>0</v>
      </c>
      <c r="H26" s="189">
        <v>0</v>
      </c>
      <c r="I26" s="189">
        <v>0</v>
      </c>
      <c r="J26" s="189">
        <v>0</v>
      </c>
      <c r="K26" s="189">
        <v>0</v>
      </c>
      <c r="L26" s="189">
        <v>0</v>
      </c>
      <c r="M26" s="189">
        <v>0</v>
      </c>
      <c r="N26" s="189">
        <v>0</v>
      </c>
      <c r="O26" s="189">
        <v>0</v>
      </c>
      <c r="P26" s="189">
        <v>5.6843418860808015E-14</v>
      </c>
      <c r="Q26" s="189">
        <v>79.39682982912133</v>
      </c>
    </row>
    <row r="27" spans="1:17" x14ac:dyDescent="0.25">
      <c r="A27" s="102" t="s">
        <v>344</v>
      </c>
      <c r="B27" s="189"/>
      <c r="C27" s="189">
        <v>0</v>
      </c>
      <c r="D27" s="189">
        <v>0</v>
      </c>
      <c r="E27" s="189">
        <v>0</v>
      </c>
      <c r="F27" s="189">
        <v>0</v>
      </c>
      <c r="G27" s="189">
        <v>0</v>
      </c>
      <c r="H27" s="189">
        <v>2.8421709430404007E-14</v>
      </c>
      <c r="I27" s="189">
        <v>23.363622062256837</v>
      </c>
      <c r="J27" s="189">
        <v>2.8421709430404007E-14</v>
      </c>
      <c r="K27" s="189">
        <v>0</v>
      </c>
      <c r="L27" s="189">
        <v>0</v>
      </c>
      <c r="M27" s="189">
        <v>0</v>
      </c>
      <c r="N27" s="189">
        <v>0</v>
      </c>
      <c r="O27" s="189">
        <v>0</v>
      </c>
      <c r="P27" s="189">
        <v>70.090866186770526</v>
      </c>
      <c r="Q27" s="189">
        <v>46.727244124513703</v>
      </c>
    </row>
    <row r="28" spans="1:17" x14ac:dyDescent="0.25">
      <c r="A28" s="119" t="s">
        <v>139</v>
      </c>
      <c r="B28" s="118"/>
      <c r="C28" s="118">
        <v>0</v>
      </c>
      <c r="D28" s="118">
        <v>0</v>
      </c>
      <c r="E28" s="118">
        <v>0</v>
      </c>
      <c r="F28" s="118">
        <v>0</v>
      </c>
      <c r="G28" s="118">
        <v>0</v>
      </c>
      <c r="H28" s="118">
        <v>0</v>
      </c>
      <c r="I28" s="118">
        <v>0</v>
      </c>
      <c r="J28" s="118">
        <v>0</v>
      </c>
      <c r="K28" s="118">
        <v>0</v>
      </c>
      <c r="L28" s="118">
        <v>0</v>
      </c>
      <c r="M28" s="118">
        <v>1.1368683772161603E-13</v>
      </c>
      <c r="N28" s="118">
        <v>0</v>
      </c>
      <c r="O28" s="118">
        <v>0</v>
      </c>
      <c r="P28" s="118">
        <v>0</v>
      </c>
      <c r="Q28" s="118">
        <v>0</v>
      </c>
    </row>
    <row r="29" spans="1:17" x14ac:dyDescent="0.25">
      <c r="A29" s="124" t="s">
        <v>140</v>
      </c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</row>
    <row r="30" spans="1:17" x14ac:dyDescent="0.25">
      <c r="A30" s="121" t="s">
        <v>137</v>
      </c>
      <c r="B30" s="120"/>
      <c r="C30" s="120">
        <f>B18+C24-C18</f>
        <v>23.152448214073473</v>
      </c>
      <c r="D30" s="120">
        <f t="shared" ref="D30:Q30" si="34">C18+D24-D18</f>
        <v>0</v>
      </c>
      <c r="E30" s="120">
        <f t="shared" si="34"/>
        <v>0</v>
      </c>
      <c r="F30" s="120">
        <f t="shared" si="34"/>
        <v>0</v>
      </c>
      <c r="G30" s="120">
        <f t="shared" si="34"/>
        <v>23.152448214073502</v>
      </c>
      <c r="H30" s="120">
        <f t="shared" si="34"/>
        <v>0</v>
      </c>
      <c r="I30" s="120">
        <f t="shared" si="34"/>
        <v>0</v>
      </c>
      <c r="J30" s="120">
        <f t="shared" si="34"/>
        <v>0</v>
      </c>
      <c r="K30" s="120">
        <f t="shared" si="34"/>
        <v>0</v>
      </c>
      <c r="L30" s="120">
        <f t="shared" si="34"/>
        <v>23.152448214073502</v>
      </c>
      <c r="M30" s="120">
        <f t="shared" si="34"/>
        <v>0</v>
      </c>
      <c r="N30" s="120">
        <f t="shared" si="34"/>
        <v>0</v>
      </c>
      <c r="O30" s="120">
        <f t="shared" si="34"/>
        <v>0</v>
      </c>
      <c r="P30" s="120">
        <f t="shared" si="34"/>
        <v>23.152448214073502</v>
      </c>
      <c r="Q30" s="120">
        <f t="shared" si="34"/>
        <v>0</v>
      </c>
    </row>
    <row r="31" spans="1:17" x14ac:dyDescent="0.25">
      <c r="A31" s="179" t="s">
        <v>136</v>
      </c>
      <c r="B31" s="189"/>
      <c r="C31" s="189">
        <f t="shared" ref="C31:Q31" si="35">SUM(C32:C33)</f>
        <v>63.062036976817524</v>
      </c>
      <c r="D31" s="189">
        <f t="shared" si="35"/>
        <v>0</v>
      </c>
      <c r="E31" s="189">
        <f t="shared" si="35"/>
        <v>23.363622062256866</v>
      </c>
      <c r="F31" s="189">
        <f t="shared" si="35"/>
        <v>39.698414914560658</v>
      </c>
      <c r="G31" s="189">
        <f t="shared" si="35"/>
        <v>23.363622062256837</v>
      </c>
      <c r="H31" s="189">
        <f t="shared" si="35"/>
        <v>0</v>
      </c>
      <c r="I31" s="189">
        <f t="shared" si="35"/>
        <v>63.062036976817524</v>
      </c>
      <c r="J31" s="189">
        <f t="shared" si="35"/>
        <v>0</v>
      </c>
      <c r="K31" s="189">
        <f t="shared" si="35"/>
        <v>0</v>
      </c>
      <c r="L31" s="189">
        <f t="shared" si="35"/>
        <v>63.062036976817495</v>
      </c>
      <c r="M31" s="189">
        <f t="shared" si="35"/>
        <v>0</v>
      </c>
      <c r="N31" s="189">
        <f t="shared" si="35"/>
        <v>23.363622062256809</v>
      </c>
      <c r="O31" s="189">
        <f t="shared" si="35"/>
        <v>39.698414914560658</v>
      </c>
      <c r="P31" s="189">
        <f t="shared" si="35"/>
        <v>23.363622062256894</v>
      </c>
      <c r="Q31" s="189">
        <f t="shared" si="35"/>
        <v>0</v>
      </c>
    </row>
    <row r="32" spans="1:17" x14ac:dyDescent="0.25">
      <c r="A32" s="102" t="s">
        <v>43</v>
      </c>
      <c r="B32" s="189"/>
      <c r="C32" s="189">
        <f t="shared" ref="C32:Q32" si="36">B20+C26-C20</f>
        <v>39.698414914560658</v>
      </c>
      <c r="D32" s="189">
        <f t="shared" si="36"/>
        <v>0</v>
      </c>
      <c r="E32" s="189">
        <f t="shared" si="36"/>
        <v>0</v>
      </c>
      <c r="F32" s="189">
        <f t="shared" si="36"/>
        <v>39.698414914560658</v>
      </c>
      <c r="G32" s="189">
        <f t="shared" si="36"/>
        <v>0</v>
      </c>
      <c r="H32" s="189">
        <f t="shared" si="36"/>
        <v>0</v>
      </c>
      <c r="I32" s="189">
        <f t="shared" si="36"/>
        <v>39.698414914560658</v>
      </c>
      <c r="J32" s="189">
        <f t="shared" si="36"/>
        <v>0</v>
      </c>
      <c r="K32" s="189">
        <f t="shared" si="36"/>
        <v>0</v>
      </c>
      <c r="L32" s="189">
        <f t="shared" si="36"/>
        <v>39.698414914560658</v>
      </c>
      <c r="M32" s="189">
        <f t="shared" si="36"/>
        <v>0</v>
      </c>
      <c r="N32" s="189">
        <f t="shared" si="36"/>
        <v>0</v>
      </c>
      <c r="O32" s="189">
        <f t="shared" si="36"/>
        <v>39.698414914560658</v>
      </c>
      <c r="P32" s="189">
        <f t="shared" si="36"/>
        <v>0</v>
      </c>
      <c r="Q32" s="189">
        <f t="shared" si="36"/>
        <v>0</v>
      </c>
    </row>
    <row r="33" spans="1:17" x14ac:dyDescent="0.25">
      <c r="A33" s="102" t="s">
        <v>344</v>
      </c>
      <c r="B33" s="189"/>
      <c r="C33" s="189">
        <f t="shared" ref="C33:Q33" si="37">B21+C27-C21</f>
        <v>23.363622062256866</v>
      </c>
      <c r="D33" s="189">
        <f t="shared" si="37"/>
        <v>0</v>
      </c>
      <c r="E33" s="189">
        <f t="shared" si="37"/>
        <v>23.363622062256866</v>
      </c>
      <c r="F33" s="189">
        <f t="shared" si="37"/>
        <v>0</v>
      </c>
      <c r="G33" s="189">
        <f t="shared" si="37"/>
        <v>23.363622062256837</v>
      </c>
      <c r="H33" s="189">
        <f t="shared" si="37"/>
        <v>0</v>
      </c>
      <c r="I33" s="189">
        <f t="shared" si="37"/>
        <v>23.363622062256866</v>
      </c>
      <c r="J33" s="189">
        <f t="shared" si="37"/>
        <v>0</v>
      </c>
      <c r="K33" s="189">
        <f t="shared" si="37"/>
        <v>0</v>
      </c>
      <c r="L33" s="189">
        <f t="shared" si="37"/>
        <v>23.363622062256837</v>
      </c>
      <c r="M33" s="189">
        <f t="shared" si="37"/>
        <v>0</v>
      </c>
      <c r="N33" s="189">
        <f t="shared" si="37"/>
        <v>23.363622062256809</v>
      </c>
      <c r="O33" s="189">
        <f t="shared" si="37"/>
        <v>0</v>
      </c>
      <c r="P33" s="189">
        <f t="shared" si="37"/>
        <v>23.363622062256894</v>
      </c>
      <c r="Q33" s="189">
        <f t="shared" si="37"/>
        <v>0</v>
      </c>
    </row>
    <row r="34" spans="1:17" x14ac:dyDescent="0.25">
      <c r="A34" s="119" t="s">
        <v>139</v>
      </c>
      <c r="B34" s="118"/>
      <c r="C34" s="118">
        <f t="shared" ref="C34:Q34" si="38">B22+C28-C22</f>
        <v>0</v>
      </c>
      <c r="D34" s="118">
        <f t="shared" si="38"/>
        <v>0</v>
      </c>
      <c r="E34" s="118">
        <f t="shared" si="38"/>
        <v>131.04645124544527</v>
      </c>
      <c r="F34" s="118">
        <f t="shared" si="38"/>
        <v>0</v>
      </c>
      <c r="G34" s="118">
        <f t="shared" si="38"/>
        <v>131.04645124544504</v>
      </c>
      <c r="H34" s="118">
        <f t="shared" si="38"/>
        <v>0</v>
      </c>
      <c r="I34" s="118">
        <f t="shared" si="38"/>
        <v>0</v>
      </c>
      <c r="J34" s="118">
        <f t="shared" si="38"/>
        <v>131.04645124544527</v>
      </c>
      <c r="K34" s="118">
        <f t="shared" si="38"/>
        <v>0</v>
      </c>
      <c r="L34" s="118">
        <f t="shared" si="38"/>
        <v>131.04645124544527</v>
      </c>
      <c r="M34" s="118">
        <f t="shared" si="38"/>
        <v>0</v>
      </c>
      <c r="N34" s="118">
        <f t="shared" si="38"/>
        <v>0</v>
      </c>
      <c r="O34" s="118">
        <f t="shared" si="38"/>
        <v>131.04645124544538</v>
      </c>
      <c r="P34" s="118">
        <f t="shared" si="38"/>
        <v>0</v>
      </c>
      <c r="Q34" s="118">
        <f t="shared" si="38"/>
        <v>0</v>
      </c>
    </row>
    <row r="35" spans="1:17" x14ac:dyDescent="0.25">
      <c r="A35" s="31" t="s">
        <v>138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spans="1:17" x14ac:dyDescent="0.25">
      <c r="A36" s="110" t="s">
        <v>137</v>
      </c>
      <c r="B36" s="120">
        <f>B18-B11</f>
        <v>29.885057471264361</v>
      </c>
      <c r="C36" s="120">
        <f t="shared" ref="C36:Q36" si="39">C18-C11</f>
        <v>56.732609257190887</v>
      </c>
      <c r="D36" s="120">
        <f t="shared" si="39"/>
        <v>56.732609257190887</v>
      </c>
      <c r="E36" s="120">
        <f t="shared" si="39"/>
        <v>22.494850327558311</v>
      </c>
      <c r="F36" s="120">
        <f t="shared" si="39"/>
        <v>22.494850327558311</v>
      </c>
      <c r="G36" s="120">
        <f t="shared" si="39"/>
        <v>46.629125324587108</v>
      </c>
      <c r="H36" s="120">
        <f t="shared" si="39"/>
        <v>46.629125324587108</v>
      </c>
      <c r="I36" s="120">
        <f t="shared" si="39"/>
        <v>46.629125324587108</v>
      </c>
      <c r="J36" s="120">
        <f t="shared" si="39"/>
        <v>39.781573538660609</v>
      </c>
      <c r="K36" s="120">
        <f t="shared" si="39"/>
        <v>321.78157353866061</v>
      </c>
      <c r="L36" s="120">
        <f t="shared" si="39"/>
        <v>165.62912532458711</v>
      </c>
      <c r="M36" s="120">
        <f t="shared" si="39"/>
        <v>122.62912532458711</v>
      </c>
      <c r="N36" s="120">
        <f t="shared" si="39"/>
        <v>106.62912532458711</v>
      </c>
      <c r="O36" s="120">
        <f t="shared" si="39"/>
        <v>106.62912532458711</v>
      </c>
      <c r="P36" s="120">
        <f t="shared" si="39"/>
        <v>46.629125324587108</v>
      </c>
      <c r="Q36" s="120">
        <f t="shared" si="39"/>
        <v>44.90214096893942</v>
      </c>
    </row>
    <row r="37" spans="1:17" x14ac:dyDescent="0.25">
      <c r="A37" s="180" t="s">
        <v>136</v>
      </c>
      <c r="B37" s="189">
        <f>SUM(B38:B39)</f>
        <v>160.92896551724141</v>
      </c>
      <c r="C37" s="189">
        <f t="shared" ref="C37:Q37" si="40">SUM(C38:C39)</f>
        <v>84.106928540423894</v>
      </c>
      <c r="D37" s="189">
        <f t="shared" si="40"/>
        <v>73.806928540423883</v>
      </c>
      <c r="E37" s="189">
        <f t="shared" si="40"/>
        <v>92.49730647816699</v>
      </c>
      <c r="F37" s="189">
        <f t="shared" si="40"/>
        <v>88.437306478166988</v>
      </c>
      <c r="G37" s="189">
        <f t="shared" si="40"/>
        <v>86.979684415910157</v>
      </c>
      <c r="H37" s="189">
        <f t="shared" si="40"/>
        <v>79.186684415910179</v>
      </c>
      <c r="I37" s="189">
        <f t="shared" si="40"/>
        <v>59.747269501349479</v>
      </c>
      <c r="J37" s="189">
        <f t="shared" si="40"/>
        <v>114.58126950134951</v>
      </c>
      <c r="K37" s="189">
        <f t="shared" si="40"/>
        <v>229.58126950134951</v>
      </c>
      <c r="L37" s="189">
        <f t="shared" si="40"/>
        <v>109.51923252453201</v>
      </c>
      <c r="M37" s="189">
        <f t="shared" si="40"/>
        <v>124.51923252453201</v>
      </c>
      <c r="N37" s="189">
        <f t="shared" si="40"/>
        <v>93.155610462275149</v>
      </c>
      <c r="O37" s="189">
        <f t="shared" si="40"/>
        <v>60.457195547714491</v>
      </c>
      <c r="P37" s="189">
        <f t="shared" si="40"/>
        <v>41.819835677336499</v>
      </c>
      <c r="Q37" s="189">
        <f t="shared" si="40"/>
        <v>78.59309650407522</v>
      </c>
    </row>
    <row r="38" spans="1:17" x14ac:dyDescent="0.25">
      <c r="A38" s="179" t="s">
        <v>43</v>
      </c>
      <c r="B38" s="189">
        <f t="shared" ref="B38:Q38" si="41">B20-B13</f>
        <v>104.83701149425292</v>
      </c>
      <c r="C38" s="189">
        <f t="shared" si="41"/>
        <v>44.378596579692271</v>
      </c>
      <c r="D38" s="189">
        <f t="shared" si="41"/>
        <v>43.07859657969226</v>
      </c>
      <c r="E38" s="189">
        <f t="shared" si="41"/>
        <v>63.132596579692233</v>
      </c>
      <c r="F38" s="189">
        <f t="shared" si="41"/>
        <v>55.072596579692231</v>
      </c>
      <c r="G38" s="189">
        <f t="shared" si="41"/>
        <v>63.978596579692237</v>
      </c>
      <c r="H38" s="189">
        <f t="shared" si="41"/>
        <v>64.185596579692231</v>
      </c>
      <c r="I38" s="189">
        <f t="shared" si="41"/>
        <v>38.746181665131587</v>
      </c>
      <c r="J38" s="189">
        <f t="shared" si="41"/>
        <v>77.58018166513159</v>
      </c>
      <c r="K38" s="189">
        <f t="shared" si="41"/>
        <v>121.58018166513159</v>
      </c>
      <c r="L38" s="189">
        <f t="shared" si="41"/>
        <v>70.881766750570932</v>
      </c>
      <c r="M38" s="189">
        <f t="shared" si="41"/>
        <v>92.881766750570932</v>
      </c>
      <c r="N38" s="189">
        <f t="shared" si="41"/>
        <v>77.881766750570876</v>
      </c>
      <c r="O38" s="189">
        <f t="shared" si="41"/>
        <v>41.183351836010218</v>
      </c>
      <c r="P38" s="189">
        <f t="shared" si="41"/>
        <v>27.183351836010274</v>
      </c>
      <c r="Q38" s="189">
        <f t="shared" si="41"/>
        <v>46.580181665131533</v>
      </c>
    </row>
    <row r="39" spans="1:17" x14ac:dyDescent="0.25">
      <c r="A39" s="179" t="s">
        <v>344</v>
      </c>
      <c r="B39" s="189">
        <f t="shared" ref="B39:Q39" si="42">B21-B14</f>
        <v>56.091954022988489</v>
      </c>
      <c r="C39" s="189">
        <f t="shared" si="42"/>
        <v>39.728331960731623</v>
      </c>
      <c r="D39" s="189">
        <f t="shared" si="42"/>
        <v>30.728331960731623</v>
      </c>
      <c r="E39" s="189">
        <f t="shared" si="42"/>
        <v>29.364709898474757</v>
      </c>
      <c r="F39" s="189">
        <f t="shared" si="42"/>
        <v>33.364709898474757</v>
      </c>
      <c r="G39" s="189">
        <f t="shared" si="42"/>
        <v>23.00108783621792</v>
      </c>
      <c r="H39" s="189">
        <f t="shared" si="42"/>
        <v>15.001087836217948</v>
      </c>
      <c r="I39" s="189">
        <f t="shared" si="42"/>
        <v>21.001087836217891</v>
      </c>
      <c r="J39" s="189">
        <f t="shared" si="42"/>
        <v>37.00108783621792</v>
      </c>
      <c r="K39" s="189">
        <f t="shared" si="42"/>
        <v>108.00108783621792</v>
      </c>
      <c r="L39" s="189">
        <f t="shared" si="42"/>
        <v>38.637465773961083</v>
      </c>
      <c r="M39" s="189">
        <f t="shared" si="42"/>
        <v>31.637465773961083</v>
      </c>
      <c r="N39" s="189">
        <f t="shared" si="42"/>
        <v>15.273843711704274</v>
      </c>
      <c r="O39" s="189">
        <f t="shared" si="42"/>
        <v>19.273843711704274</v>
      </c>
      <c r="P39" s="189">
        <f t="shared" si="42"/>
        <v>14.636483841326225</v>
      </c>
      <c r="Q39" s="189">
        <f t="shared" si="42"/>
        <v>32.012914838943686</v>
      </c>
    </row>
    <row r="40" spans="1:17" x14ac:dyDescent="0.25">
      <c r="A40" s="108" t="s">
        <v>139</v>
      </c>
      <c r="B40" s="118">
        <f t="shared" ref="B40:Q40" si="43">B22-B15</f>
        <v>197.77652107279687</v>
      </c>
      <c r="C40" s="118">
        <f t="shared" si="43"/>
        <v>231.14885440613034</v>
      </c>
      <c r="D40" s="118">
        <f t="shared" si="43"/>
        <v>318.47418773946356</v>
      </c>
      <c r="E40" s="118">
        <f t="shared" si="43"/>
        <v>483.7547364940184</v>
      </c>
      <c r="F40" s="118">
        <f t="shared" si="43"/>
        <v>524.45940316068516</v>
      </c>
      <c r="G40" s="118">
        <f t="shared" si="43"/>
        <v>395.89661858190675</v>
      </c>
      <c r="H40" s="118">
        <f t="shared" si="43"/>
        <v>709.90328524857307</v>
      </c>
      <c r="I40" s="118">
        <f t="shared" si="43"/>
        <v>704.44161858190648</v>
      </c>
      <c r="J40" s="118">
        <f t="shared" si="43"/>
        <v>645.78150066979458</v>
      </c>
      <c r="K40" s="118">
        <f t="shared" si="43"/>
        <v>548.80350066979463</v>
      </c>
      <c r="L40" s="118">
        <f t="shared" si="43"/>
        <v>397.43838275768258</v>
      </c>
      <c r="M40" s="118">
        <f t="shared" si="43"/>
        <v>382.87738275768277</v>
      </c>
      <c r="N40" s="118">
        <f t="shared" si="43"/>
        <v>398.40538275768267</v>
      </c>
      <c r="O40" s="118">
        <f t="shared" si="43"/>
        <v>300.55893151223734</v>
      </c>
      <c r="P40" s="118">
        <f t="shared" si="43"/>
        <v>255.22559817890408</v>
      </c>
      <c r="Q40" s="118">
        <f t="shared" si="43"/>
        <v>206.25854448644225</v>
      </c>
    </row>
    <row r="41" spans="1:17" x14ac:dyDescent="0.25">
      <c r="A41" s="123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</row>
    <row r="42" spans="1:17" x14ac:dyDescent="0.25">
      <c r="A42" s="31" t="s">
        <v>77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</row>
    <row r="43" spans="1:17" x14ac:dyDescent="0.25">
      <c r="A43" s="50" t="s">
        <v>69</v>
      </c>
      <c r="B43" s="38">
        <v>1466.3477397321303</v>
      </c>
      <c r="C43" s="38">
        <v>1298.39663</v>
      </c>
      <c r="D43" s="38">
        <v>1321.1928400000002</v>
      </c>
      <c r="E43" s="38">
        <v>1174.0847000000026</v>
      </c>
      <c r="F43" s="38">
        <v>1211.0846100000024</v>
      </c>
      <c r="G43" s="38">
        <v>1357.2420277469321</v>
      </c>
      <c r="H43" s="38">
        <v>1175.6943999999999</v>
      </c>
      <c r="I43" s="38">
        <v>1109.89373</v>
      </c>
      <c r="J43" s="38">
        <v>985.39478999999994</v>
      </c>
      <c r="K43" s="38">
        <v>972.38754000000006</v>
      </c>
      <c r="L43" s="38">
        <v>881.69924184624324</v>
      </c>
      <c r="M43" s="38">
        <v>978.38442698125959</v>
      </c>
      <c r="N43" s="38">
        <v>1084.4795059907806</v>
      </c>
      <c r="O43" s="38">
        <v>1139.316685122225</v>
      </c>
      <c r="P43" s="38">
        <v>1029.6372867119751</v>
      </c>
      <c r="Q43" s="38">
        <v>944.75502896861633</v>
      </c>
    </row>
    <row r="44" spans="1:17" x14ac:dyDescent="0.25">
      <c r="A44" s="55" t="s">
        <v>33</v>
      </c>
      <c r="B44" s="54">
        <v>0</v>
      </c>
      <c r="C44" s="54">
        <v>0</v>
      </c>
      <c r="D44" s="54">
        <v>87.102689999999996</v>
      </c>
      <c r="E44" s="54">
        <v>0</v>
      </c>
      <c r="F44" s="54">
        <v>0</v>
      </c>
      <c r="G44" s="54">
        <v>94.438150286893716</v>
      </c>
      <c r="H44" s="54">
        <v>6.1</v>
      </c>
      <c r="I44" s="54">
        <v>2.7000299999999999</v>
      </c>
      <c r="J44" s="54">
        <v>4.7998500000000002</v>
      </c>
      <c r="K44" s="54">
        <v>3.3001</v>
      </c>
      <c r="L44" s="54">
        <v>1.2419975324372028</v>
      </c>
      <c r="M44" s="54">
        <v>1.8868451069095031</v>
      </c>
      <c r="N44" s="54">
        <v>1.2658785475753498</v>
      </c>
      <c r="O44" s="54">
        <v>4.4187966249813826</v>
      </c>
      <c r="P44" s="54">
        <v>3.7499087613030566</v>
      </c>
      <c r="Q44" s="54">
        <v>0</v>
      </c>
    </row>
    <row r="45" spans="1:17" x14ac:dyDescent="0.25">
      <c r="A45" s="52" t="s">
        <v>32</v>
      </c>
      <c r="B45" s="51">
        <v>272.33183134674977</v>
      </c>
      <c r="C45" s="51">
        <v>74.404519999999991</v>
      </c>
      <c r="D45" s="51">
        <v>58.902959999999993</v>
      </c>
      <c r="E45" s="51">
        <v>63.10210000000248</v>
      </c>
      <c r="F45" s="51">
        <v>64.493760000002396</v>
      </c>
      <c r="G45" s="51">
        <v>70.24321776842153</v>
      </c>
      <c r="H45" s="51">
        <v>70.199070000000006</v>
      </c>
      <c r="I45" s="51">
        <v>62.699280000000002</v>
      </c>
      <c r="J45" s="51">
        <v>58.002069999999996</v>
      </c>
      <c r="K45" s="51">
        <v>43.700070000000075</v>
      </c>
      <c r="L45" s="51">
        <v>27.491437101924724</v>
      </c>
      <c r="M45" s="51">
        <v>21.687320690532168</v>
      </c>
      <c r="N45" s="51">
        <v>19.704839075524749</v>
      </c>
      <c r="O45" s="51">
        <v>21.329308024030588</v>
      </c>
      <c r="P45" s="51">
        <v>15.382089113089219</v>
      </c>
      <c r="Q45" s="51">
        <v>11.225903251740913</v>
      </c>
    </row>
    <row r="46" spans="1:17" x14ac:dyDescent="0.25">
      <c r="A46" s="53" t="s">
        <v>31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30</v>
      </c>
      <c r="B47" s="51">
        <v>215.34336077593139</v>
      </c>
      <c r="C47" s="51">
        <v>8.7999100000000006</v>
      </c>
      <c r="D47" s="51">
        <v>7.7007399999999997</v>
      </c>
      <c r="E47" s="51">
        <v>8.7972599999999996</v>
      </c>
      <c r="F47" s="51">
        <v>13.194459999999999</v>
      </c>
      <c r="G47" s="51">
        <v>13.184060691462086</v>
      </c>
      <c r="H47" s="51">
        <v>12.09628</v>
      </c>
      <c r="I47" s="51">
        <v>14.29541</v>
      </c>
      <c r="J47" s="51">
        <v>15.39659</v>
      </c>
      <c r="K47" s="51">
        <v>8.7970600000000001</v>
      </c>
      <c r="L47" s="51">
        <v>9.8882423506872517</v>
      </c>
      <c r="M47" s="51">
        <v>8.7895834890985167</v>
      </c>
      <c r="N47" s="51">
        <v>8.7893813887204768</v>
      </c>
      <c r="O47" s="51">
        <v>6.5922644918770024</v>
      </c>
      <c r="P47" s="51">
        <v>5.4935463962433158</v>
      </c>
      <c r="Q47" s="51">
        <v>3.2960566119328849</v>
      </c>
    </row>
    <row r="48" spans="1:17" x14ac:dyDescent="0.25">
      <c r="A48" s="53" t="s">
        <v>76</v>
      </c>
      <c r="B48" s="51">
        <v>9.2192805200939176</v>
      </c>
      <c r="C48" s="51">
        <v>10.200810000000001</v>
      </c>
      <c r="D48" s="51">
        <v>8.2009100000000004</v>
      </c>
      <c r="E48" s="51">
        <v>12.299990000002481</v>
      </c>
      <c r="F48" s="51">
        <v>10.200190000002294</v>
      </c>
      <c r="G48" s="51">
        <v>10.246301298207891</v>
      </c>
      <c r="H48" s="51">
        <v>11.29975</v>
      </c>
      <c r="I48" s="51">
        <v>9.2015100000000007</v>
      </c>
      <c r="J48" s="51">
        <v>8.2006499999999996</v>
      </c>
      <c r="K48" s="51">
        <v>7.2002300000000004</v>
      </c>
      <c r="L48" s="51">
        <v>6.138591791857654</v>
      </c>
      <c r="M48" s="51">
        <v>7.1654243007108347</v>
      </c>
      <c r="N48" s="51">
        <v>6.1385474129949067</v>
      </c>
      <c r="O48" s="51">
        <v>6.1384123323908515</v>
      </c>
      <c r="P48" s="51">
        <v>5.1115233271766201</v>
      </c>
      <c r="Q48" s="51">
        <v>4.1083184425088124</v>
      </c>
    </row>
    <row r="49" spans="1:17" x14ac:dyDescent="0.25">
      <c r="A49" s="53" t="s">
        <v>29</v>
      </c>
      <c r="B49" s="51">
        <v>47.769190050724482</v>
      </c>
      <c r="C49" s="51">
        <v>55.403799999999997</v>
      </c>
      <c r="D49" s="51">
        <v>43.001309999999997</v>
      </c>
      <c r="E49" s="51">
        <v>42.004849999999998</v>
      </c>
      <c r="F49" s="51">
        <v>41.09911000000011</v>
      </c>
      <c r="G49" s="51">
        <v>46.812855778751555</v>
      </c>
      <c r="H49" s="51">
        <v>46.803040000000003</v>
      </c>
      <c r="I49" s="51">
        <v>39.202359999999999</v>
      </c>
      <c r="J49" s="51">
        <v>34.404829999999997</v>
      </c>
      <c r="K49" s="51">
        <v>27.702780000000075</v>
      </c>
      <c r="L49" s="51">
        <v>11.464602959379818</v>
      </c>
      <c r="M49" s="51">
        <v>5.7323129007228157</v>
      </c>
      <c r="N49" s="51">
        <v>4.7769102738093654</v>
      </c>
      <c r="O49" s="51">
        <v>8.5986311997627336</v>
      </c>
      <c r="P49" s="51">
        <v>4.7770193896692836</v>
      </c>
      <c r="Q49" s="51">
        <v>3.8215281972992163</v>
      </c>
    </row>
    <row r="50" spans="1:17" x14ac:dyDescent="0.25">
      <c r="A50" s="53" t="s">
        <v>28</v>
      </c>
      <c r="B50" s="51">
        <v>0</v>
      </c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</row>
    <row r="51" spans="1:17" x14ac:dyDescent="0.25">
      <c r="A51" s="52" t="s">
        <v>27</v>
      </c>
      <c r="B51" s="51">
        <v>359.86974231885739</v>
      </c>
      <c r="C51" s="51">
        <v>357.22696999999999</v>
      </c>
      <c r="D51" s="51">
        <v>297.19517999999999</v>
      </c>
      <c r="E51" s="51">
        <v>258.09778</v>
      </c>
      <c r="F51" s="51">
        <v>269.79849000000002</v>
      </c>
      <c r="G51" s="51">
        <v>287.94768186580836</v>
      </c>
      <c r="H51" s="51">
        <v>278.39805999999999</v>
      </c>
      <c r="I51" s="51">
        <v>245.99877000000001</v>
      </c>
      <c r="J51" s="51">
        <v>243.19992999999999</v>
      </c>
      <c r="K51" s="51">
        <v>310.39663999999999</v>
      </c>
      <c r="L51" s="51">
        <v>210.82794982342722</v>
      </c>
      <c r="M51" s="51">
        <v>339.42368806066384</v>
      </c>
      <c r="N51" s="51">
        <v>430.13907139580715</v>
      </c>
      <c r="O51" s="51">
        <v>393.96080005550061</v>
      </c>
      <c r="P51" s="51">
        <v>297.94304622480263</v>
      </c>
      <c r="Q51" s="51">
        <v>182.97991312635691</v>
      </c>
    </row>
    <row r="52" spans="1:17" x14ac:dyDescent="0.25">
      <c r="A52" s="53" t="s">
        <v>66</v>
      </c>
      <c r="B52" s="51">
        <v>359.86974231885739</v>
      </c>
      <c r="C52" s="51">
        <v>357.22696999999999</v>
      </c>
      <c r="D52" s="51">
        <v>297.19517999999999</v>
      </c>
      <c r="E52" s="51">
        <v>258.09778</v>
      </c>
      <c r="F52" s="51">
        <v>269.79849000000002</v>
      </c>
      <c r="G52" s="51">
        <v>287.94768186580836</v>
      </c>
      <c r="H52" s="51">
        <v>278.39805999999999</v>
      </c>
      <c r="I52" s="51">
        <v>245.99877000000001</v>
      </c>
      <c r="J52" s="51">
        <v>243.19992999999999</v>
      </c>
      <c r="K52" s="51">
        <v>310.39663999999999</v>
      </c>
      <c r="L52" s="51">
        <v>210.82794982342722</v>
      </c>
      <c r="M52" s="51">
        <v>339.42368806066384</v>
      </c>
      <c r="N52" s="51">
        <v>430.13907139580715</v>
      </c>
      <c r="O52" s="51">
        <v>393.96080005550061</v>
      </c>
      <c r="P52" s="51">
        <v>297.94304622480263</v>
      </c>
      <c r="Q52" s="51">
        <v>182.97991312635691</v>
      </c>
    </row>
    <row r="53" spans="1:17" x14ac:dyDescent="0.25">
      <c r="A53" s="53" t="s">
        <v>25</v>
      </c>
      <c r="B53" s="51">
        <v>0</v>
      </c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</row>
    <row r="54" spans="1:17" x14ac:dyDescent="0.25">
      <c r="A54" s="52" t="s">
        <v>24</v>
      </c>
      <c r="B54" s="51">
        <v>0</v>
      </c>
      <c r="C54" s="51">
        <v>0</v>
      </c>
      <c r="D54" s="51">
        <v>0</v>
      </c>
      <c r="E54" s="51">
        <v>0</v>
      </c>
      <c r="F54" s="51">
        <v>0</v>
      </c>
      <c r="G54" s="51">
        <v>59.137220673724116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</row>
    <row r="55" spans="1:17" x14ac:dyDescent="0.25">
      <c r="A55" s="53" t="s">
        <v>23</v>
      </c>
      <c r="B55" s="51">
        <v>0</v>
      </c>
      <c r="C55" s="51">
        <v>0</v>
      </c>
      <c r="D55" s="51">
        <v>0</v>
      </c>
      <c r="E55" s="51">
        <v>0</v>
      </c>
      <c r="F55" s="51">
        <v>0</v>
      </c>
      <c r="G55" s="51">
        <v>59.137220673724116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</row>
    <row r="56" spans="1:17" x14ac:dyDescent="0.25">
      <c r="A56" s="53" t="s">
        <v>74</v>
      </c>
      <c r="B56" s="51">
        <v>0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</row>
    <row r="57" spans="1:17" x14ac:dyDescent="0.25">
      <c r="A57" s="53" t="s">
        <v>73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</row>
    <row r="58" spans="1:17" x14ac:dyDescent="0.25">
      <c r="A58" s="53" t="s">
        <v>72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</row>
    <row r="59" spans="1:17" x14ac:dyDescent="0.25">
      <c r="A59" s="53" t="s">
        <v>71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</row>
    <row r="60" spans="1:17" x14ac:dyDescent="0.25">
      <c r="A60" s="52" t="s">
        <v>22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</row>
    <row r="61" spans="1:17" x14ac:dyDescent="0.25">
      <c r="A61" s="63" t="s">
        <v>21</v>
      </c>
      <c r="B61" s="62">
        <v>834.14616606652328</v>
      </c>
      <c r="C61" s="62">
        <v>866.76513999999997</v>
      </c>
      <c r="D61" s="62">
        <v>877.99201000000005</v>
      </c>
      <c r="E61" s="62">
        <v>852.88481999999999</v>
      </c>
      <c r="F61" s="62">
        <v>876.79236000000003</v>
      </c>
      <c r="G61" s="62">
        <v>845.47575715208438</v>
      </c>
      <c r="H61" s="62">
        <v>820.99726999999996</v>
      </c>
      <c r="I61" s="62">
        <v>798.49564999999996</v>
      </c>
      <c r="J61" s="62">
        <v>679.39293999999995</v>
      </c>
      <c r="K61" s="62">
        <v>614.99072999999999</v>
      </c>
      <c r="L61" s="62">
        <v>642.13785738845411</v>
      </c>
      <c r="M61" s="62">
        <v>615.38657312315411</v>
      </c>
      <c r="N61" s="62">
        <v>633.36971697187346</v>
      </c>
      <c r="O61" s="62">
        <v>719.60778041771243</v>
      </c>
      <c r="P61" s="62">
        <v>712.56224261278021</v>
      </c>
      <c r="Q61" s="62">
        <v>750.54921259051855</v>
      </c>
    </row>
    <row r="62" spans="1:17" x14ac:dyDescent="0.25">
      <c r="A62" s="191" t="s">
        <v>105</v>
      </c>
      <c r="B62" s="190">
        <f>SUM(B63:B64,B67)</f>
        <v>1466.3477397321303</v>
      </c>
      <c r="C62" s="190">
        <f t="shared" ref="C62:Q62" si="44">SUM(C63:C64,C67)</f>
        <v>1298.3966299999997</v>
      </c>
      <c r="D62" s="190">
        <f t="shared" si="44"/>
        <v>1321.1928400000002</v>
      </c>
      <c r="E62" s="190">
        <f t="shared" si="44"/>
        <v>1174.0847000000026</v>
      </c>
      <c r="F62" s="190">
        <f t="shared" si="44"/>
        <v>1211.0846100000022</v>
      </c>
      <c r="G62" s="190">
        <f t="shared" si="44"/>
        <v>1357.2420277469319</v>
      </c>
      <c r="H62" s="190">
        <f t="shared" si="44"/>
        <v>1175.6943999999999</v>
      </c>
      <c r="I62" s="190">
        <f t="shared" si="44"/>
        <v>1109.89373</v>
      </c>
      <c r="J62" s="190">
        <f t="shared" si="44"/>
        <v>985.39478999999994</v>
      </c>
      <c r="K62" s="190">
        <f t="shared" si="44"/>
        <v>972.38754000000006</v>
      </c>
      <c r="L62" s="190">
        <f t="shared" si="44"/>
        <v>881.69924184624324</v>
      </c>
      <c r="M62" s="190">
        <f t="shared" si="44"/>
        <v>978.38442698125959</v>
      </c>
      <c r="N62" s="190">
        <f t="shared" si="44"/>
        <v>1084.4795059907806</v>
      </c>
      <c r="O62" s="190">
        <f t="shared" si="44"/>
        <v>1139.316685122225</v>
      </c>
      <c r="P62" s="190">
        <f t="shared" si="44"/>
        <v>1029.6372867119751</v>
      </c>
      <c r="Q62" s="190">
        <f t="shared" si="44"/>
        <v>944.75502896861633</v>
      </c>
    </row>
    <row r="63" spans="1:17" x14ac:dyDescent="0.25">
      <c r="A63" s="121" t="s">
        <v>44</v>
      </c>
      <c r="B63" s="120">
        <v>86.279230880804235</v>
      </c>
      <c r="C63" s="120">
        <v>57.353800926195426</v>
      </c>
      <c r="D63" s="120">
        <v>59.737964800690015</v>
      </c>
      <c r="E63" s="120">
        <v>100.27324704240431</v>
      </c>
      <c r="F63" s="120">
        <v>105.48784917679235</v>
      </c>
      <c r="G63" s="120">
        <v>187.98415279641145</v>
      </c>
      <c r="H63" s="120">
        <v>180.95522479735914</v>
      </c>
      <c r="I63" s="120">
        <v>174.32227976014812</v>
      </c>
      <c r="J63" s="120">
        <v>174.79444807076842</v>
      </c>
      <c r="K63" s="120">
        <v>108.30331998747725</v>
      </c>
      <c r="L63" s="120">
        <v>125.74869995642597</v>
      </c>
      <c r="M63" s="120">
        <v>154.42345006212653</v>
      </c>
      <c r="N63" s="120">
        <v>172.64715548224041</v>
      </c>
      <c r="O63" s="120">
        <v>184.93603932373387</v>
      </c>
      <c r="P63" s="120">
        <v>172.47985323200083</v>
      </c>
      <c r="Q63" s="120">
        <v>163.28504407027313</v>
      </c>
    </row>
    <row r="64" spans="1:17" x14ac:dyDescent="0.25">
      <c r="A64" s="179" t="s">
        <v>59</v>
      </c>
      <c r="B64" s="189">
        <f>SUM(B65:B66)</f>
        <v>809.08061161037904</v>
      </c>
      <c r="C64" s="189">
        <f t="shared" ref="C64:Q64" si="45">SUM(C65:C66)</f>
        <v>747.72022814590014</v>
      </c>
      <c r="D64" s="189">
        <f t="shared" si="45"/>
        <v>782.40272760825496</v>
      </c>
      <c r="E64" s="189">
        <f t="shared" si="45"/>
        <v>723.83600838201517</v>
      </c>
      <c r="F64" s="189">
        <f t="shared" si="45"/>
        <v>753.95241283175687</v>
      </c>
      <c r="G64" s="189">
        <f t="shared" si="45"/>
        <v>792.52514469358175</v>
      </c>
      <c r="H64" s="189">
        <f t="shared" si="45"/>
        <v>763.98717344974443</v>
      </c>
      <c r="I64" s="189">
        <f t="shared" si="45"/>
        <v>711.06769376719865</v>
      </c>
      <c r="J64" s="189">
        <f t="shared" si="45"/>
        <v>622.77253457581958</v>
      </c>
      <c r="K64" s="189">
        <f t="shared" si="45"/>
        <v>611.04697184660392</v>
      </c>
      <c r="L64" s="189">
        <f t="shared" si="45"/>
        <v>535.93718249282188</v>
      </c>
      <c r="M64" s="189">
        <f t="shared" si="45"/>
        <v>569.92752792524448</v>
      </c>
      <c r="N64" s="189">
        <f t="shared" si="45"/>
        <v>643.20175273134009</v>
      </c>
      <c r="O64" s="189">
        <f t="shared" si="45"/>
        <v>682.58418738973796</v>
      </c>
      <c r="P64" s="189">
        <f t="shared" si="45"/>
        <v>606.97216110454974</v>
      </c>
      <c r="Q64" s="189">
        <f t="shared" si="45"/>
        <v>551.33232308215634</v>
      </c>
    </row>
    <row r="65" spans="1:17" x14ac:dyDescent="0.25">
      <c r="A65" s="102" t="s">
        <v>43</v>
      </c>
      <c r="B65" s="189">
        <v>761.22439821515957</v>
      </c>
      <c r="C65" s="189">
        <v>706.44588394159098</v>
      </c>
      <c r="D65" s="189">
        <v>737.88334121812295</v>
      </c>
      <c r="E65" s="189">
        <v>684.30457384267061</v>
      </c>
      <c r="F65" s="189">
        <v>713.05830905064181</v>
      </c>
      <c r="G65" s="189">
        <v>751.00768091333316</v>
      </c>
      <c r="H65" s="189">
        <v>722.58836702999281</v>
      </c>
      <c r="I65" s="189">
        <v>673.65012060085166</v>
      </c>
      <c r="J65" s="189">
        <v>589.33072495658803</v>
      </c>
      <c r="K65" s="189">
        <v>586.27856848515091</v>
      </c>
      <c r="L65" s="189">
        <v>508.19550939589828</v>
      </c>
      <c r="M65" s="189">
        <v>537.46579273571183</v>
      </c>
      <c r="N65" s="189">
        <v>609.27518777329021</v>
      </c>
      <c r="O65" s="189">
        <v>647.03278827529255</v>
      </c>
      <c r="P65" s="189">
        <v>573.69929751639336</v>
      </c>
      <c r="Q65" s="189">
        <v>521.22270784048169</v>
      </c>
    </row>
    <row r="66" spans="1:17" x14ac:dyDescent="0.25">
      <c r="A66" s="102" t="s">
        <v>344</v>
      </c>
      <c r="B66" s="189">
        <v>47.85621339521942</v>
      </c>
      <c r="C66" s="189">
        <v>41.274344204309173</v>
      </c>
      <c r="D66" s="189">
        <v>44.51938639013202</v>
      </c>
      <c r="E66" s="189">
        <v>39.531434539344531</v>
      </c>
      <c r="F66" s="189">
        <v>40.894103781115071</v>
      </c>
      <c r="G66" s="189">
        <v>41.517463780248541</v>
      </c>
      <c r="H66" s="189">
        <v>41.398806419751629</v>
      </c>
      <c r="I66" s="189">
        <v>37.417573166346976</v>
      </c>
      <c r="J66" s="189">
        <v>33.441809619231577</v>
      </c>
      <c r="K66" s="189">
        <v>24.768403361452979</v>
      </c>
      <c r="L66" s="189">
        <v>27.741673096923599</v>
      </c>
      <c r="M66" s="189">
        <v>32.461735189532625</v>
      </c>
      <c r="N66" s="189">
        <v>33.926564958049923</v>
      </c>
      <c r="O66" s="189">
        <v>35.551399114445445</v>
      </c>
      <c r="P66" s="189">
        <v>33.272863588156326</v>
      </c>
      <c r="Q66" s="189">
        <v>30.109615241674675</v>
      </c>
    </row>
    <row r="67" spans="1:17" x14ac:dyDescent="0.25">
      <c r="A67" s="119" t="s">
        <v>42</v>
      </c>
      <c r="B67" s="118">
        <v>570.98789724094695</v>
      </c>
      <c r="C67" s="118">
        <v>493.32260092790432</v>
      </c>
      <c r="D67" s="118">
        <v>479.05214759105525</v>
      </c>
      <c r="E67" s="118">
        <v>349.97544457558308</v>
      </c>
      <c r="F67" s="118">
        <v>351.64434799145306</v>
      </c>
      <c r="G67" s="118">
        <v>376.73273025693879</v>
      </c>
      <c r="H67" s="118">
        <v>230.75200175289626</v>
      </c>
      <c r="I67" s="118">
        <v>224.50375647265321</v>
      </c>
      <c r="J67" s="118">
        <v>187.82780735341191</v>
      </c>
      <c r="K67" s="118">
        <v>253.03724816591887</v>
      </c>
      <c r="L67" s="118">
        <v>220.01335939699538</v>
      </c>
      <c r="M67" s="118">
        <v>254.03344899388856</v>
      </c>
      <c r="N67" s="118">
        <v>268.63059777720014</v>
      </c>
      <c r="O67" s="118">
        <v>271.7964584087531</v>
      </c>
      <c r="P67" s="118">
        <v>250.18527237542457</v>
      </c>
      <c r="Q67" s="118">
        <v>230.13766181618689</v>
      </c>
    </row>
    <row r="68" spans="1:17" x14ac:dyDescent="0.25">
      <c r="A68" s="123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</row>
    <row r="69" spans="1:17" x14ac:dyDescent="0.25">
      <c r="A69" s="31" t="s">
        <v>63</v>
      </c>
      <c r="B69" s="70">
        <f t="shared" ref="B69:Q69" si="46">SUM(B70:B71)</f>
        <v>3071.4763464285488</v>
      </c>
      <c r="C69" s="70">
        <f t="shared" si="46"/>
        <v>2531.9509759303191</v>
      </c>
      <c r="D69" s="70">
        <f t="shared" si="46"/>
        <v>2809.2659206606081</v>
      </c>
      <c r="E69" s="70">
        <f t="shared" si="46"/>
        <v>2339.967948260899</v>
      </c>
      <c r="F69" s="70">
        <f t="shared" si="46"/>
        <v>2300.1609979161758</v>
      </c>
      <c r="G69" s="70">
        <f t="shared" si="46"/>
        <v>2803.671098059986</v>
      </c>
      <c r="H69" s="70">
        <f t="shared" si="46"/>
        <v>2479.7063517806928</v>
      </c>
      <c r="I69" s="70">
        <f t="shared" si="46"/>
        <v>2261.3651861355265</v>
      </c>
      <c r="J69" s="70">
        <f t="shared" si="46"/>
        <v>2259.9449088657029</v>
      </c>
      <c r="K69" s="70">
        <f t="shared" si="46"/>
        <v>2048.009345393411</v>
      </c>
      <c r="L69" s="70">
        <f t="shared" si="46"/>
        <v>2037.9098133065725</v>
      </c>
      <c r="M69" s="70">
        <f t="shared" si="46"/>
        <v>2368.5599064931521</v>
      </c>
      <c r="N69" s="70">
        <f t="shared" si="46"/>
        <v>2477.9505003815002</v>
      </c>
      <c r="O69" s="70">
        <f t="shared" si="46"/>
        <v>2394.1304971788986</v>
      </c>
      <c r="P69" s="70">
        <f t="shared" si="46"/>
        <v>2235.9975980165191</v>
      </c>
      <c r="Q69" s="70">
        <f t="shared" si="46"/>
        <v>1933.5750254166651</v>
      </c>
    </row>
    <row r="70" spans="1:17" x14ac:dyDescent="0.25">
      <c r="A70" s="55" t="s">
        <v>343</v>
      </c>
      <c r="B70" s="54">
        <v>1597.571620207669</v>
      </c>
      <c r="C70" s="54">
        <v>1073.4888830427722</v>
      </c>
      <c r="D70" s="54">
        <v>1273.3960841049961</v>
      </c>
      <c r="E70" s="54">
        <v>803.73987931389183</v>
      </c>
      <c r="F70" s="54">
        <v>833.38969557615155</v>
      </c>
      <c r="G70" s="54">
        <v>1272.5857463309289</v>
      </c>
      <c r="H70" s="54">
        <v>899.90967014694013</v>
      </c>
      <c r="I70" s="54">
        <v>783.24850446044411</v>
      </c>
      <c r="J70" s="54">
        <v>770.33883013261197</v>
      </c>
      <c r="K70" s="54">
        <v>878.88251719638038</v>
      </c>
      <c r="L70" s="54">
        <v>582.43072881924468</v>
      </c>
      <c r="M70" s="54">
        <v>868.83686670019677</v>
      </c>
      <c r="N70" s="54">
        <v>1073.1668239281223</v>
      </c>
      <c r="O70" s="54">
        <v>1007.5549913758557</v>
      </c>
      <c r="P70" s="54">
        <v>760.70714019851562</v>
      </c>
      <c r="Q70" s="54">
        <v>463.61972862077147</v>
      </c>
    </row>
    <row r="71" spans="1:17" x14ac:dyDescent="0.25">
      <c r="A71" s="52" t="s">
        <v>106</v>
      </c>
      <c r="B71" s="51">
        <v>1473.9047262208801</v>
      </c>
      <c r="C71" s="51">
        <v>1458.4620928875472</v>
      </c>
      <c r="D71" s="51">
        <v>1535.869836555612</v>
      </c>
      <c r="E71" s="51">
        <v>1536.2280689470072</v>
      </c>
      <c r="F71" s="51">
        <v>1466.7713023400242</v>
      </c>
      <c r="G71" s="51">
        <v>1531.085351729057</v>
      </c>
      <c r="H71" s="51">
        <v>1579.7966816337525</v>
      </c>
      <c r="I71" s="51">
        <v>1478.1166816750824</v>
      </c>
      <c r="J71" s="51">
        <v>1489.6060787330912</v>
      </c>
      <c r="K71" s="51">
        <v>1169.1268281970306</v>
      </c>
      <c r="L71" s="51">
        <v>1455.4790844873278</v>
      </c>
      <c r="M71" s="51">
        <v>1499.7230397929552</v>
      </c>
      <c r="N71" s="51">
        <v>1404.7836764533781</v>
      </c>
      <c r="O71" s="51">
        <v>1386.5755058030427</v>
      </c>
      <c r="P71" s="51">
        <v>1475.2904578180037</v>
      </c>
      <c r="Q71" s="51">
        <v>1469.9552967958937</v>
      </c>
    </row>
    <row r="72" spans="1:17" x14ac:dyDescent="0.25">
      <c r="A72" s="50" t="s">
        <v>105</v>
      </c>
      <c r="B72" s="38">
        <f t="shared" ref="B72:Q72" si="47">SUM(B73:B74,B77)</f>
        <v>3071.4763464285484</v>
      </c>
      <c r="C72" s="38">
        <f t="shared" si="47"/>
        <v>2531.9509759303191</v>
      </c>
      <c r="D72" s="38">
        <f t="shared" si="47"/>
        <v>2809.2659206606081</v>
      </c>
      <c r="E72" s="38">
        <f t="shared" si="47"/>
        <v>2339.967948260899</v>
      </c>
      <c r="F72" s="38">
        <f t="shared" si="47"/>
        <v>2300.1609979161753</v>
      </c>
      <c r="G72" s="38">
        <f t="shared" si="47"/>
        <v>2803.671098059986</v>
      </c>
      <c r="H72" s="38">
        <f t="shared" si="47"/>
        <v>2479.7063517806928</v>
      </c>
      <c r="I72" s="38">
        <f t="shared" si="47"/>
        <v>2261.3651861355265</v>
      </c>
      <c r="J72" s="38">
        <f t="shared" si="47"/>
        <v>2259.9449088657029</v>
      </c>
      <c r="K72" s="38">
        <f t="shared" si="47"/>
        <v>2048.0093453934105</v>
      </c>
      <c r="L72" s="38">
        <f t="shared" si="47"/>
        <v>2037.9098133065722</v>
      </c>
      <c r="M72" s="38">
        <f t="shared" si="47"/>
        <v>2368.5599064931516</v>
      </c>
      <c r="N72" s="38">
        <f t="shared" si="47"/>
        <v>2477.9505003815002</v>
      </c>
      <c r="O72" s="38">
        <f t="shared" si="47"/>
        <v>2394.1304971788982</v>
      </c>
      <c r="P72" s="38">
        <f t="shared" si="47"/>
        <v>2235.9975980165191</v>
      </c>
      <c r="Q72" s="38">
        <f t="shared" si="47"/>
        <v>1933.5750254166651</v>
      </c>
    </row>
    <row r="73" spans="1:17" x14ac:dyDescent="0.25">
      <c r="A73" s="121" t="s">
        <v>44</v>
      </c>
      <c r="B73" s="120">
        <f>NFM_emi!B$5</f>
        <v>186.27477987409756</v>
      </c>
      <c r="C73" s="120">
        <f>NFM_emi!C$5</f>
        <v>127.45634979998815</v>
      </c>
      <c r="D73" s="120">
        <f>NFM_emi!D$5</f>
        <v>175.96517880776031</v>
      </c>
      <c r="E73" s="120">
        <f>NFM_emi!E$5</f>
        <v>217.30875352940632</v>
      </c>
      <c r="F73" s="120">
        <f>NFM_emi!F$5</f>
        <v>227.46738994961939</v>
      </c>
      <c r="G73" s="120">
        <f>NFM_emi!G$5</f>
        <v>400.88646291919997</v>
      </c>
      <c r="H73" s="120">
        <f>NFM_emi!H$5</f>
        <v>396.40441424188805</v>
      </c>
      <c r="I73" s="120">
        <f>NFM_emi!I$5</f>
        <v>374.87442199569438</v>
      </c>
      <c r="J73" s="120">
        <f>NFM_emi!J$5</f>
        <v>377.22202833939042</v>
      </c>
      <c r="K73" s="120">
        <f>NFM_emi!K$5</f>
        <v>232.90465684749006</v>
      </c>
      <c r="L73" s="120">
        <f>NFM_emi!L$5</f>
        <v>259.57309720551632</v>
      </c>
      <c r="M73" s="120">
        <f>NFM_emi!M$5</f>
        <v>314.77524879757391</v>
      </c>
      <c r="N73" s="120">
        <f>NFM_emi!N$5</f>
        <v>349.86442578680129</v>
      </c>
      <c r="O73" s="120">
        <f>NFM_emi!O$5</f>
        <v>379.90392832787921</v>
      </c>
      <c r="P73" s="120">
        <f>NFM_emi!P$5</f>
        <v>351.97626139596696</v>
      </c>
      <c r="Q73" s="120">
        <f>NFM_emi!Q$5</f>
        <v>329.10537251159468</v>
      </c>
    </row>
    <row r="74" spans="1:17" x14ac:dyDescent="0.25">
      <c r="A74" s="179" t="s">
        <v>59</v>
      </c>
      <c r="B74" s="189">
        <f>SUM(B75:B76)</f>
        <v>1119.8188714660444</v>
      </c>
      <c r="C74" s="189">
        <f t="shared" ref="C74:Q74" si="48">SUM(C75:C76)</f>
        <v>1099.2950779945338</v>
      </c>
      <c r="D74" s="189">
        <f t="shared" si="48"/>
        <v>1208.7659577208485</v>
      </c>
      <c r="E74" s="189">
        <f t="shared" si="48"/>
        <v>1031.1840480558672</v>
      </c>
      <c r="F74" s="189">
        <f t="shared" si="48"/>
        <v>1009.4113411764794</v>
      </c>
      <c r="G74" s="189">
        <f t="shared" si="48"/>
        <v>1057.3703461464172</v>
      </c>
      <c r="H74" s="189">
        <f t="shared" si="48"/>
        <v>1010.1328511034078</v>
      </c>
      <c r="I74" s="189">
        <f t="shared" si="48"/>
        <v>916.76957464068721</v>
      </c>
      <c r="J74" s="189">
        <f t="shared" si="48"/>
        <v>865.1916619056027</v>
      </c>
      <c r="K74" s="189">
        <f t="shared" si="48"/>
        <v>839.66165149165374</v>
      </c>
      <c r="L74" s="189">
        <f t="shared" si="48"/>
        <v>763.38816564217666</v>
      </c>
      <c r="M74" s="189">
        <f t="shared" si="48"/>
        <v>804.43811922546479</v>
      </c>
      <c r="N74" s="189">
        <f t="shared" si="48"/>
        <v>854.98568843071143</v>
      </c>
      <c r="O74" s="189">
        <f t="shared" si="48"/>
        <v>872.15919744770622</v>
      </c>
      <c r="P74" s="189">
        <f t="shared" si="48"/>
        <v>816.03536090135447</v>
      </c>
      <c r="Q74" s="189">
        <f t="shared" si="48"/>
        <v>707.18692974213059</v>
      </c>
    </row>
    <row r="75" spans="1:17" x14ac:dyDescent="0.25">
      <c r="A75" s="102" t="s">
        <v>43</v>
      </c>
      <c r="B75" s="189">
        <f>NFM_emi!B$33</f>
        <v>1025.7919182255796</v>
      </c>
      <c r="C75" s="189">
        <f>NFM_emi!C$33</f>
        <v>1030.4566744829644</v>
      </c>
      <c r="D75" s="189">
        <f>NFM_emi!D$33</f>
        <v>1125.4229252016326</v>
      </c>
      <c r="E75" s="189">
        <f>NFM_emi!E$33</f>
        <v>976.21561295607626</v>
      </c>
      <c r="F75" s="189">
        <f>NFM_emi!F$33</f>
        <v>952.10064679549805</v>
      </c>
      <c r="G75" s="189">
        <f>NFM_emi!G$33</f>
        <v>988.22245560845067</v>
      </c>
      <c r="H75" s="189">
        <f>NFM_emi!H$33</f>
        <v>952.31417882805408</v>
      </c>
      <c r="I75" s="189">
        <f>NFM_emi!I$33</f>
        <v>872.90605659166954</v>
      </c>
      <c r="J75" s="189">
        <f>NFM_emi!J$33</f>
        <v>820.8434634144794</v>
      </c>
      <c r="K75" s="189">
        <f>NFM_emi!K$33</f>
        <v>798.08458458142252</v>
      </c>
      <c r="L75" s="189">
        <f>NFM_emi!L$33</f>
        <v>733.01397538098968</v>
      </c>
      <c r="M75" s="189">
        <f>NFM_emi!M$33</f>
        <v>751.47746863650787</v>
      </c>
      <c r="N75" s="189">
        <f>NFM_emi!N$33</f>
        <v>799.16196333043047</v>
      </c>
      <c r="O75" s="189">
        <f>NFM_emi!O$33</f>
        <v>814.2629891091176</v>
      </c>
      <c r="P75" s="189">
        <f>NFM_emi!P$33</f>
        <v>774.4931982225412</v>
      </c>
      <c r="Q75" s="189">
        <f>NFM_emi!Q$33</f>
        <v>692.09020621998297</v>
      </c>
    </row>
    <row r="76" spans="1:17" x14ac:dyDescent="0.25">
      <c r="A76" s="102" t="s">
        <v>344</v>
      </c>
      <c r="B76" s="189">
        <f>NFM_emi!B$70</f>
        <v>94.026953240464778</v>
      </c>
      <c r="C76" s="189">
        <f>NFM_emi!C$70</f>
        <v>68.838403511569467</v>
      </c>
      <c r="D76" s="189">
        <f>NFM_emi!D$70</f>
        <v>83.343032519215924</v>
      </c>
      <c r="E76" s="189">
        <f>NFM_emi!E$70</f>
        <v>54.96843509979081</v>
      </c>
      <c r="F76" s="189">
        <f>NFM_emi!F$70</f>
        <v>57.310694380981353</v>
      </c>
      <c r="G76" s="189">
        <f>NFM_emi!G$70</f>
        <v>69.147890537966532</v>
      </c>
      <c r="H76" s="189">
        <f>NFM_emi!H$70</f>
        <v>57.818672275353734</v>
      </c>
      <c r="I76" s="189">
        <f>NFM_emi!I$70</f>
        <v>43.863518049017621</v>
      </c>
      <c r="J76" s="189">
        <f>NFM_emi!J$70</f>
        <v>44.348198491123348</v>
      </c>
      <c r="K76" s="189">
        <f>NFM_emi!K$70</f>
        <v>41.577066910231189</v>
      </c>
      <c r="L76" s="189">
        <f>NFM_emi!L$70</f>
        <v>30.374190261186971</v>
      </c>
      <c r="M76" s="189">
        <f>NFM_emi!M$70</f>
        <v>52.960650588956902</v>
      </c>
      <c r="N76" s="189">
        <f>NFM_emi!N$70</f>
        <v>55.823725100280996</v>
      </c>
      <c r="O76" s="189">
        <f>NFM_emi!O$70</f>
        <v>57.896208338588643</v>
      </c>
      <c r="P76" s="189">
        <f>NFM_emi!P$70</f>
        <v>41.542162678813298</v>
      </c>
      <c r="Q76" s="189">
        <f>NFM_emi!Q$70</f>
        <v>15.096723522147569</v>
      </c>
    </row>
    <row r="77" spans="1:17" x14ac:dyDescent="0.25">
      <c r="A77" s="119" t="s">
        <v>42</v>
      </c>
      <c r="B77" s="118">
        <f>NFM_emi!B$112</f>
        <v>1765.3826950884065</v>
      </c>
      <c r="C77" s="118">
        <f>NFM_emi!C$112</f>
        <v>1305.1995481357972</v>
      </c>
      <c r="D77" s="118">
        <f>NFM_emi!D$112</f>
        <v>1424.5347841319992</v>
      </c>
      <c r="E77" s="118">
        <f>NFM_emi!E$112</f>
        <v>1091.4751466756256</v>
      </c>
      <c r="F77" s="118">
        <f>NFM_emi!F$112</f>
        <v>1063.2822667900766</v>
      </c>
      <c r="G77" s="118">
        <f>NFM_emi!G$112</f>
        <v>1345.4142889943687</v>
      </c>
      <c r="H77" s="118">
        <f>NFM_emi!H$112</f>
        <v>1073.1690864353968</v>
      </c>
      <c r="I77" s="118">
        <f>NFM_emi!I$112</f>
        <v>969.721189499145</v>
      </c>
      <c r="J77" s="118">
        <f>NFM_emi!J$112</f>
        <v>1017.53121862071</v>
      </c>
      <c r="K77" s="118">
        <f>NFM_emi!K$112</f>
        <v>975.44303705426705</v>
      </c>
      <c r="L77" s="118">
        <f>NFM_emi!L$112</f>
        <v>1014.9485504588793</v>
      </c>
      <c r="M77" s="118">
        <f>NFM_emi!M$112</f>
        <v>1249.346538470113</v>
      </c>
      <c r="N77" s="118">
        <f>NFM_emi!N$112</f>
        <v>1273.1003861639877</v>
      </c>
      <c r="O77" s="118">
        <f>NFM_emi!O$112</f>
        <v>1142.0673714033128</v>
      </c>
      <c r="P77" s="118">
        <f>NFM_emi!P$112</f>
        <v>1067.9859757191978</v>
      </c>
      <c r="Q77" s="118">
        <f>NFM_emi!Q$112</f>
        <v>897.28272316293987</v>
      </c>
    </row>
    <row r="78" spans="1:17" x14ac:dyDescent="0.25">
      <c r="A78" s="117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</row>
    <row r="79" spans="1:17" x14ac:dyDescent="0.25">
      <c r="A79" s="39" t="s">
        <v>104</v>
      </c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</row>
    <row r="80" spans="1:17" x14ac:dyDescent="0.25">
      <c r="A80" s="110" t="s">
        <v>44</v>
      </c>
      <c r="B80" s="187">
        <f t="shared" ref="B80:Q80" si="49">IF(B$4=0,"",B$4/B$11*1000)</f>
        <v>235.33992894392517</v>
      </c>
      <c r="C80" s="187">
        <f t="shared" si="49"/>
        <v>273.66659239780432</v>
      </c>
      <c r="D80" s="187">
        <f t="shared" si="49"/>
        <v>242.09681338004174</v>
      </c>
      <c r="E80" s="187">
        <f t="shared" si="49"/>
        <v>264.19842943669198</v>
      </c>
      <c r="F80" s="187">
        <f t="shared" si="49"/>
        <v>265.15987399420925</v>
      </c>
      <c r="G80" s="187">
        <f t="shared" si="49"/>
        <v>256.38525693413521</v>
      </c>
      <c r="H80" s="187">
        <f t="shared" si="49"/>
        <v>211.95336600038445</v>
      </c>
      <c r="I80" s="187">
        <f t="shared" si="49"/>
        <v>239.6670956566212</v>
      </c>
      <c r="J80" s="187">
        <f t="shared" si="49"/>
        <v>232.3178663738185</v>
      </c>
      <c r="K80" s="187">
        <f t="shared" si="49"/>
        <v>296.04493115732475</v>
      </c>
      <c r="L80" s="187">
        <f t="shared" si="49"/>
        <v>225.05887890616154</v>
      </c>
      <c r="M80" s="187">
        <f t="shared" si="49"/>
        <v>204.3205443953245</v>
      </c>
      <c r="N80" s="187">
        <f t="shared" si="49"/>
        <v>221.95126390582104</v>
      </c>
      <c r="O80" s="187">
        <f t="shared" si="49"/>
        <v>214.15427825914827</v>
      </c>
      <c r="P80" s="187">
        <f t="shared" si="49"/>
        <v>219.22950616682328</v>
      </c>
      <c r="Q80" s="187">
        <f t="shared" si="49"/>
        <v>235.38614518526433</v>
      </c>
    </row>
    <row r="81" spans="1:17" x14ac:dyDescent="0.25">
      <c r="A81" s="180" t="s">
        <v>59</v>
      </c>
      <c r="B81" s="186">
        <f t="shared" ref="B81:Q81" si="50">IF(B$5=0,"",B$5/B$12*1000)</f>
        <v>2052.3873477269744</v>
      </c>
      <c r="C81" s="186">
        <f t="shared" si="50"/>
        <v>1755.5217150961469</v>
      </c>
      <c r="D81" s="186">
        <f t="shared" si="50"/>
        <v>1530.9499609429706</v>
      </c>
      <c r="E81" s="186">
        <f t="shared" si="50"/>
        <v>1492.3575192612923</v>
      </c>
      <c r="F81" s="186">
        <f t="shared" si="50"/>
        <v>1703.9191785617209</v>
      </c>
      <c r="G81" s="186">
        <f t="shared" si="50"/>
        <v>1810.4319666982262</v>
      </c>
      <c r="H81" s="186">
        <f t="shared" si="50"/>
        <v>1700.4309603607164</v>
      </c>
      <c r="I81" s="186">
        <f t="shared" si="50"/>
        <v>1982.4370614057389</v>
      </c>
      <c r="J81" s="186">
        <f t="shared" si="50"/>
        <v>2202.7463249825264</v>
      </c>
      <c r="K81" s="186">
        <f t="shared" si="50"/>
        <v>1919.6950815419075</v>
      </c>
      <c r="L81" s="186">
        <f t="shared" si="50"/>
        <v>1804.2220125643946</v>
      </c>
      <c r="M81" s="186">
        <f t="shared" si="50"/>
        <v>1835.3822616540008</v>
      </c>
      <c r="N81" s="186">
        <f t="shared" si="50"/>
        <v>2023.7957646947282</v>
      </c>
      <c r="O81" s="186">
        <f t="shared" si="50"/>
        <v>1978.6878181358566</v>
      </c>
      <c r="P81" s="186">
        <f t="shared" si="50"/>
        <v>2001.8772265089297</v>
      </c>
      <c r="Q81" s="186">
        <f t="shared" si="50"/>
        <v>2052.8234208228205</v>
      </c>
    </row>
    <row r="82" spans="1:17" x14ac:dyDescent="0.25">
      <c r="A82" s="108" t="s">
        <v>42</v>
      </c>
      <c r="B82" s="185">
        <f t="shared" ref="B82:Q82" si="51">IF(B$8=0,"",B$8/B$15*1000)</f>
        <v>384.14597917455484</v>
      </c>
      <c r="C82" s="185">
        <f t="shared" si="51"/>
        <v>343.69585008603184</v>
      </c>
      <c r="D82" s="185">
        <f t="shared" si="51"/>
        <v>326.12043730305788</v>
      </c>
      <c r="E82" s="185">
        <f t="shared" si="51"/>
        <v>346.70528441130989</v>
      </c>
      <c r="F82" s="185">
        <f t="shared" si="51"/>
        <v>430.19316502241702</v>
      </c>
      <c r="G82" s="185">
        <f t="shared" si="51"/>
        <v>360.38734656823038</v>
      </c>
      <c r="H82" s="185">
        <f t="shared" si="51"/>
        <v>572.7918735390856</v>
      </c>
      <c r="I82" s="185">
        <f t="shared" si="51"/>
        <v>641.31083532828848</v>
      </c>
      <c r="J82" s="185">
        <f t="shared" si="51"/>
        <v>750.66502760334299</v>
      </c>
      <c r="K82" s="185">
        <f t="shared" si="51"/>
        <v>1227.0214751663489</v>
      </c>
      <c r="L82" s="185">
        <f t="shared" si="51"/>
        <v>1832.3358764434145</v>
      </c>
      <c r="M82" s="185">
        <f t="shared" si="51"/>
        <v>1921.5045921530054</v>
      </c>
      <c r="N82" s="185">
        <f t="shared" si="51"/>
        <v>1618.4833616420201</v>
      </c>
      <c r="O82" s="185">
        <f t="shared" si="51"/>
        <v>1601.343375082113</v>
      </c>
      <c r="P82" s="185">
        <f t="shared" si="51"/>
        <v>1440.3658377193806</v>
      </c>
      <c r="Q82" s="185">
        <f t="shared" si="51"/>
        <v>1491.179112805464</v>
      </c>
    </row>
    <row r="83" spans="1:17" x14ac:dyDescent="0.25">
      <c r="A83" s="184" t="s">
        <v>103</v>
      </c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</row>
    <row r="84" spans="1:17" x14ac:dyDescent="0.25">
      <c r="A84" s="110" t="s">
        <v>44</v>
      </c>
      <c r="B84" s="113">
        <f t="shared" ref="B84:Q84" si="52">IF(B$63=0,"",B$63/B$11)</f>
        <v>0.43139615440402118</v>
      </c>
      <c r="C84" s="113">
        <f t="shared" si="52"/>
        <v>0.38235867284130282</v>
      </c>
      <c r="D84" s="113">
        <f t="shared" si="52"/>
        <v>0.39825309867126679</v>
      </c>
      <c r="E84" s="113">
        <f t="shared" si="52"/>
        <v>0.33424415680801434</v>
      </c>
      <c r="F84" s="113">
        <f t="shared" si="52"/>
        <v>0.35162616392264118</v>
      </c>
      <c r="G84" s="113">
        <f t="shared" si="52"/>
        <v>0.31330692132735244</v>
      </c>
      <c r="H84" s="113">
        <f t="shared" si="52"/>
        <v>0.30159204132893191</v>
      </c>
      <c r="I84" s="113">
        <f t="shared" si="52"/>
        <v>0.29053713293358019</v>
      </c>
      <c r="J84" s="113">
        <f t="shared" si="52"/>
        <v>0.27745150487423559</v>
      </c>
      <c r="K84" s="113">
        <f t="shared" si="52"/>
        <v>0.31121643674562427</v>
      </c>
      <c r="L84" s="113">
        <f t="shared" si="52"/>
        <v>0.26143180864121823</v>
      </c>
      <c r="M84" s="113">
        <f t="shared" si="52"/>
        <v>0.29470124057657737</v>
      </c>
      <c r="N84" s="113">
        <f t="shared" si="52"/>
        <v>0.31971695459674149</v>
      </c>
      <c r="O84" s="113">
        <f t="shared" si="52"/>
        <v>0.34247414689580347</v>
      </c>
      <c r="P84" s="113">
        <f t="shared" si="52"/>
        <v>0.28746642205333472</v>
      </c>
      <c r="Q84" s="113">
        <f t="shared" si="52"/>
        <v>0.23516692393269481</v>
      </c>
    </row>
    <row r="85" spans="1:17" x14ac:dyDescent="0.25">
      <c r="A85" s="180" t="s">
        <v>59</v>
      </c>
      <c r="B85" s="182">
        <f t="shared" ref="B85:Q85" si="53">IF(B$64=0,"",B$64/B$12)</f>
        <v>1.1539501549054099</v>
      </c>
      <c r="C85" s="182">
        <f t="shared" si="53"/>
        <v>1.0459088378037491</v>
      </c>
      <c r="D85" s="182">
        <f t="shared" si="53"/>
        <v>1.0788785543412229</v>
      </c>
      <c r="E85" s="182">
        <f t="shared" si="53"/>
        <v>1.0595626826213067</v>
      </c>
      <c r="F85" s="182">
        <f t="shared" si="53"/>
        <v>1.0971272265256078</v>
      </c>
      <c r="G85" s="182">
        <f t="shared" si="53"/>
        <v>1.1912297380032795</v>
      </c>
      <c r="H85" s="182">
        <f t="shared" si="53"/>
        <v>1.1350395464664531</v>
      </c>
      <c r="I85" s="182">
        <f t="shared" si="53"/>
        <v>1.0892013800862066</v>
      </c>
      <c r="J85" s="182">
        <f t="shared" si="53"/>
        <v>1.0414256431033773</v>
      </c>
      <c r="K85" s="182">
        <f t="shared" si="53"/>
        <v>1.2651076021668819</v>
      </c>
      <c r="L85" s="182">
        <f t="shared" si="53"/>
        <v>0.99247626387559607</v>
      </c>
      <c r="M85" s="182">
        <f t="shared" si="53"/>
        <v>1.0855762436671323</v>
      </c>
      <c r="N85" s="182">
        <f t="shared" si="53"/>
        <v>1.206757509814897</v>
      </c>
      <c r="O85" s="182">
        <f t="shared" si="53"/>
        <v>1.2976885691820113</v>
      </c>
      <c r="P85" s="182">
        <f t="shared" si="53"/>
        <v>1.0263924438565026</v>
      </c>
      <c r="Q85" s="182">
        <f t="shared" si="53"/>
        <v>0.80993071291569785</v>
      </c>
    </row>
    <row r="86" spans="1:17" x14ac:dyDescent="0.25">
      <c r="A86" s="179" t="s">
        <v>43</v>
      </c>
      <c r="B86" s="182">
        <f t="shared" ref="B86:Q86" si="54">IF(B$65=0,"",B$65/B$13)</f>
        <v>1.7255846176160847</v>
      </c>
      <c r="C86" s="182">
        <f t="shared" si="54"/>
        <v>1.529434691365211</v>
      </c>
      <c r="D86" s="182">
        <f t="shared" si="54"/>
        <v>1.5930123946850669</v>
      </c>
      <c r="E86" s="182">
        <f t="shared" si="54"/>
        <v>1.5441966616931453</v>
      </c>
      <c r="F86" s="182">
        <f t="shared" si="54"/>
        <v>1.5803387123634034</v>
      </c>
      <c r="G86" s="182">
        <f t="shared" si="54"/>
        <v>1.6979599387595141</v>
      </c>
      <c r="H86" s="182">
        <f t="shared" si="54"/>
        <v>1.6344714054056335</v>
      </c>
      <c r="I86" s="182">
        <f t="shared" si="54"/>
        <v>1.5745595735749185</v>
      </c>
      <c r="J86" s="182">
        <f t="shared" si="54"/>
        <v>1.5149890101711774</v>
      </c>
      <c r="K86" s="182">
        <f t="shared" si="54"/>
        <v>1.6993581695221767</v>
      </c>
      <c r="L86" s="182">
        <f t="shared" si="54"/>
        <v>1.427515475831175</v>
      </c>
      <c r="M86" s="182">
        <f t="shared" si="54"/>
        <v>1.6091790201668019</v>
      </c>
      <c r="N86" s="182">
        <f t="shared" si="54"/>
        <v>1.7457741770008315</v>
      </c>
      <c r="O86" s="182">
        <f t="shared" si="54"/>
        <v>1.8700369603332154</v>
      </c>
      <c r="P86" s="182">
        <f t="shared" si="54"/>
        <v>1.5936091597677593</v>
      </c>
      <c r="Q86" s="182">
        <f t="shared" si="54"/>
        <v>1.2410064472392421</v>
      </c>
    </row>
    <row r="87" spans="1:17" x14ac:dyDescent="0.25">
      <c r="A87" s="179" t="s">
        <v>344</v>
      </c>
      <c r="B87" s="182">
        <f t="shared" ref="B87:Q87" si="55">IF(B$66=0,"",B$66/B$14)</f>
        <v>0.1840623592123824</v>
      </c>
      <c r="C87" s="182">
        <f t="shared" si="55"/>
        <v>0.16313970041228923</v>
      </c>
      <c r="D87" s="182">
        <f t="shared" si="55"/>
        <v>0.16992132209974053</v>
      </c>
      <c r="E87" s="182">
        <f t="shared" si="55"/>
        <v>0.16471431058060221</v>
      </c>
      <c r="F87" s="182">
        <f t="shared" si="55"/>
        <v>0.17328010076743675</v>
      </c>
      <c r="G87" s="182">
        <f t="shared" si="55"/>
        <v>0.18617696762443292</v>
      </c>
      <c r="H87" s="182">
        <f t="shared" si="55"/>
        <v>0.179215612206717</v>
      </c>
      <c r="I87" s="182">
        <f t="shared" si="55"/>
        <v>0.16630032518376434</v>
      </c>
      <c r="J87" s="182">
        <f t="shared" si="55"/>
        <v>0.16000865846522286</v>
      </c>
      <c r="K87" s="182">
        <f t="shared" si="55"/>
        <v>0.17948118377864478</v>
      </c>
      <c r="L87" s="182">
        <f t="shared" si="55"/>
        <v>0.15076996248328042</v>
      </c>
      <c r="M87" s="182">
        <f t="shared" si="55"/>
        <v>0.16995672874100851</v>
      </c>
      <c r="N87" s="182">
        <f t="shared" si="55"/>
        <v>0.18438350520679306</v>
      </c>
      <c r="O87" s="182">
        <f t="shared" si="55"/>
        <v>0.19750777285803026</v>
      </c>
      <c r="P87" s="182">
        <f t="shared" si="55"/>
        <v>0.14381138261274815</v>
      </c>
      <c r="Q87" s="182">
        <f t="shared" si="55"/>
        <v>0.11548843399471684</v>
      </c>
    </row>
    <row r="88" spans="1:17" x14ac:dyDescent="0.25">
      <c r="A88" s="108" t="s">
        <v>42</v>
      </c>
      <c r="B88" s="112">
        <f t="shared" ref="B88:Q88" si="56">IF(B$67=0,"",B$67/B$15)</f>
        <v>0.43139615440402118</v>
      </c>
      <c r="C88" s="112">
        <f t="shared" si="56"/>
        <v>0.3823586728413027</v>
      </c>
      <c r="D88" s="112">
        <f t="shared" si="56"/>
        <v>0.39825309867126679</v>
      </c>
      <c r="E88" s="112">
        <f t="shared" si="56"/>
        <v>0.38604916542328632</v>
      </c>
      <c r="F88" s="112">
        <f t="shared" si="56"/>
        <v>0.4061252361736799</v>
      </c>
      <c r="G88" s="112">
        <f t="shared" si="56"/>
        <v>0.4363522678697645</v>
      </c>
      <c r="H88" s="112">
        <f t="shared" si="56"/>
        <v>0.42003659110949293</v>
      </c>
      <c r="I88" s="112">
        <f t="shared" si="56"/>
        <v>0.40464007727262108</v>
      </c>
      <c r="J88" s="112">
        <f t="shared" si="56"/>
        <v>0.38933126471106466</v>
      </c>
      <c r="K88" s="112">
        <f t="shared" si="56"/>
        <v>0.43671159387644243</v>
      </c>
      <c r="L88" s="112">
        <f t="shared" si="56"/>
        <v>0.3668517737545644</v>
      </c>
      <c r="M88" s="112">
        <f t="shared" si="56"/>
        <v>0.41353679720571979</v>
      </c>
      <c r="N88" s="112">
        <f t="shared" si="56"/>
        <v>0.44863986713332976</v>
      </c>
      <c r="O88" s="112">
        <f t="shared" si="56"/>
        <v>0.48057368729077576</v>
      </c>
      <c r="P88" s="112">
        <f t="shared" si="56"/>
        <v>0.40953555798890912</v>
      </c>
      <c r="Q88" s="112">
        <f t="shared" si="56"/>
        <v>0.34876367978730005</v>
      </c>
    </row>
    <row r="89" spans="1:17" x14ac:dyDescent="0.25">
      <c r="A89" s="184" t="s">
        <v>102</v>
      </c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</row>
    <row r="90" spans="1:17" x14ac:dyDescent="0.25">
      <c r="A90" s="110" t="s">
        <v>44</v>
      </c>
      <c r="B90" s="113">
        <f>IF(NFM_ued!B$5=0,"",NFM_ued!B$5/B$11)</f>
        <v>0.18425494158882522</v>
      </c>
      <c r="C90" s="113">
        <f>IF(NFM_ued!C$5=0,"",NFM_ued!C$5/C$11)</f>
        <v>0.16139988226588475</v>
      </c>
      <c r="D90" s="113">
        <f>IF(NFM_ued!D$5=0,"",NFM_ued!D$5/D$11)</f>
        <v>0.15775134422819864</v>
      </c>
      <c r="E90" s="113">
        <f>IF(NFM_ued!E$5=0,"",NFM_ued!E$5/E$11)</f>
        <v>0.147524305502931</v>
      </c>
      <c r="F90" s="113">
        <f>IF(NFM_ued!F$5=0,"",NFM_ued!F$5/F$11)</f>
        <v>0.15547015173331477</v>
      </c>
      <c r="G90" s="113">
        <f>IF(NFM_ued!G$5=0,"",NFM_ued!G$5/G$11)</f>
        <v>0.13697644569574255</v>
      </c>
      <c r="H90" s="113">
        <f>IF(NFM_ued!H$5=0,"",NFM_ued!H$5/H$11)</f>
        <v>0.14203948756445359</v>
      </c>
      <c r="I90" s="113">
        <f>IF(NFM_ued!I$5=0,"",NFM_ued!I$5/I$11)</f>
        <v>0.13754915770821111</v>
      </c>
      <c r="J90" s="113">
        <f>IF(NFM_ued!J$5=0,"",NFM_ued!J$5/J$11)</f>
        <v>0.13207662802565914</v>
      </c>
      <c r="K90" s="113">
        <f>IF(NFM_ued!K$5=0,"",NFM_ued!K$5/K$11)</f>
        <v>0.14820504517959587</v>
      </c>
      <c r="L90" s="113">
        <f>IF(NFM_ued!L$5=0,"",NFM_ued!L$5/L$11)</f>
        <v>0.12623467677667932</v>
      </c>
      <c r="M90" s="113">
        <f>IF(NFM_ued!M$5=0,"",NFM_ued!M$5/M$11)</f>
        <v>0.14296277750808817</v>
      </c>
      <c r="N90" s="113">
        <f>IF(NFM_ued!N$5=0,"",NFM_ued!N$5/N$11)</f>
        <v>0.1553474679630962</v>
      </c>
      <c r="O90" s="113">
        <f>IF(NFM_ued!O$5=0,"",NFM_ued!O$5/O$11)</f>
        <v>0.1657772644548868</v>
      </c>
      <c r="P90" s="113">
        <f>IF(NFM_ued!P$5=0,"",NFM_ued!P$5/P$11)</f>
        <v>0.14133919340515524</v>
      </c>
      <c r="Q90" s="113">
        <f>IF(NFM_ued!Q$5=0,"",NFM_ued!Q$5/Q$11)</f>
        <v>0.12181040138986467</v>
      </c>
    </row>
    <row r="91" spans="1:17" x14ac:dyDescent="0.25">
      <c r="A91" s="180" t="s">
        <v>59</v>
      </c>
      <c r="B91" s="182">
        <f>IF(SUM(NFM_ued!B$33,NFM_ued!B$70)=0,"",SUM(NFM_ued!B$33,NFM_ued!B$70)/B$12)</f>
        <v>0.55211556704945952</v>
      </c>
      <c r="C91" s="182">
        <f>IF(SUM(NFM_ued!C$33,NFM_ued!C$70)=0,"",SUM(NFM_ued!C$33,NFM_ued!C$70)/C$12)</f>
        <v>0.50143853607737709</v>
      </c>
      <c r="D91" s="182">
        <f>IF(SUM(NFM_ued!D$33,NFM_ued!D$70)=0,"",SUM(NFM_ued!D$33,NFM_ued!D$70)/D$12)</f>
        <v>0.5143868792251286</v>
      </c>
      <c r="E91" s="182">
        <f>IF(SUM(NFM_ued!E$33,NFM_ued!E$70)=0,"",SUM(NFM_ued!E$33,NFM_ued!E$70)/E$12)</f>
        <v>0.51120912845711197</v>
      </c>
      <c r="F91" s="182">
        <f>IF(SUM(NFM_ued!F$33,NFM_ued!F$70)=0,"",SUM(NFM_ued!F$33,NFM_ued!F$70)/F$12)</f>
        <v>0.53337361711608977</v>
      </c>
      <c r="G91" s="182">
        <f>IF(SUM(NFM_ued!G$33,NFM_ued!G$70)=0,"",SUM(NFM_ued!G$33,NFM_ued!G$70)/G$12)</f>
        <v>0.57229317114799816</v>
      </c>
      <c r="H91" s="182">
        <f>IF(SUM(NFM_ued!H$33,NFM_ued!H$70)=0,"",SUM(NFM_ued!H$33,NFM_ued!H$70)/H$12)</f>
        <v>0.55189644911447022</v>
      </c>
      <c r="I91" s="182">
        <f>IF(SUM(NFM_ued!I$33,NFM_ued!I$70)=0,"",SUM(NFM_ued!I$33,NFM_ued!I$70)/I$12)</f>
        <v>0.53280735297730109</v>
      </c>
      <c r="J91" s="182">
        <f>IF(SUM(NFM_ued!J$33,NFM_ued!J$70)=0,"",SUM(NFM_ued!J$33,NFM_ued!J$70)/J$12)</f>
        <v>0.50797217292763186</v>
      </c>
      <c r="K91" s="182">
        <f>IF(SUM(NFM_ued!K$33,NFM_ued!K$70)=0,"",SUM(NFM_ued!K$33,NFM_ued!K$70)/K$12)</f>
        <v>0.61259975766899111</v>
      </c>
      <c r="L91" s="182">
        <f>IF(SUM(NFM_ued!L$33,NFM_ued!L$70)=0,"",SUM(NFM_ued!L$33,NFM_ued!L$70)/L$12)</f>
        <v>0.48655796557094383</v>
      </c>
      <c r="M91" s="182">
        <f>IF(SUM(NFM_ued!M$33,NFM_ued!M$70)=0,"",SUM(NFM_ued!M$33,NFM_ued!M$70)/M$12)</f>
        <v>0.5265952496128683</v>
      </c>
      <c r="N91" s="182">
        <f>IF(SUM(NFM_ued!N$33,NFM_ued!N$70)=0,"",SUM(NFM_ued!N$33,NFM_ued!N$70)/N$12)</f>
        <v>0.58527058343213578</v>
      </c>
      <c r="O91" s="182">
        <f>IF(SUM(NFM_ued!O$33,NFM_ued!O$70)=0,"",SUM(NFM_ued!O$33,NFM_ued!O$70)/O$12)</f>
        <v>0.62942520477177799</v>
      </c>
      <c r="P91" s="182">
        <f>IF(SUM(NFM_ued!P$33,NFM_ued!P$70)=0,"",SUM(NFM_ued!P$33,NFM_ued!P$70)/P$12)</f>
        <v>0.50569435381309125</v>
      </c>
      <c r="Q91" s="182">
        <f>IF(SUM(NFM_ued!Q$33,NFM_ued!Q$70)=0,"",SUM(NFM_ued!Q$33,NFM_ued!Q$70)/Q$12)</f>
        <v>0.435630945750836</v>
      </c>
    </row>
    <row r="92" spans="1:17" x14ac:dyDescent="0.25">
      <c r="A92" s="179" t="s">
        <v>43</v>
      </c>
      <c r="B92" s="182">
        <f>IF(NFM_ued!B$33=0,"",NFM_ued!B$33/B$13)</f>
        <v>0.82827628247092111</v>
      </c>
      <c r="C92" s="182">
        <f>IF(NFM_ued!C$33=0,"",NFM_ued!C$33/C$13)</f>
        <v>0.73441919657487098</v>
      </c>
      <c r="D92" s="182">
        <f>IF(NFM_ued!D$33=0,"",NFM_ued!D$33/D$13)</f>
        <v>0.76127337391599803</v>
      </c>
      <c r="E92" s="182">
        <f>IF(NFM_ued!E$33=0,"",NFM_ued!E$33/E$13)</f>
        <v>0.74531546810803084</v>
      </c>
      <c r="F92" s="182">
        <f>IF(NFM_ued!F$33=0,"",NFM_ued!F$33/F$13)</f>
        <v>0.76894701778060903</v>
      </c>
      <c r="G92" s="182">
        <f>IF(NFM_ued!G$33=0,"",NFM_ued!G$33/G$13)</f>
        <v>0.81788445117305886</v>
      </c>
      <c r="H92" s="182">
        <f>IF(NFM_ued!H$33=0,"",NFM_ued!H$33/H$13)</f>
        <v>0.79539328117703267</v>
      </c>
      <c r="I92" s="182">
        <f>IF(NFM_ued!I$33=0,"",NFM_ued!I$33/I$13)</f>
        <v>0.76925697027945306</v>
      </c>
      <c r="J92" s="182">
        <f>IF(NFM_ued!J$33=0,"",NFM_ued!J$33/J$13)</f>
        <v>0.73846669110672902</v>
      </c>
      <c r="K92" s="182">
        <f>IF(NFM_ued!K$33=0,"",NFM_ued!K$33/K$13)</f>
        <v>0.82334878083068219</v>
      </c>
      <c r="L92" s="182">
        <f>IF(NFM_ued!L$33=0,"",NFM_ued!L$33/L$13)</f>
        <v>0.698714102633191</v>
      </c>
      <c r="M92" s="182">
        <f>IF(NFM_ued!M$33=0,"",NFM_ued!M$33/M$13)</f>
        <v>0.78100051893024691</v>
      </c>
      <c r="N92" s="182">
        <f>IF(NFM_ued!N$33=0,"",NFM_ued!N$33/N$13)</f>
        <v>0.8471505571335578</v>
      </c>
      <c r="O92" s="182">
        <f>IF(NFM_ued!O$33=0,"",NFM_ued!O$33/O$13)</f>
        <v>0.90746311845149785</v>
      </c>
      <c r="P92" s="182">
        <f>IF(NFM_ued!P$33=0,"",NFM_ued!P$33/P$13)</f>
        <v>0.77813062335176286</v>
      </c>
      <c r="Q92" s="182">
        <f>IF(NFM_ued!Q$33=0,"",NFM_ued!Q$33/Q$13)</f>
        <v>0.66006080081240315</v>
      </c>
    </row>
    <row r="93" spans="1:17" x14ac:dyDescent="0.25">
      <c r="A93" s="179" t="s">
        <v>344</v>
      </c>
      <c r="B93" s="182">
        <f>IF(NFM_ued!B$70=0,"",NFM_ued!B$70/B$14)</f>
        <v>8.3555805507061098E-2</v>
      </c>
      <c r="C93" s="182">
        <f>IF(NFM_ued!C$70=0,"",NFM_ued!C$70/C$14)</f>
        <v>7.6087678038672002E-2</v>
      </c>
      <c r="D93" s="182">
        <f>IF(NFM_ued!D$70=0,"",NFM_ued!D$70/D$14)</f>
        <v>7.7906633649515306E-2</v>
      </c>
      <c r="E93" s="182">
        <f>IF(NFM_ued!E$70=0,"",NFM_ued!E$70/E$14)</f>
        <v>7.8945428494836545E-2</v>
      </c>
      <c r="F93" s="182">
        <f>IF(NFM_ued!F$70=0,"",NFM_ued!F$70/F$14)</f>
        <v>8.2983228047296839E-2</v>
      </c>
      <c r="G93" s="182">
        <f>IF(NFM_ued!G$70=0,"",NFM_ued!G$70/G$14)</f>
        <v>8.5185443995153265E-2</v>
      </c>
      <c r="H93" s="182">
        <f>IF(NFM_ued!H$70=0,"",NFM_ued!H$70/H$14)</f>
        <v>8.5886730599170014E-2</v>
      </c>
      <c r="I93" s="182">
        <f>IF(NFM_ued!I$70=0,"",NFM_ued!I$70/I$14)</f>
        <v>8.3202083782417252E-2</v>
      </c>
      <c r="J93" s="182">
        <f>IF(NFM_ued!J$70=0,"",NFM_ued!J$70/J$14)</f>
        <v>7.8965629522518316E-2</v>
      </c>
      <c r="K93" s="182">
        <f>IF(NFM_ued!K$70=0,"",NFM_ued!K$70/K$14)</f>
        <v>8.5727199764763534E-2</v>
      </c>
      <c r="L93" s="182">
        <f>IF(NFM_ued!L$70=0,"",NFM_ued!L$70/L$14)</f>
        <v>7.608196125485675E-2</v>
      </c>
      <c r="M93" s="182">
        <f>IF(NFM_ued!M$70=0,"",NFM_ued!M$70/M$14)</f>
        <v>8.171901949766168E-2</v>
      </c>
      <c r="N93" s="182">
        <f>IF(NFM_ued!N$70=0,"",NFM_ued!N$70/N$14)</f>
        <v>8.855258983541707E-2</v>
      </c>
      <c r="O93" s="182">
        <f>IF(NFM_ued!O$70=0,"",NFM_ued!O$70/O$14)</f>
        <v>9.4974548476316381E-2</v>
      </c>
      <c r="P93" s="182">
        <f>IF(NFM_ued!P$70=0,"",NFM_ued!P$70/P$14)</f>
        <v>8.1787432268224242E-2</v>
      </c>
      <c r="Q93" s="182">
        <f>IF(NFM_ued!Q$70=0,"",NFM_ued!Q$70/Q$14)</f>
        <v>7.4085241371465549E-2</v>
      </c>
    </row>
    <row r="94" spans="1:17" x14ac:dyDescent="0.25">
      <c r="A94" s="108" t="s">
        <v>42</v>
      </c>
      <c r="B94" s="112">
        <f>IF(NFM_ued!B$112=0,"",NFM_ued!B$112/B$15)</f>
        <v>0.14728152337115816</v>
      </c>
      <c r="C94" s="112">
        <f>IF(NFM_ued!C$112=0,"",NFM_ued!C$112/C$15)</f>
        <v>0.13658718697485725</v>
      </c>
      <c r="D94" s="112">
        <f>IF(NFM_ued!D$112=0,"",NFM_ued!D$112/D$15)</f>
        <v>0.13981054197205564</v>
      </c>
      <c r="E94" s="112">
        <f>IF(NFM_ued!E$112=0,"",NFM_ued!E$112/E$15)</f>
        <v>0.142455925277676</v>
      </c>
      <c r="F94" s="112">
        <f>IF(NFM_ued!F$112=0,"",NFM_ued!F$112/F$15)</f>
        <v>0.14968621371227192</v>
      </c>
      <c r="G94" s="112">
        <f>IF(NFM_ued!G$112=0,"",NFM_ued!G$112/G$15)</f>
        <v>0.15183951522496902</v>
      </c>
      <c r="H94" s="112">
        <f>IF(NFM_ued!H$112=0,"",NFM_ued!H$112/H$15)</f>
        <v>0.15479234674302</v>
      </c>
      <c r="I94" s="112">
        <f>IF(NFM_ued!I$112=0,"",NFM_ued!I$112/I$15)</f>
        <v>0.15102551050717464</v>
      </c>
      <c r="J94" s="112">
        <f>IF(NFM_ued!J$112=0,"",NFM_ued!J$112/J$15)</f>
        <v>0.14392009427178179</v>
      </c>
      <c r="K94" s="112">
        <f>IF(NFM_ued!K$112=0,"",NFM_ued!K$112/K$15)</f>
        <v>0.15302289913801387</v>
      </c>
      <c r="L94" s="112">
        <f>IF(NFM_ued!L$112=0,"",NFM_ued!L$112/L$15)</f>
        <v>0.13785722703653652</v>
      </c>
      <c r="M94" s="112">
        <f>IF(NFM_ued!M$112=0,"",NFM_ued!M$112/M$15)</f>
        <v>0.14887791124576438</v>
      </c>
      <c r="N94" s="112">
        <f>IF(NFM_ued!N$112=0,"",NFM_ued!N$112/N$15)</f>
        <v>0.1558405544190069</v>
      </c>
      <c r="O94" s="112">
        <f>IF(NFM_ued!O$112=0,"",NFM_ued!O$112/O$15)</f>
        <v>0.17269711451626249</v>
      </c>
      <c r="P94" s="112">
        <f>IF(NFM_ued!P$112=0,"",NFM_ued!P$112/P$15)</f>
        <v>0.15284902370531145</v>
      </c>
      <c r="Q94" s="112">
        <f>IF(NFM_ued!Q$112=0,"",NFM_ued!Q$112/Q$15)</f>
        <v>0.13596618215036516</v>
      </c>
    </row>
    <row r="95" spans="1:17" x14ac:dyDescent="0.25">
      <c r="A95" s="39" t="s">
        <v>60</v>
      </c>
      <c r="B95" s="181">
        <f t="shared" ref="B95:Q95" si="57">IF(B$62=0,"",B$72/B$62)</f>
        <v>2.0946438987178033</v>
      </c>
      <c r="C95" s="181">
        <f t="shared" si="57"/>
        <v>1.9500597255326515</v>
      </c>
      <c r="D95" s="181">
        <f t="shared" si="57"/>
        <v>2.1263102823510667</v>
      </c>
      <c r="E95" s="181">
        <f t="shared" si="57"/>
        <v>1.993014599594811</v>
      </c>
      <c r="F95" s="181">
        <f t="shared" si="57"/>
        <v>1.8992570617474622</v>
      </c>
      <c r="G95" s="181">
        <f t="shared" si="57"/>
        <v>2.0657119664310541</v>
      </c>
      <c r="H95" s="181">
        <f t="shared" si="57"/>
        <v>2.1091419264910107</v>
      </c>
      <c r="I95" s="181">
        <f t="shared" si="57"/>
        <v>2.0374609974015501</v>
      </c>
      <c r="J95" s="181">
        <f t="shared" si="57"/>
        <v>2.2934410977205419</v>
      </c>
      <c r="K95" s="181">
        <f t="shared" si="57"/>
        <v>2.1061657632855009</v>
      </c>
      <c r="L95" s="181">
        <f t="shared" si="57"/>
        <v>2.311343501939811</v>
      </c>
      <c r="M95" s="181">
        <f t="shared" si="57"/>
        <v>2.4208888052329147</v>
      </c>
      <c r="N95" s="181">
        <f t="shared" si="57"/>
        <v>2.2849214638847828</v>
      </c>
      <c r="O95" s="181">
        <f t="shared" si="57"/>
        <v>2.1013740327361727</v>
      </c>
      <c r="P95" s="181">
        <f t="shared" si="57"/>
        <v>2.1716361935152069</v>
      </c>
      <c r="Q95" s="181">
        <f t="shared" si="57"/>
        <v>2.0466416860755299</v>
      </c>
    </row>
    <row r="96" spans="1:17" x14ac:dyDescent="0.25">
      <c r="A96" s="110" t="s">
        <v>44</v>
      </c>
      <c r="B96" s="109">
        <f t="shared" ref="B96:Q96" si="58">IF(B$63=0,"",B$73/B$63)</f>
        <v>2.1589758968927106</v>
      </c>
      <c r="C96" s="109">
        <f t="shared" si="58"/>
        <v>2.222282529522372</v>
      </c>
      <c r="D96" s="109">
        <f t="shared" si="58"/>
        <v>2.9456172367915654</v>
      </c>
      <c r="E96" s="109">
        <f t="shared" si="58"/>
        <v>2.1671658187902216</v>
      </c>
      <c r="F96" s="109">
        <f t="shared" si="58"/>
        <v>2.1563373575699267</v>
      </c>
      <c r="G96" s="109">
        <f t="shared" si="58"/>
        <v>2.1325545635400642</v>
      </c>
      <c r="H96" s="109">
        <f t="shared" si="58"/>
        <v>2.1906215456657718</v>
      </c>
      <c r="I96" s="109">
        <f t="shared" si="58"/>
        <v>2.1504676425267504</v>
      </c>
      <c r="J96" s="109">
        <f t="shared" si="58"/>
        <v>2.1580893014786477</v>
      </c>
      <c r="K96" s="109">
        <f t="shared" si="58"/>
        <v>2.1504849239563479</v>
      </c>
      <c r="L96" s="109">
        <f t="shared" si="58"/>
        <v>2.0642209207368567</v>
      </c>
      <c r="M96" s="109">
        <f t="shared" si="58"/>
        <v>2.0383902099774081</v>
      </c>
      <c r="N96" s="109">
        <f t="shared" si="58"/>
        <v>2.0264708376431408</v>
      </c>
      <c r="O96" s="109">
        <f t="shared" si="58"/>
        <v>2.0542449687854001</v>
      </c>
      <c r="P96" s="109">
        <f t="shared" si="58"/>
        <v>2.0406804319489269</v>
      </c>
      <c r="Q96" s="109">
        <f t="shared" si="58"/>
        <v>2.0155267396685597</v>
      </c>
    </row>
    <row r="97" spans="1:17" x14ac:dyDescent="0.25">
      <c r="A97" s="180" t="s">
        <v>59</v>
      </c>
      <c r="B97" s="178">
        <f t="shared" ref="B97:Q97" si="59">IF(B$64=0,"",B$74/B$64)</f>
        <v>1.3840634114778472</v>
      </c>
      <c r="C97" s="178">
        <f t="shared" si="59"/>
        <v>1.470195718417868</v>
      </c>
      <c r="D97" s="178">
        <f t="shared" si="59"/>
        <v>1.5449408789971288</v>
      </c>
      <c r="E97" s="178">
        <f t="shared" si="59"/>
        <v>1.4246100444227203</v>
      </c>
      <c r="F97" s="178">
        <f t="shared" si="59"/>
        <v>1.338826329085212</v>
      </c>
      <c r="G97" s="178">
        <f t="shared" si="59"/>
        <v>1.3341789257112264</v>
      </c>
      <c r="H97" s="178">
        <f t="shared" si="59"/>
        <v>1.3221856154236273</v>
      </c>
      <c r="I97" s="178">
        <f t="shared" si="59"/>
        <v>1.2892859325160604</v>
      </c>
      <c r="J97" s="178">
        <f t="shared" si="59"/>
        <v>1.3892578973395138</v>
      </c>
      <c r="K97" s="178">
        <f t="shared" si="59"/>
        <v>1.3741360160155427</v>
      </c>
      <c r="L97" s="178">
        <f t="shared" si="59"/>
        <v>1.4243985873333227</v>
      </c>
      <c r="M97" s="178">
        <f t="shared" si="59"/>
        <v>1.4114744064985405</v>
      </c>
      <c r="N97" s="178">
        <f t="shared" si="59"/>
        <v>1.3292651719309474</v>
      </c>
      <c r="O97" s="178">
        <f t="shared" si="59"/>
        <v>1.277731323930781</v>
      </c>
      <c r="P97" s="178">
        <f t="shared" si="59"/>
        <v>1.3444362249108062</v>
      </c>
      <c r="Q97" s="178">
        <f t="shared" si="59"/>
        <v>1.2826872289814029</v>
      </c>
    </row>
    <row r="98" spans="1:17" x14ac:dyDescent="0.25">
      <c r="A98" s="179" t="s">
        <v>43</v>
      </c>
      <c r="B98" s="178">
        <f t="shared" ref="B98:Q98" si="60">IF(B$65=0,"",B$75/B$65)</f>
        <v>1.3475552289584394</v>
      </c>
      <c r="C98" s="178">
        <f t="shared" si="60"/>
        <v>1.4586491306787239</v>
      </c>
      <c r="D98" s="178">
        <f t="shared" si="60"/>
        <v>1.525204408794141</v>
      </c>
      <c r="E98" s="178">
        <f t="shared" si="60"/>
        <v>1.426580575772272</v>
      </c>
      <c r="F98" s="178">
        <f t="shared" si="60"/>
        <v>1.3352353302819158</v>
      </c>
      <c r="G98" s="178">
        <f t="shared" si="60"/>
        <v>1.315861982139291</v>
      </c>
      <c r="H98" s="178">
        <f t="shared" si="60"/>
        <v>1.3179207170775362</v>
      </c>
      <c r="I98" s="178">
        <f t="shared" si="60"/>
        <v>1.2957854973930603</v>
      </c>
      <c r="J98" s="178">
        <f t="shared" si="60"/>
        <v>1.3928400958136797</v>
      </c>
      <c r="K98" s="178">
        <f t="shared" si="60"/>
        <v>1.3612719745897315</v>
      </c>
      <c r="L98" s="178">
        <f t="shared" si="60"/>
        <v>1.4423857783637981</v>
      </c>
      <c r="M98" s="178">
        <f t="shared" si="60"/>
        <v>1.3981865986511852</v>
      </c>
      <c r="N98" s="178">
        <f t="shared" si="60"/>
        <v>1.311660115769882</v>
      </c>
      <c r="O98" s="178">
        <f t="shared" si="60"/>
        <v>1.2584570733727234</v>
      </c>
      <c r="P98" s="178">
        <f t="shared" si="60"/>
        <v>1.3499985124182763</v>
      </c>
      <c r="Q98" s="178">
        <f t="shared" si="60"/>
        <v>1.3278205185791612</v>
      </c>
    </row>
    <row r="99" spans="1:17" x14ac:dyDescent="0.25">
      <c r="A99" s="179" t="s">
        <v>344</v>
      </c>
      <c r="B99" s="178">
        <f t="shared" ref="B99:Q99" si="61">IF(B$66=0,"",B$76/B$66)</f>
        <v>1.9647804656825933</v>
      </c>
      <c r="C99" s="178">
        <f t="shared" si="61"/>
        <v>1.6678254939876795</v>
      </c>
      <c r="D99" s="178">
        <f t="shared" si="61"/>
        <v>1.8720615731058097</v>
      </c>
      <c r="E99" s="178">
        <f t="shared" si="61"/>
        <v>1.3904993770231704</v>
      </c>
      <c r="F99" s="178">
        <f t="shared" si="61"/>
        <v>1.4014415057910494</v>
      </c>
      <c r="G99" s="178">
        <f t="shared" si="61"/>
        <v>1.6655133585222239</v>
      </c>
      <c r="H99" s="178">
        <f t="shared" si="61"/>
        <v>1.3966265522034007</v>
      </c>
      <c r="I99" s="178">
        <f t="shared" si="61"/>
        <v>1.172270522570076</v>
      </c>
      <c r="J99" s="178">
        <f t="shared" si="61"/>
        <v>1.3261303439039904</v>
      </c>
      <c r="K99" s="178">
        <f t="shared" si="61"/>
        <v>1.6786333096842851</v>
      </c>
      <c r="L99" s="178">
        <f t="shared" si="61"/>
        <v>1.09489395809207</v>
      </c>
      <c r="M99" s="178">
        <f t="shared" si="61"/>
        <v>1.6314793488314268</v>
      </c>
      <c r="N99" s="178">
        <f t="shared" si="61"/>
        <v>1.6454281525202104</v>
      </c>
      <c r="O99" s="178">
        <f t="shared" si="61"/>
        <v>1.6285212335022823</v>
      </c>
      <c r="P99" s="178">
        <f t="shared" si="61"/>
        <v>1.2485298287821693</v>
      </c>
      <c r="Q99" s="178">
        <f t="shared" si="61"/>
        <v>0.50139211016061791</v>
      </c>
    </row>
    <row r="100" spans="1:17" x14ac:dyDescent="0.25">
      <c r="A100" s="108" t="s">
        <v>42</v>
      </c>
      <c r="B100" s="107">
        <f t="shared" ref="B100:Q100" si="62">IF(B$67=0,"",B$77/B$67)</f>
        <v>3.0918040533238234</v>
      </c>
      <c r="C100" s="107">
        <f t="shared" si="62"/>
        <v>2.6457323173128713</v>
      </c>
      <c r="D100" s="107">
        <f t="shared" si="62"/>
        <v>2.973652850311526</v>
      </c>
      <c r="E100" s="107">
        <f t="shared" si="62"/>
        <v>3.1187192232851162</v>
      </c>
      <c r="F100" s="107">
        <f t="shared" si="62"/>
        <v>3.0237433727099758</v>
      </c>
      <c r="G100" s="107">
        <f t="shared" si="62"/>
        <v>3.5712699771978156</v>
      </c>
      <c r="H100" s="107">
        <f t="shared" si="62"/>
        <v>4.6507465949726132</v>
      </c>
      <c r="I100" s="107">
        <f t="shared" si="62"/>
        <v>4.3193985024356003</v>
      </c>
      <c r="J100" s="107">
        <f t="shared" si="62"/>
        <v>5.4173619601816982</v>
      </c>
      <c r="K100" s="107">
        <f t="shared" si="62"/>
        <v>3.8549385283176174</v>
      </c>
      <c r="L100" s="107">
        <f t="shared" si="62"/>
        <v>4.6131223723896282</v>
      </c>
      <c r="M100" s="107">
        <f t="shared" si="62"/>
        <v>4.9180395078609092</v>
      </c>
      <c r="N100" s="107">
        <f t="shared" si="62"/>
        <v>4.7392232928725635</v>
      </c>
      <c r="O100" s="107">
        <f t="shared" si="62"/>
        <v>4.2019214602339092</v>
      </c>
      <c r="P100" s="107">
        <f t="shared" si="62"/>
        <v>4.2687803545709624</v>
      </c>
      <c r="Q100" s="107">
        <f t="shared" si="62"/>
        <v>3.8988956265646255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127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86.279230880804221</v>
      </c>
      <c r="C5" s="96">
        <v>57.353800926195426</v>
      </c>
      <c r="D5" s="96">
        <v>59.737964800690015</v>
      </c>
      <c r="E5" s="96">
        <v>100.27324704240429</v>
      </c>
      <c r="F5" s="96">
        <v>105.48784917679234</v>
      </c>
      <c r="G5" s="96">
        <v>187.98415279641148</v>
      </c>
      <c r="H5" s="96">
        <v>180.95522479735914</v>
      </c>
      <c r="I5" s="96">
        <v>174.32227976014815</v>
      </c>
      <c r="J5" s="96">
        <v>174.7944480707684</v>
      </c>
      <c r="K5" s="96">
        <v>108.30331998747724</v>
      </c>
      <c r="L5" s="96">
        <v>125.74869995642595</v>
      </c>
      <c r="M5" s="96">
        <v>154.42345006212653</v>
      </c>
      <c r="N5" s="96">
        <v>172.64715548224041</v>
      </c>
      <c r="O5" s="96">
        <v>184.93603932373387</v>
      </c>
      <c r="P5" s="96">
        <v>172.47985323200081</v>
      </c>
      <c r="Q5" s="96">
        <v>163.2850440702731</v>
      </c>
    </row>
    <row r="6" spans="1:17" x14ac:dyDescent="0.25">
      <c r="A6" s="132" t="s">
        <v>83</v>
      </c>
      <c r="B6" s="160">
        <v>0.12328028042886714</v>
      </c>
      <c r="C6" s="160">
        <v>8.1950112323218305E-2</v>
      </c>
      <c r="D6" s="160">
        <v>8.5356730440179981E-2</v>
      </c>
      <c r="E6" s="160">
        <v>0.14327566308487993</v>
      </c>
      <c r="F6" s="160">
        <v>0.15072655951603198</v>
      </c>
      <c r="G6" s="160">
        <v>0.26860159549800328</v>
      </c>
      <c r="H6" s="160">
        <v>0.25855829532029767</v>
      </c>
      <c r="I6" s="160">
        <v>0.24908079632188498</v>
      </c>
      <c r="J6" s="160">
        <v>0.24975545511460545</v>
      </c>
      <c r="K6" s="160">
        <v>0.15474945155548508</v>
      </c>
      <c r="L6" s="160">
        <v>0.17967632344347531</v>
      </c>
      <c r="M6" s="160">
        <v>0.22064830706189836</v>
      </c>
      <c r="N6" s="160">
        <v>0.24668729108747969</v>
      </c>
      <c r="O6" s="160">
        <v>0.26424629144794942</v>
      </c>
      <c r="P6" s="160">
        <v>0.24644824087672379</v>
      </c>
      <c r="Q6" s="160">
        <v>0.23331021634433424</v>
      </c>
    </row>
    <row r="7" spans="1:17" x14ac:dyDescent="0.25">
      <c r="A7" s="76" t="s">
        <v>82</v>
      </c>
      <c r="B7" s="159">
        <v>6.1640140214433571E-2</v>
      </c>
      <c r="C7" s="159">
        <v>4.0975056161609152E-2</v>
      </c>
      <c r="D7" s="159">
        <v>4.2678365220089991E-2</v>
      </c>
      <c r="E7" s="159">
        <v>7.1637831542439967E-2</v>
      </c>
      <c r="F7" s="159">
        <v>7.5363279758015989E-2</v>
      </c>
      <c r="G7" s="159">
        <v>0.13430079774900164</v>
      </c>
      <c r="H7" s="159">
        <v>0.12927914766014884</v>
      </c>
      <c r="I7" s="159">
        <v>0.12454039816094252</v>
      </c>
      <c r="J7" s="159">
        <v>0.12487772755730274</v>
      </c>
      <c r="K7" s="159">
        <v>7.7374725777742542E-2</v>
      </c>
      <c r="L7" s="159">
        <v>8.9838161721737655E-2</v>
      </c>
      <c r="M7" s="159">
        <v>0.1103241535309492</v>
      </c>
      <c r="N7" s="159">
        <v>0.12334364554373987</v>
      </c>
      <c r="O7" s="159">
        <v>0.13212314572397471</v>
      </c>
      <c r="P7" s="159">
        <v>0.12322412043836191</v>
      </c>
      <c r="Q7" s="159">
        <v>0.11665510817216712</v>
      </c>
    </row>
    <row r="8" spans="1:17" x14ac:dyDescent="0.25">
      <c r="A8" s="76" t="s">
        <v>81</v>
      </c>
      <c r="B8" s="159">
        <v>1.56155021876565</v>
      </c>
      <c r="C8" s="159">
        <v>1.0380347560940983</v>
      </c>
      <c r="D8" s="159">
        <v>1.0811852522422796</v>
      </c>
      <c r="E8" s="159">
        <v>1.8148250657418121</v>
      </c>
      <c r="F8" s="159">
        <v>1.909203087203071</v>
      </c>
      <c r="G8" s="159">
        <v>3.4022868763080405</v>
      </c>
      <c r="H8" s="159">
        <v>3.2750717407237699</v>
      </c>
      <c r="I8" s="159">
        <v>3.1550234200772094</v>
      </c>
      <c r="J8" s="159">
        <v>3.1635690981183355</v>
      </c>
      <c r="K8" s="159">
        <v>1.9601597197028107</v>
      </c>
      <c r="L8" s="159">
        <v>2.2759000969506871</v>
      </c>
      <c r="M8" s="159">
        <v>2.794878556117379</v>
      </c>
      <c r="N8" s="159">
        <v>3.1247056871080758</v>
      </c>
      <c r="O8" s="159">
        <v>3.3471196916740249</v>
      </c>
      <c r="P8" s="159">
        <v>3.1216777177718344</v>
      </c>
      <c r="Q8" s="159">
        <v>2.9552627403615666</v>
      </c>
    </row>
    <row r="9" spans="1:17" x14ac:dyDescent="0.25">
      <c r="A9" s="76" t="s">
        <v>80</v>
      </c>
      <c r="B9" s="159">
        <v>4.1093426809622378E-2</v>
      </c>
      <c r="C9" s="159">
        <v>2.7316704107739429E-2</v>
      </c>
      <c r="D9" s="159">
        <v>2.845224348005999E-2</v>
      </c>
      <c r="E9" s="159">
        <v>4.775855436162664E-2</v>
      </c>
      <c r="F9" s="159">
        <v>5.0242186505343983E-2</v>
      </c>
      <c r="G9" s="159">
        <v>8.9533865166001078E-2</v>
      </c>
      <c r="H9" s="159">
        <v>8.618609844009921E-2</v>
      </c>
      <c r="I9" s="159">
        <v>8.302693210729499E-2</v>
      </c>
      <c r="J9" s="159">
        <v>8.3251818371535155E-2</v>
      </c>
      <c r="K9" s="159">
        <v>5.1583150518495019E-2</v>
      </c>
      <c r="L9" s="159">
        <v>5.9892107814491766E-2</v>
      </c>
      <c r="M9" s="159">
        <v>7.3549435687299464E-2</v>
      </c>
      <c r="N9" s="159">
        <v>8.2229097029159898E-2</v>
      </c>
      <c r="O9" s="159">
        <v>8.808209714931646E-2</v>
      </c>
      <c r="P9" s="159">
        <v>8.2149413625574597E-2</v>
      </c>
      <c r="Q9" s="159">
        <v>7.7770072114778072E-2</v>
      </c>
    </row>
    <row r="10" spans="1:17" x14ac:dyDescent="0.25">
      <c r="A10" s="129" t="s">
        <v>79</v>
      </c>
      <c r="B10" s="158">
        <v>8.2186853619244771E-2</v>
      </c>
      <c r="C10" s="158">
        <v>5.4633408215478858E-2</v>
      </c>
      <c r="D10" s="158">
        <v>5.6904486960119981E-2</v>
      </c>
      <c r="E10" s="158">
        <v>9.551710872325328E-2</v>
      </c>
      <c r="F10" s="158">
        <v>0.10048437301068797</v>
      </c>
      <c r="G10" s="158">
        <v>0.17906773033200216</v>
      </c>
      <c r="H10" s="158">
        <v>0.17237219688019842</v>
      </c>
      <c r="I10" s="158">
        <v>0.16605386421458998</v>
      </c>
      <c r="J10" s="158">
        <v>0.16650363674307031</v>
      </c>
      <c r="K10" s="158">
        <v>0.10316630103699004</v>
      </c>
      <c r="L10" s="158">
        <v>0.11978421562898353</v>
      </c>
      <c r="M10" s="158">
        <v>0.14709887137459893</v>
      </c>
      <c r="N10" s="158">
        <v>0.1644581940583198</v>
      </c>
      <c r="O10" s="158">
        <v>0.17616419429863292</v>
      </c>
      <c r="P10" s="158">
        <v>0.16429882725114919</v>
      </c>
      <c r="Q10" s="158">
        <v>0.15554014422955614</v>
      </c>
    </row>
    <row r="11" spans="1:17" x14ac:dyDescent="0.25">
      <c r="A11" s="92" t="s">
        <v>125</v>
      </c>
      <c r="B11" s="91">
        <v>1.6437370723848953E-2</v>
      </c>
      <c r="C11" s="91">
        <v>1.0926681643095773E-2</v>
      </c>
      <c r="D11" s="91">
        <v>1.1380897392023998E-2</v>
      </c>
      <c r="E11" s="91">
        <v>1.9103421744650656E-2</v>
      </c>
      <c r="F11" s="91">
        <v>2.0096874602137594E-2</v>
      </c>
      <c r="G11" s="91">
        <v>3.5813546066400435E-2</v>
      </c>
      <c r="H11" s="91">
        <v>3.4474439376039681E-2</v>
      </c>
      <c r="I11" s="91">
        <v>3.3210772842917999E-2</v>
      </c>
      <c r="J11" s="91">
        <v>3.3300727348614063E-2</v>
      </c>
      <c r="K11" s="91">
        <v>2.0633260207398009E-2</v>
      </c>
      <c r="L11" s="91">
        <v>2.3956843125796708E-2</v>
      </c>
      <c r="M11" s="91">
        <v>2.9419774274919784E-2</v>
      </c>
      <c r="N11" s="91">
        <v>3.2891638811663959E-2</v>
      </c>
      <c r="O11" s="91">
        <v>3.5232838859726584E-2</v>
      </c>
      <c r="P11" s="91">
        <v>3.2859765450229839E-2</v>
      </c>
      <c r="Q11" s="91">
        <v>3.1108028845911233E-2</v>
      </c>
    </row>
    <row r="12" spans="1:17" x14ac:dyDescent="0.25">
      <c r="A12" s="92" t="s">
        <v>26</v>
      </c>
      <c r="B12" s="91">
        <v>2.4656056085773429E-2</v>
      </c>
      <c r="C12" s="91">
        <v>1.6390022464643654E-2</v>
      </c>
      <c r="D12" s="91">
        <v>1.7071346088035996E-2</v>
      </c>
      <c r="E12" s="91">
        <v>2.8655132616975984E-2</v>
      </c>
      <c r="F12" s="91">
        <v>3.0145311903206386E-2</v>
      </c>
      <c r="G12" s="91">
        <v>5.3720319099600643E-2</v>
      </c>
      <c r="H12" s="91">
        <v>5.1711659064059529E-2</v>
      </c>
      <c r="I12" s="91">
        <v>4.9816159264376991E-2</v>
      </c>
      <c r="J12" s="91">
        <v>4.9951091022921092E-2</v>
      </c>
      <c r="K12" s="91">
        <v>3.094989031109701E-2</v>
      </c>
      <c r="L12" s="91">
        <v>3.5935264688695054E-2</v>
      </c>
      <c r="M12" s="91">
        <v>4.412966141237968E-2</v>
      </c>
      <c r="N12" s="91">
        <v>4.9337458217495939E-2</v>
      </c>
      <c r="O12" s="91">
        <v>5.2849258289589876E-2</v>
      </c>
      <c r="P12" s="91">
        <v>4.9289648175344758E-2</v>
      </c>
      <c r="Q12" s="91">
        <v>4.6662043268866839E-2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4.1093426809622378E-2</v>
      </c>
      <c r="C14" s="157">
        <v>2.7316704107739433E-2</v>
      </c>
      <c r="D14" s="157">
        <v>2.8452243480059987E-2</v>
      </c>
      <c r="E14" s="157">
        <v>4.775855436162664E-2</v>
      </c>
      <c r="F14" s="157">
        <v>5.024218650534399E-2</v>
      </c>
      <c r="G14" s="157">
        <v>8.9533865166001078E-2</v>
      </c>
      <c r="H14" s="157">
        <v>8.618609844009921E-2</v>
      </c>
      <c r="I14" s="157">
        <v>8.302693210729499E-2</v>
      </c>
      <c r="J14" s="157">
        <v>8.3251818371535155E-2</v>
      </c>
      <c r="K14" s="157">
        <v>5.1583150518495019E-2</v>
      </c>
      <c r="L14" s="157">
        <v>5.9892107814491766E-2</v>
      </c>
      <c r="M14" s="157">
        <v>7.3549435687299464E-2</v>
      </c>
      <c r="N14" s="157">
        <v>8.2229097029159912E-2</v>
      </c>
      <c r="O14" s="157">
        <v>8.808209714931646E-2</v>
      </c>
      <c r="P14" s="157">
        <v>8.214941362557461E-2</v>
      </c>
      <c r="Q14" s="157">
        <v>7.7770072114778085E-2</v>
      </c>
    </row>
    <row r="15" spans="1:17" x14ac:dyDescent="0.25">
      <c r="A15" s="156" t="s">
        <v>152</v>
      </c>
      <c r="B15" s="206">
        <v>47.505974907681271</v>
      </c>
      <c r="C15" s="206">
        <v>31.579421835877518</v>
      </c>
      <c r="D15" s="206">
        <v>32.892159884667194</v>
      </c>
      <c r="E15" s="206">
        <v>55.21118245118717</v>
      </c>
      <c r="F15" s="206">
        <v>58.082380485995969</v>
      </c>
      <c r="G15" s="206">
        <v>103.50544800434599</v>
      </c>
      <c r="H15" s="206">
        <v>99.635268892385838</v>
      </c>
      <c r="I15" s="206">
        <v>95.983120892398475</v>
      </c>
      <c r="J15" s="206">
        <v>96.24310021404446</v>
      </c>
      <c r="K15" s="206">
        <v>59.63259928512371</v>
      </c>
      <c r="L15" s="206">
        <v>69.238152957765791</v>
      </c>
      <c r="M15" s="206">
        <v>85.026679873210469</v>
      </c>
      <c r="N15" s="206">
        <v>95.060785225968303</v>
      </c>
      <c r="O15" s="206">
        <v>101.82713445576053</v>
      </c>
      <c r="P15" s="206">
        <v>94.968667384620588</v>
      </c>
      <c r="Q15" s="206">
        <v>89.905938279844349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21.823197612266696</v>
      </c>
      <c r="E16" s="87">
        <v>0</v>
      </c>
      <c r="F16" s="87">
        <v>0</v>
      </c>
      <c r="G16" s="87">
        <v>46.913846338285005</v>
      </c>
      <c r="H16" s="87">
        <v>3.6500273775235383</v>
      </c>
      <c r="I16" s="87">
        <v>1.6285211584400363</v>
      </c>
      <c r="J16" s="87">
        <v>3.065411260994602</v>
      </c>
      <c r="K16" s="87">
        <v>1.647354498756785</v>
      </c>
      <c r="L16" s="87">
        <v>0.70407432373211565</v>
      </c>
      <c r="M16" s="87">
        <v>1.1164262279510118</v>
      </c>
      <c r="N16" s="87">
        <v>0.75637203309055567</v>
      </c>
      <c r="O16" s="87">
        <v>2.6729265136215039</v>
      </c>
      <c r="P16" s="87">
        <v>2.2949265694113179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3.5824892877397255E-15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0.79654155634628288</v>
      </c>
      <c r="C19" s="87">
        <v>0.47707538603192301</v>
      </c>
      <c r="D19" s="87">
        <v>0</v>
      </c>
      <c r="E19" s="87">
        <v>1.6739161963587215</v>
      </c>
      <c r="F19" s="87">
        <v>1.4460231011015152</v>
      </c>
      <c r="G19" s="87">
        <v>5.269561525391906E-16</v>
      </c>
      <c r="H19" s="87">
        <v>2.5878117292199669</v>
      </c>
      <c r="I19" s="87">
        <v>2.4880171299676759</v>
      </c>
      <c r="J19" s="87">
        <v>2.2664818930976218</v>
      </c>
      <c r="K19" s="87">
        <v>0.97659715776947742</v>
      </c>
      <c r="L19" s="87">
        <v>1.7124746846048806</v>
      </c>
      <c r="M19" s="87">
        <v>1.6238721697608882</v>
      </c>
      <c r="N19" s="87">
        <v>1.2550025866025365</v>
      </c>
      <c r="O19" s="87">
        <v>1.4059497150652451</v>
      </c>
      <c r="P19" s="87">
        <v>1.0481692353026502</v>
      </c>
      <c r="Q19" s="87">
        <v>0.48494986383146865</v>
      </c>
    </row>
    <row r="20" spans="1:17" x14ac:dyDescent="0.25">
      <c r="A20" s="88" t="s">
        <v>29</v>
      </c>
      <c r="B20" s="87">
        <v>14.819609099245069</v>
      </c>
      <c r="C20" s="87">
        <v>13.967036042367477</v>
      </c>
      <c r="D20" s="87">
        <v>11.068962272400494</v>
      </c>
      <c r="E20" s="87">
        <v>17.51188327099463</v>
      </c>
      <c r="F20" s="87">
        <v>17.407842342178842</v>
      </c>
      <c r="G20" s="87">
        <v>23.892253158917523</v>
      </c>
      <c r="H20" s="87">
        <v>28.005307762513002</v>
      </c>
      <c r="I20" s="87">
        <v>23.644875323897637</v>
      </c>
      <c r="J20" s="87">
        <v>21.972551916123397</v>
      </c>
      <c r="K20" s="87">
        <v>13.828762540853189</v>
      </c>
      <c r="L20" s="87">
        <v>6.499153472263993</v>
      </c>
      <c r="M20" s="87">
        <v>3.3917487162849764</v>
      </c>
      <c r="N20" s="87">
        <v>2.8542401185428781</v>
      </c>
      <c r="O20" s="87">
        <v>5.201305075857781</v>
      </c>
      <c r="P20" s="87">
        <v>2.9235134553341968</v>
      </c>
      <c r="Q20" s="87">
        <v>2.6451726523756691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31.88982425208992</v>
      </c>
      <c r="C22" s="87">
        <v>17.135310407478116</v>
      </c>
      <c r="D22" s="87">
        <v>0</v>
      </c>
      <c r="E22" s="87">
        <v>36.025382983833815</v>
      </c>
      <c r="F22" s="87">
        <v>39.228515042715607</v>
      </c>
      <c r="G22" s="87">
        <v>1.5188550447967743E-14</v>
      </c>
      <c r="H22" s="87">
        <v>65.392122023129332</v>
      </c>
      <c r="I22" s="87">
        <v>68.221707280093128</v>
      </c>
      <c r="J22" s="87">
        <v>68.938655143828839</v>
      </c>
      <c r="K22" s="87">
        <v>43.17988508774426</v>
      </c>
      <c r="L22" s="87">
        <v>60.322450477164807</v>
      </c>
      <c r="M22" s="87">
        <v>78.894632759213593</v>
      </c>
      <c r="N22" s="87">
        <v>90.195170487732327</v>
      </c>
      <c r="O22" s="87">
        <v>92.546953151216002</v>
      </c>
      <c r="P22" s="87">
        <v>88.702058124572417</v>
      </c>
      <c r="Q22" s="87">
        <v>86.775815763637212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32.699348507143455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36.903505053285137</v>
      </c>
      <c r="C26" s="204">
        <v>24.531469053415762</v>
      </c>
      <c r="D26" s="204">
        <v>25.551227837680099</v>
      </c>
      <c r="E26" s="204">
        <v>42.889050367763119</v>
      </c>
      <c r="F26" s="204">
        <v>45.119449204803232</v>
      </c>
      <c r="G26" s="204">
        <v>80.404913927012402</v>
      </c>
      <c r="H26" s="204">
        <v>77.398488425948798</v>
      </c>
      <c r="I26" s="204">
        <v>74.561433456867718</v>
      </c>
      <c r="J26" s="204">
        <v>74.763390120819082</v>
      </c>
      <c r="K26" s="204">
        <v>46.323687353762011</v>
      </c>
      <c r="L26" s="204">
        <v>53.785456093100791</v>
      </c>
      <c r="M26" s="204">
        <v>66.050270865143943</v>
      </c>
      <c r="N26" s="204">
        <v>73.84494634144535</v>
      </c>
      <c r="O26" s="204">
        <v>79.101169447679439</v>
      </c>
      <c r="P26" s="204">
        <v>73.773387527416617</v>
      </c>
      <c r="Q26" s="204">
        <v>69.840567509206366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1.2731709243383373</v>
      </c>
      <c r="C28" s="208">
        <v>0.84633568234284384</v>
      </c>
      <c r="D28" s="208">
        <v>0.87096479056874987</v>
      </c>
      <c r="E28" s="208">
        <v>1.4796722376878275</v>
      </c>
      <c r="F28" s="208">
        <v>1.5566209975657115</v>
      </c>
      <c r="G28" s="208">
        <v>2.5938001331514076</v>
      </c>
      <c r="H28" s="208">
        <v>2.6702478506952336</v>
      </c>
      <c r="I28" s="208">
        <v>2.5723694542619366</v>
      </c>
      <c r="J28" s="208">
        <v>2.5793369591682587</v>
      </c>
      <c r="K28" s="208">
        <v>1.5981672137047895</v>
      </c>
      <c r="L28" s="208">
        <v>1.8555982352119775</v>
      </c>
      <c r="M28" s="208">
        <v>2.2787343448474657</v>
      </c>
      <c r="N28" s="208">
        <v>2.5476506487798645</v>
      </c>
      <c r="O28" s="208">
        <v>2.7289903459449403</v>
      </c>
      <c r="P28" s="208">
        <v>2.5451818696958735</v>
      </c>
      <c r="Q28" s="208">
        <v>2.4094995790676195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0.21105139662427064</v>
      </c>
      <c r="E29" s="208">
        <v>0</v>
      </c>
      <c r="F29" s="208">
        <v>0</v>
      </c>
      <c r="G29" s="208">
        <v>3.6033879466104111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24.190247562428407</v>
      </c>
      <c r="C30" s="208">
        <v>16.080377964514032</v>
      </c>
      <c r="D30" s="208">
        <v>16.548331020806248</v>
      </c>
      <c r="E30" s="208">
        <v>28.113772516068721</v>
      </c>
      <c r="F30" s="208">
        <v>29.575798953748517</v>
      </c>
      <c r="G30" s="208">
        <v>49.282202529876741</v>
      </c>
      <c r="H30" s="208">
        <v>50.734709163209438</v>
      </c>
      <c r="I30" s="208">
        <v>48.875019630976794</v>
      </c>
      <c r="J30" s="208">
        <v>49.007402224196909</v>
      </c>
      <c r="K30" s="208">
        <v>30.365177060390998</v>
      </c>
      <c r="L30" s="208">
        <v>35.256366469027569</v>
      </c>
      <c r="M30" s="208">
        <v>43.295952552101852</v>
      </c>
      <c r="N30" s="208">
        <v>48.405362326817425</v>
      </c>
      <c r="O30" s="208">
        <v>51.850816572953867</v>
      </c>
      <c r="P30" s="208">
        <v>48.358455524221597</v>
      </c>
      <c r="Q30" s="208">
        <v>45.780492002284774</v>
      </c>
    </row>
    <row r="31" spans="1:17" x14ac:dyDescent="0.25">
      <c r="A31" s="82" t="s">
        <v>21</v>
      </c>
      <c r="B31" s="207">
        <v>11.440086566518392</v>
      </c>
      <c r="C31" s="207">
        <v>7.604755406558886</v>
      </c>
      <c r="D31" s="207">
        <v>7.9208806296808305</v>
      </c>
      <c r="E31" s="207">
        <v>13.295605614006567</v>
      </c>
      <c r="F31" s="207">
        <v>13.987029253489</v>
      </c>
      <c r="G31" s="207">
        <v>24.925523317373845</v>
      </c>
      <c r="H31" s="207">
        <v>23.993531412044128</v>
      </c>
      <c r="I31" s="207">
        <v>23.114044371628992</v>
      </c>
      <c r="J31" s="207">
        <v>23.176650937453914</v>
      </c>
      <c r="K31" s="207">
        <v>14.360343079666224</v>
      </c>
      <c r="L31" s="207">
        <v>16.673491388861244</v>
      </c>
      <c r="M31" s="207">
        <v>20.475583968194623</v>
      </c>
      <c r="N31" s="207">
        <v>22.891933365848057</v>
      </c>
      <c r="O31" s="207">
        <v>24.521362528780621</v>
      </c>
      <c r="P31" s="207">
        <v>22.869750133499149</v>
      </c>
      <c r="Q31" s="207">
        <v>21.650575927853975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761.22439821515979</v>
      </c>
      <c r="C33" s="96">
        <v>706.44588394159086</v>
      </c>
      <c r="D33" s="96">
        <v>737.88334121812272</v>
      </c>
      <c r="E33" s="96">
        <v>684.30457384267072</v>
      </c>
      <c r="F33" s="96">
        <v>713.05830905064192</v>
      </c>
      <c r="G33" s="96">
        <v>751.00768091333327</v>
      </c>
      <c r="H33" s="96">
        <v>722.58836702999281</v>
      </c>
      <c r="I33" s="96">
        <v>673.65012060085166</v>
      </c>
      <c r="J33" s="96">
        <v>589.33072495658791</v>
      </c>
      <c r="K33" s="96">
        <v>586.27856848515091</v>
      </c>
      <c r="L33" s="96">
        <v>508.19550939589823</v>
      </c>
      <c r="M33" s="96">
        <v>537.46579273571194</v>
      </c>
      <c r="N33" s="96">
        <v>609.27518777329021</v>
      </c>
      <c r="O33" s="96">
        <v>647.03278827529232</v>
      </c>
      <c r="P33" s="96">
        <v>573.69929751639347</v>
      </c>
      <c r="Q33" s="96">
        <v>521.22270784048169</v>
      </c>
    </row>
    <row r="34" spans="1:17" x14ac:dyDescent="0.25">
      <c r="A34" s="132" t="s">
        <v>83</v>
      </c>
      <c r="B34" s="160">
        <v>0.76169789912034547</v>
      </c>
      <c r="C34" s="160">
        <v>0.7068853112199277</v>
      </c>
      <c r="D34" s="160">
        <v>0.73834232339316574</v>
      </c>
      <c r="E34" s="160">
        <v>0.68473022866389965</v>
      </c>
      <c r="F34" s="160">
        <v>0.71350184942530337</v>
      </c>
      <c r="G34" s="160">
        <v>0.75147482676092792</v>
      </c>
      <c r="H34" s="160">
        <v>0.72303783534271082</v>
      </c>
      <c r="I34" s="160">
        <v>0.67406914808161955</v>
      </c>
      <c r="J34" s="160">
        <v>0.58969730363217321</v>
      </c>
      <c r="K34" s="160">
        <v>0.58664324864190864</v>
      </c>
      <c r="L34" s="160">
        <v>0.50851161990716753</v>
      </c>
      <c r="M34" s="160">
        <v>0.53780011010646822</v>
      </c>
      <c r="N34" s="160">
        <v>0.60965417241118991</v>
      </c>
      <c r="O34" s="160">
        <v>0.64743525909946964</v>
      </c>
      <c r="P34" s="160">
        <v>0.5740561530471876</v>
      </c>
      <c r="Q34" s="160">
        <v>0.5215469215999784</v>
      </c>
    </row>
    <row r="35" spans="1:17" x14ac:dyDescent="0.25">
      <c r="A35" s="76" t="s">
        <v>82</v>
      </c>
      <c r="B35" s="159">
        <v>0.35366930853928241</v>
      </c>
      <c r="C35" s="159">
        <v>0.32821889035593577</v>
      </c>
      <c r="D35" s="159">
        <v>0.34282491691432476</v>
      </c>
      <c r="E35" s="159">
        <v>0.31793190815830835</v>
      </c>
      <c r="F35" s="159">
        <v>0.33129106174399053</v>
      </c>
      <c r="G35" s="159">
        <v>0.34892256191351684</v>
      </c>
      <c r="H35" s="159">
        <v>0.33571878243160785</v>
      </c>
      <c r="I35" s="159">
        <v>0.31298178685408662</v>
      </c>
      <c r="J35" s="159">
        <v>0.27380650237308662</v>
      </c>
      <c r="K35" s="159">
        <v>0.27238845262147876</v>
      </c>
      <c r="L35" s="159">
        <v>0.23611060658622546</v>
      </c>
      <c r="M35" s="159">
        <v>0.24970975145574492</v>
      </c>
      <c r="N35" s="159">
        <v>0.2830728164719376</v>
      </c>
      <c r="O35" s="159">
        <v>0.30061521854543394</v>
      </c>
      <c r="P35" s="159">
        <v>0.26654404974122414</v>
      </c>
      <c r="Q35" s="159">
        <v>0.24216311919210437</v>
      </c>
    </row>
    <row r="36" spans="1:17" x14ac:dyDescent="0.25">
      <c r="A36" s="76" t="s">
        <v>81</v>
      </c>
      <c r="B36" s="159">
        <v>10.389639732939221</v>
      </c>
      <c r="C36" s="159">
        <v>9.6419902491043867</v>
      </c>
      <c r="D36" s="159">
        <v>10.071067215093221</v>
      </c>
      <c r="E36" s="159">
        <v>9.3397925848119048</v>
      </c>
      <c r="F36" s="159">
        <v>9.7322405285294309</v>
      </c>
      <c r="G36" s="159">
        <v>10.250195947022549</v>
      </c>
      <c r="H36" s="159">
        <v>9.8623123828625783</v>
      </c>
      <c r="I36" s="159">
        <v>9.1943743205083788</v>
      </c>
      <c r="J36" s="159">
        <v>8.043533457686415</v>
      </c>
      <c r="K36" s="159">
        <v>8.0018758252968816</v>
      </c>
      <c r="L36" s="159">
        <v>6.9361521634104699</v>
      </c>
      <c r="M36" s="159">
        <v>7.3356502608108638</v>
      </c>
      <c r="N36" s="159">
        <v>8.3157472540628792</v>
      </c>
      <c r="O36" s="159">
        <v>8.8310852638742379</v>
      </c>
      <c r="P36" s="159">
        <v>7.8301865129537012</v>
      </c>
      <c r="Q36" s="159">
        <v>7.1139550542348813</v>
      </c>
    </row>
    <row r="37" spans="1:17" x14ac:dyDescent="0.25">
      <c r="A37" s="76" t="s">
        <v>80</v>
      </c>
      <c r="B37" s="159">
        <v>0.25389929970678177</v>
      </c>
      <c r="C37" s="159">
        <v>0.23562843707330919</v>
      </c>
      <c r="D37" s="159">
        <v>0.24611410779772183</v>
      </c>
      <c r="E37" s="159">
        <v>0.22824340955463313</v>
      </c>
      <c r="F37" s="159">
        <v>0.23783394980843439</v>
      </c>
      <c r="G37" s="159">
        <v>0.25049160892030925</v>
      </c>
      <c r="H37" s="159">
        <v>0.24101261178090355</v>
      </c>
      <c r="I37" s="159">
        <v>0.22468971602720644</v>
      </c>
      <c r="J37" s="159">
        <v>0.19656576787739102</v>
      </c>
      <c r="K37" s="159">
        <v>0.19554774954730283</v>
      </c>
      <c r="L37" s="159">
        <v>0.16950387330238911</v>
      </c>
      <c r="M37" s="159">
        <v>0.17926670336882267</v>
      </c>
      <c r="N37" s="159">
        <v>0.20321805747039659</v>
      </c>
      <c r="O37" s="159">
        <v>0.21581175303315647</v>
      </c>
      <c r="P37" s="159">
        <v>0.19135205101572914</v>
      </c>
      <c r="Q37" s="159">
        <v>0.17384897386665943</v>
      </c>
    </row>
    <row r="38" spans="1:17" x14ac:dyDescent="0.25">
      <c r="A38" s="129" t="s">
        <v>79</v>
      </c>
      <c r="B38" s="158">
        <v>0.50779859941356353</v>
      </c>
      <c r="C38" s="158">
        <v>0.47125687414661838</v>
      </c>
      <c r="D38" s="158">
        <v>0.49222821559544361</v>
      </c>
      <c r="E38" s="158">
        <v>0.45648681910926625</v>
      </c>
      <c r="F38" s="158">
        <v>0.47566789961686884</v>
      </c>
      <c r="G38" s="158">
        <v>0.5009832178406185</v>
      </c>
      <c r="H38" s="158">
        <v>0.4820252235618071</v>
      </c>
      <c r="I38" s="158">
        <v>0.44937943205441289</v>
      </c>
      <c r="J38" s="158">
        <v>0.39313153575478205</v>
      </c>
      <c r="K38" s="158">
        <v>0.39109549909460561</v>
      </c>
      <c r="L38" s="158">
        <v>0.33900774660477823</v>
      </c>
      <c r="M38" s="158">
        <v>0.35853340673764533</v>
      </c>
      <c r="N38" s="158">
        <v>0.40643611494079318</v>
      </c>
      <c r="O38" s="158">
        <v>0.43162350606631295</v>
      </c>
      <c r="P38" s="158">
        <v>0.38270410203145827</v>
      </c>
      <c r="Q38" s="158">
        <v>0.34769794773331886</v>
      </c>
    </row>
    <row r="39" spans="1:17" x14ac:dyDescent="0.25">
      <c r="A39" s="92" t="s">
        <v>125</v>
      </c>
      <c r="B39" s="91">
        <v>0.10155971988271272</v>
      </c>
      <c r="C39" s="91">
        <v>9.4251374829323678E-2</v>
      </c>
      <c r="D39" s="91">
        <v>9.8445643119088738E-2</v>
      </c>
      <c r="E39" s="91">
        <v>9.1297363821853245E-2</v>
      </c>
      <c r="F39" s="91">
        <v>9.5133579923373762E-2</v>
      </c>
      <c r="G39" s="91">
        <v>0.1001966435681237</v>
      </c>
      <c r="H39" s="91">
        <v>9.6405044712361415E-2</v>
      </c>
      <c r="I39" s="91">
        <v>8.9875886410882594E-2</v>
      </c>
      <c r="J39" s="91">
        <v>7.862630715095642E-2</v>
      </c>
      <c r="K39" s="91">
        <v>7.8219099818921126E-2</v>
      </c>
      <c r="L39" s="91">
        <v>6.7801549320955654E-2</v>
      </c>
      <c r="M39" s="91">
        <v>7.1706681347529069E-2</v>
      </c>
      <c r="N39" s="91">
        <v>8.1287222988158631E-2</v>
      </c>
      <c r="O39" s="91">
        <v>8.6324701213262592E-2</v>
      </c>
      <c r="P39" s="91">
        <v>7.6540820406291663E-2</v>
      </c>
      <c r="Q39" s="91">
        <v>6.9539589546663769E-2</v>
      </c>
    </row>
    <row r="40" spans="1:17" x14ac:dyDescent="0.25">
      <c r="A40" s="92" t="s">
        <v>26</v>
      </c>
      <c r="B40" s="91">
        <v>0.15233957982406907</v>
      </c>
      <c r="C40" s="91">
        <v>0.1413770622439855</v>
      </c>
      <c r="D40" s="91">
        <v>0.14766846467863309</v>
      </c>
      <c r="E40" s="91">
        <v>0.13694604573277988</v>
      </c>
      <c r="F40" s="91">
        <v>0.14270036988506066</v>
      </c>
      <c r="G40" s="91">
        <v>0.15029496535218553</v>
      </c>
      <c r="H40" s="91">
        <v>0.14460756706854211</v>
      </c>
      <c r="I40" s="91">
        <v>0.13481382961632385</v>
      </c>
      <c r="J40" s="91">
        <v>0.1179394607264346</v>
      </c>
      <c r="K40" s="91">
        <v>0.11732864972838168</v>
      </c>
      <c r="L40" s="91">
        <v>0.10170232398143346</v>
      </c>
      <c r="M40" s="91">
        <v>0.1075600220212936</v>
      </c>
      <c r="N40" s="91">
        <v>0.12193083448223793</v>
      </c>
      <c r="O40" s="91">
        <v>0.12948705181989389</v>
      </c>
      <c r="P40" s="91">
        <v>0.11481123060943747</v>
      </c>
      <c r="Q40" s="91">
        <v>0.10430938431999566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0.25389929970678177</v>
      </c>
      <c r="C42" s="157">
        <v>0.23562843707330922</v>
      </c>
      <c r="D42" s="157">
        <v>0.24611410779772178</v>
      </c>
      <c r="E42" s="157">
        <v>0.22824340955463313</v>
      </c>
      <c r="F42" s="157">
        <v>0.23783394980843442</v>
      </c>
      <c r="G42" s="157">
        <v>0.25049160892030925</v>
      </c>
      <c r="H42" s="157">
        <v>0.24101261178090355</v>
      </c>
      <c r="I42" s="157">
        <v>0.22468971602720644</v>
      </c>
      <c r="J42" s="157">
        <v>0.19656576787739102</v>
      </c>
      <c r="K42" s="157">
        <v>0.19554774954730283</v>
      </c>
      <c r="L42" s="157">
        <v>0.16950387330238911</v>
      </c>
      <c r="M42" s="157">
        <v>0.17926670336882267</v>
      </c>
      <c r="N42" s="157">
        <v>0.20321805747039662</v>
      </c>
      <c r="O42" s="157">
        <v>0.21581175303315644</v>
      </c>
      <c r="P42" s="157">
        <v>0.19135205101572914</v>
      </c>
      <c r="Q42" s="157">
        <v>0.17384897386665946</v>
      </c>
    </row>
    <row r="43" spans="1:17" x14ac:dyDescent="0.25">
      <c r="A43" s="156" t="s">
        <v>150</v>
      </c>
      <c r="B43" s="204">
        <v>625.37993944377547</v>
      </c>
      <c r="C43" s="204">
        <v>580.37693636144184</v>
      </c>
      <c r="D43" s="204">
        <v>606.20421564198182</v>
      </c>
      <c r="E43" s="204">
        <v>562.1868583747995</v>
      </c>
      <c r="F43" s="204">
        <v>585.80933976833569</v>
      </c>
      <c r="G43" s="204">
        <v>616.98644855920656</v>
      </c>
      <c r="H43" s="204">
        <v>593.63870926305549</v>
      </c>
      <c r="I43" s="204">
        <v>553.4337478087192</v>
      </c>
      <c r="J43" s="204">
        <v>484.16158750278953</v>
      </c>
      <c r="K43" s="204">
        <v>481.6541042511285</v>
      </c>
      <c r="L43" s="204">
        <v>417.50537375941434</v>
      </c>
      <c r="M43" s="204">
        <v>441.5522225801754</v>
      </c>
      <c r="N43" s="204">
        <v>500.54685704721419</v>
      </c>
      <c r="O43" s="204">
        <v>531.56641707557037</v>
      </c>
      <c r="P43" s="204">
        <v>471.31966970707845</v>
      </c>
      <c r="Q43" s="204">
        <v>443.20780078815613</v>
      </c>
    </row>
    <row r="44" spans="1:17" x14ac:dyDescent="0.25">
      <c r="A44" s="156" t="s">
        <v>148</v>
      </c>
      <c r="B44" s="206">
        <v>68.639261646268054</v>
      </c>
      <c r="C44" s="206">
        <v>63.699907649426542</v>
      </c>
      <c r="D44" s="206">
        <v>66.534609033876066</v>
      </c>
      <c r="E44" s="206">
        <v>61.70343567528289</v>
      </c>
      <c r="F44" s="206">
        <v>64.296147047744171</v>
      </c>
      <c r="G44" s="206">
        <v>67.718024841864136</v>
      </c>
      <c r="H44" s="206">
        <v>65.15546808984756</v>
      </c>
      <c r="I44" s="206">
        <v>60.742728418030154</v>
      </c>
      <c r="J44" s="206">
        <v>53.139686433233003</v>
      </c>
      <c r="K44" s="206">
        <v>52.86447485683118</v>
      </c>
      <c r="L44" s="206">
        <v>45.823760534569878</v>
      </c>
      <c r="M44" s="206">
        <v>48.463048819775366</v>
      </c>
      <c r="N44" s="206">
        <v>54.938069675913752</v>
      </c>
      <c r="O44" s="206">
        <v>58.342655532684567</v>
      </c>
      <c r="P44" s="206">
        <v>51.730207650776919</v>
      </c>
      <c r="Q44" s="206">
        <v>46.998417159675689</v>
      </c>
    </row>
    <row r="45" spans="1:17" x14ac:dyDescent="0.25">
      <c r="A45" s="152" t="s">
        <v>164</v>
      </c>
      <c r="B45" s="151">
        <v>66.361437595216941</v>
      </c>
      <c r="C45" s="151">
        <v>60.098800281522252</v>
      </c>
      <c r="D45" s="151">
        <v>63.033713691250185</v>
      </c>
      <c r="E45" s="151">
        <v>43.009992238066779</v>
      </c>
      <c r="F45" s="151">
        <v>45.302027399196056</v>
      </c>
      <c r="G45" s="151">
        <v>64.718338268312365</v>
      </c>
      <c r="H45" s="151">
        <v>44.694323160085553</v>
      </c>
      <c r="I45" s="151">
        <v>29.596337729194474</v>
      </c>
      <c r="J45" s="151">
        <v>32.735325699928154</v>
      </c>
      <c r="K45" s="151">
        <v>50.983412826708687</v>
      </c>
      <c r="L45" s="151">
        <v>20.607302703618778</v>
      </c>
      <c r="M45" s="151">
        <v>46.148316526865173</v>
      </c>
      <c r="N45" s="151">
        <v>53.387952762404154</v>
      </c>
      <c r="O45" s="151">
        <v>55.737962162597327</v>
      </c>
      <c r="P45" s="151">
        <v>31.701535155621468</v>
      </c>
      <c r="Q45" s="151">
        <v>0.54414862950982146</v>
      </c>
    </row>
    <row r="46" spans="1:17" x14ac:dyDescent="0.25">
      <c r="A46" s="154" t="s">
        <v>30</v>
      </c>
      <c r="B46" s="205">
        <v>23.66725577681299</v>
      </c>
      <c r="C46" s="205">
        <v>1.0285396615955047</v>
      </c>
      <c r="D46" s="205">
        <v>0.95596505046095981</v>
      </c>
      <c r="E46" s="205">
        <v>1.3060543621332661</v>
      </c>
      <c r="F46" s="205">
        <v>2.0130457911020478</v>
      </c>
      <c r="G46" s="205">
        <v>2.0357312934670788</v>
      </c>
      <c r="H46" s="205">
        <v>2.4854328614864576</v>
      </c>
      <c r="I46" s="205">
        <v>2.8670602802938303</v>
      </c>
      <c r="J46" s="205">
        <v>3.170765066481712</v>
      </c>
      <c r="K46" s="205">
        <v>1.5116952695269283</v>
      </c>
      <c r="L46" s="205">
        <v>1.6633486463741916</v>
      </c>
      <c r="M46" s="205">
        <v>1.3769685442826474</v>
      </c>
      <c r="N46" s="205">
        <v>1.4570924725780043</v>
      </c>
      <c r="O46" s="205">
        <v>1.1320764055742849</v>
      </c>
      <c r="P46" s="205">
        <v>0.91459481816153665</v>
      </c>
      <c r="Q46" s="205">
        <v>0.54414862950982146</v>
      </c>
    </row>
    <row r="47" spans="1:17" x14ac:dyDescent="0.25">
      <c r="A47" s="154" t="s">
        <v>125</v>
      </c>
      <c r="B47" s="205">
        <v>0.92549353338292029</v>
      </c>
      <c r="C47" s="205">
        <v>1.5316119674959521</v>
      </c>
      <c r="D47" s="205">
        <v>1.5393872992734956</v>
      </c>
      <c r="E47" s="205">
        <v>1.843197191999757</v>
      </c>
      <c r="F47" s="205">
        <v>1.4333942686700254</v>
      </c>
      <c r="G47" s="205">
        <v>1.8981677193699222</v>
      </c>
      <c r="H47" s="205">
        <v>1.4245784746108543</v>
      </c>
      <c r="I47" s="205">
        <v>0.72481742988789777</v>
      </c>
      <c r="J47" s="205">
        <v>0.64589079514124081</v>
      </c>
      <c r="K47" s="205">
        <v>0.87936197495486668</v>
      </c>
      <c r="L47" s="205">
        <v>0.30458696571257776</v>
      </c>
      <c r="M47" s="205">
        <v>0.54163376391672846</v>
      </c>
      <c r="N47" s="205">
        <v>0.29636002595337491</v>
      </c>
      <c r="O47" s="205">
        <v>0.26172831275769881</v>
      </c>
      <c r="P47" s="205">
        <v>0.2033945228506111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41.768688285021028</v>
      </c>
      <c r="C49" s="205">
        <v>57.538648652430794</v>
      </c>
      <c r="D49" s="205">
        <v>60.538361341515731</v>
      </c>
      <c r="E49" s="205">
        <v>39.860740683933756</v>
      </c>
      <c r="F49" s="205">
        <v>41.855587339423984</v>
      </c>
      <c r="G49" s="205">
        <v>60.78443925547537</v>
      </c>
      <c r="H49" s="205">
        <v>40.78431182398824</v>
      </c>
      <c r="I49" s="205">
        <v>26.004460019012747</v>
      </c>
      <c r="J49" s="205">
        <v>28.918669838305199</v>
      </c>
      <c r="K49" s="205">
        <v>48.592355582226894</v>
      </c>
      <c r="L49" s="205">
        <v>18.639367091532009</v>
      </c>
      <c r="M49" s="205">
        <v>44.229714218665798</v>
      </c>
      <c r="N49" s="205">
        <v>51.634500263872773</v>
      </c>
      <c r="O49" s="205">
        <v>54.344157444265342</v>
      </c>
      <c r="P49" s="205">
        <v>30.58354581460932</v>
      </c>
      <c r="Q49" s="205">
        <v>0</v>
      </c>
    </row>
    <row r="50" spans="1:17" x14ac:dyDescent="0.25">
      <c r="A50" s="152" t="s">
        <v>163</v>
      </c>
      <c r="B50" s="151">
        <v>2.2778240510511067</v>
      </c>
      <c r="C50" s="151">
        <v>3.6011073679042935</v>
      </c>
      <c r="D50" s="151">
        <v>3.5008953426258826</v>
      </c>
      <c r="E50" s="151">
        <v>18.693443437216107</v>
      </c>
      <c r="F50" s="151">
        <v>18.994119648548114</v>
      </c>
      <c r="G50" s="151">
        <v>2.999686573551775</v>
      </c>
      <c r="H50" s="151">
        <v>20.461144929762007</v>
      </c>
      <c r="I50" s="151">
        <v>31.146390688835684</v>
      </c>
      <c r="J50" s="151">
        <v>20.404360733304848</v>
      </c>
      <c r="K50" s="151">
        <v>1.8810620301224923</v>
      </c>
      <c r="L50" s="151">
        <v>25.2164578309511</v>
      </c>
      <c r="M50" s="151">
        <v>2.3147322929101906</v>
      </c>
      <c r="N50" s="151">
        <v>1.5501169135096011</v>
      </c>
      <c r="O50" s="151">
        <v>2.6046933700872388</v>
      </c>
      <c r="P50" s="151">
        <v>20.028672495155448</v>
      </c>
      <c r="Q50" s="151">
        <v>46.454268530165869</v>
      </c>
    </row>
    <row r="51" spans="1:17" x14ac:dyDescent="0.25">
      <c r="A51" s="156" t="s">
        <v>147</v>
      </c>
      <c r="B51" s="206">
        <v>54.938492285396947</v>
      </c>
      <c r="C51" s="206">
        <v>50.985060168822393</v>
      </c>
      <c r="D51" s="206">
        <v>53.253939763471145</v>
      </c>
      <c r="E51" s="206">
        <v>49.387094842290246</v>
      </c>
      <c r="F51" s="206">
        <v>51.46228694543796</v>
      </c>
      <c r="G51" s="206">
        <v>54.201139349804592</v>
      </c>
      <c r="H51" s="206">
        <v>52.150082841110212</v>
      </c>
      <c r="I51" s="206">
        <v>48.618149970576653</v>
      </c>
      <c r="J51" s="206">
        <v>42.532716453241648</v>
      </c>
      <c r="K51" s="206">
        <v>42.312438601989086</v>
      </c>
      <c r="L51" s="206">
        <v>36.677089092103039</v>
      </c>
      <c r="M51" s="206">
        <v>38.789561103281549</v>
      </c>
      <c r="N51" s="206">
        <v>43.972132634805092</v>
      </c>
      <c r="O51" s="206">
        <v>46.697144666418978</v>
      </c>
      <c r="P51" s="206">
        <v>41.404577289748715</v>
      </c>
      <c r="Q51" s="206">
        <v>22.617277876022946</v>
      </c>
    </row>
    <row r="52" spans="1:17" x14ac:dyDescent="0.25">
      <c r="A52" s="152" t="s">
        <v>162</v>
      </c>
      <c r="B52" s="151">
        <v>16.684719690829304</v>
      </c>
      <c r="C52" s="151">
        <v>15.405202455066499</v>
      </c>
      <c r="D52" s="151">
        <v>16.104418464191419</v>
      </c>
      <c r="E52" s="151">
        <v>14.113869157103608</v>
      </c>
      <c r="F52" s="151">
        <v>14.7325146728953</v>
      </c>
      <c r="G52" s="151">
        <v>16.420635205805294</v>
      </c>
      <c r="H52" s="151">
        <v>14.861782628945445</v>
      </c>
      <c r="I52" s="151">
        <v>13.212811033091782</v>
      </c>
      <c r="J52" s="151">
        <v>11.922993568507595</v>
      </c>
      <c r="K52" s="151">
        <v>12.843503781683768</v>
      </c>
      <c r="L52" s="151">
        <v>9.8785328023504064</v>
      </c>
      <c r="M52" s="151">
        <v>11.742493751291457</v>
      </c>
      <c r="N52" s="151">
        <v>13.368546011646883</v>
      </c>
      <c r="O52" s="151">
        <v>14.14601404981773</v>
      </c>
      <c r="P52" s="151">
        <v>11.599874110935573</v>
      </c>
      <c r="Q52" s="151">
        <v>5.1158470396657441</v>
      </c>
    </row>
    <row r="53" spans="1:17" x14ac:dyDescent="0.25">
      <c r="A53" s="154" t="s">
        <v>30</v>
      </c>
      <c r="B53" s="153">
        <v>5.7946675703498967</v>
      </c>
      <c r="C53" s="153">
        <v>0.25182663668616956</v>
      </c>
      <c r="D53" s="153">
        <v>0.23405754044882254</v>
      </c>
      <c r="E53" s="153">
        <v>0.31977306235825786</v>
      </c>
      <c r="F53" s="153">
        <v>0.49287214678926233</v>
      </c>
      <c r="G53" s="153">
        <v>0.49842644282220339</v>
      </c>
      <c r="H53" s="153">
        <v>0.60853093136583691</v>
      </c>
      <c r="I53" s="153">
        <v>0.7019682123321429</v>
      </c>
      <c r="J53" s="153">
        <v>0.77632699275344819</v>
      </c>
      <c r="K53" s="153">
        <v>0.37012197937882796</v>
      </c>
      <c r="L53" s="153">
        <v>0.40725264264786121</v>
      </c>
      <c r="M53" s="153">
        <v>0.33713562079992992</v>
      </c>
      <c r="N53" s="153">
        <v>0.35675308440789943</v>
      </c>
      <c r="O53" s="153">
        <v>0.27717647100288162</v>
      </c>
      <c r="P53" s="153">
        <v>0.22392849356041264</v>
      </c>
      <c r="Q53" s="153">
        <v>0.13322881396161207</v>
      </c>
    </row>
    <row r="54" spans="1:17" x14ac:dyDescent="0.25">
      <c r="A54" s="154" t="s">
        <v>125</v>
      </c>
      <c r="B54" s="153">
        <v>0.23606665794827558</v>
      </c>
      <c r="C54" s="153">
        <v>0.39290654058102675</v>
      </c>
      <c r="D54" s="153">
        <v>0.39354893783701694</v>
      </c>
      <c r="E54" s="153">
        <v>0.60966039378937975</v>
      </c>
      <c r="F54" s="153">
        <v>0.47150617146913842</v>
      </c>
      <c r="G54" s="153">
        <v>0.48215963173152621</v>
      </c>
      <c r="H54" s="153">
        <v>0.48105684413732241</v>
      </c>
      <c r="I54" s="153">
        <v>0.33925634377548231</v>
      </c>
      <c r="J54" s="153">
        <v>0.24351890180445643</v>
      </c>
      <c r="K54" s="153">
        <v>0.22171491505955734</v>
      </c>
      <c r="L54" s="153">
        <v>0.15228227837441966</v>
      </c>
      <c r="M54" s="153">
        <v>0.13797947418156004</v>
      </c>
      <c r="N54" s="153">
        <v>7.425594854572351E-2</v>
      </c>
      <c r="O54" s="153">
        <v>6.6473923261045731E-2</v>
      </c>
      <c r="P54" s="153">
        <v>7.5155406982914952E-2</v>
      </c>
      <c r="Q54" s="153">
        <v>0.3404799772554884</v>
      </c>
    </row>
    <row r="55" spans="1:17" x14ac:dyDescent="0.25">
      <c r="A55" s="154" t="s">
        <v>26</v>
      </c>
      <c r="B55" s="153">
        <v>10.653985462531132</v>
      </c>
      <c r="C55" s="153">
        <v>14.760469277799302</v>
      </c>
      <c r="D55" s="153">
        <v>15.476811985905581</v>
      </c>
      <c r="E55" s="153">
        <v>13.184435700955969</v>
      </c>
      <c r="F55" s="153">
        <v>13.7681363546369</v>
      </c>
      <c r="G55" s="153">
        <v>15.440049131251563</v>
      </c>
      <c r="H55" s="153">
        <v>13.772194853442286</v>
      </c>
      <c r="I55" s="153">
        <v>12.171586476984157</v>
      </c>
      <c r="J55" s="153">
        <v>10.90314767394969</v>
      </c>
      <c r="K55" s="153">
        <v>12.251666887245383</v>
      </c>
      <c r="L55" s="153">
        <v>9.3189978813281265</v>
      </c>
      <c r="M55" s="153">
        <v>11.267378656309967</v>
      </c>
      <c r="N55" s="153">
        <v>12.937536978693259</v>
      </c>
      <c r="O55" s="153">
        <v>13.802363655553803</v>
      </c>
      <c r="P55" s="153">
        <v>11.300790210392245</v>
      </c>
      <c r="Q55" s="153">
        <v>4.642138248448644</v>
      </c>
    </row>
    <row r="56" spans="1:17" x14ac:dyDescent="0.25">
      <c r="A56" s="152" t="s">
        <v>161</v>
      </c>
      <c r="B56" s="151">
        <v>38.132923136815634</v>
      </c>
      <c r="C56" s="151">
        <v>35.388837583014805</v>
      </c>
      <c r="D56" s="151">
        <v>36.963671685486752</v>
      </c>
      <c r="E56" s="151">
        <v>34.279686486268311</v>
      </c>
      <c r="F56" s="151">
        <v>35.720081693191254</v>
      </c>
      <c r="G56" s="151">
        <v>37.621124912146797</v>
      </c>
      <c r="H56" s="151">
        <v>36.197482272137592</v>
      </c>
      <c r="I56" s="151">
        <v>33.745960232239028</v>
      </c>
      <c r="J56" s="151">
        <v>29.522048018462819</v>
      </c>
      <c r="K56" s="151">
        <v>29.369152698239589</v>
      </c>
      <c r="L56" s="151">
        <v>25.457644741427742</v>
      </c>
      <c r="M56" s="151">
        <v>26.923916010986343</v>
      </c>
      <c r="N56" s="151">
        <v>30.521149819952139</v>
      </c>
      <c r="O56" s="151">
        <v>32.412586407047023</v>
      </c>
      <c r="P56" s="151">
        <v>28.739004250431663</v>
      </c>
      <c r="Q56" s="151">
        <v>11.110231755375413</v>
      </c>
    </row>
    <row r="57" spans="1:17" x14ac:dyDescent="0.25">
      <c r="A57" s="150" t="s">
        <v>33</v>
      </c>
      <c r="B57" s="87">
        <v>0</v>
      </c>
      <c r="C57" s="87">
        <v>0</v>
      </c>
      <c r="D57" s="87">
        <v>24.52455279604046</v>
      </c>
      <c r="E57" s="87">
        <v>0</v>
      </c>
      <c r="F57" s="87">
        <v>0</v>
      </c>
      <c r="G57" s="87">
        <v>17.051775604389189</v>
      </c>
      <c r="H57" s="87">
        <v>1.3260545463416915</v>
      </c>
      <c r="I57" s="87">
        <v>0.57255910975936608</v>
      </c>
      <c r="J57" s="87">
        <v>0.9402982472733491</v>
      </c>
      <c r="K57" s="87">
        <v>0.81132478547165143</v>
      </c>
      <c r="L57" s="87">
        <v>0.25887568110123615</v>
      </c>
      <c r="M57" s="87">
        <v>0.35351922524362794</v>
      </c>
      <c r="N57" s="87">
        <v>0.24284823743778935</v>
      </c>
      <c r="O57" s="87">
        <v>0.85081900856282799</v>
      </c>
      <c r="P57" s="87">
        <v>0.69448067714406114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4.0146438464138085E-15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0.63938184623006311</v>
      </c>
      <c r="C60" s="87">
        <v>0.53462484015324174</v>
      </c>
      <c r="D60" s="87">
        <v>0</v>
      </c>
      <c r="E60" s="87">
        <v>1.0393061671192279</v>
      </c>
      <c r="F60" s="87">
        <v>0.88928971005314639</v>
      </c>
      <c r="G60" s="87">
        <v>1.9153275136849578E-16</v>
      </c>
      <c r="H60" s="87">
        <v>0.94015171769389316</v>
      </c>
      <c r="I60" s="87">
        <v>0.87474262499905897</v>
      </c>
      <c r="J60" s="87">
        <v>0.69523100494678736</v>
      </c>
      <c r="K60" s="87">
        <v>0.4809756977733099</v>
      </c>
      <c r="L60" s="87">
        <v>0.62964666570398264</v>
      </c>
      <c r="M60" s="87">
        <v>0.51420328273920501</v>
      </c>
      <c r="N60" s="87">
        <v>0.4029434627440856</v>
      </c>
      <c r="O60" s="87">
        <v>0.4475277328295415</v>
      </c>
      <c r="P60" s="87">
        <v>0.31719240606521143</v>
      </c>
      <c r="Q60" s="87">
        <v>5.9928248122329615E-2</v>
      </c>
    </row>
    <row r="61" spans="1:17" x14ac:dyDescent="0.25">
      <c r="A61" s="150" t="s">
        <v>29</v>
      </c>
      <c r="B61" s="87">
        <v>11.89566187826601</v>
      </c>
      <c r="C61" s="87">
        <v>15.651875217611048</v>
      </c>
      <c r="D61" s="87">
        <v>12.439118889446293</v>
      </c>
      <c r="E61" s="87">
        <v>10.872831221185244</v>
      </c>
      <c r="F61" s="87">
        <v>10.705648517879606</v>
      </c>
      <c r="G61" s="87">
        <v>8.6841171924257434</v>
      </c>
      <c r="H61" s="87">
        <v>10.17432524173968</v>
      </c>
      <c r="I61" s="87">
        <v>8.313118129082337</v>
      </c>
      <c r="J61" s="87">
        <v>6.73996090434858</v>
      </c>
      <c r="K61" s="87">
        <v>6.8106881732276046</v>
      </c>
      <c r="L61" s="87">
        <v>2.3896238294779057</v>
      </c>
      <c r="M61" s="87">
        <v>1.0740059203040759</v>
      </c>
      <c r="N61" s="87">
        <v>0.91641037966481609</v>
      </c>
      <c r="O61" s="87">
        <v>1.6556269711576401</v>
      </c>
      <c r="P61" s="87">
        <v>0.88470090118006461</v>
      </c>
      <c r="Q61" s="87">
        <v>0.32688031250393224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25.597879412319557</v>
      </c>
      <c r="C63" s="87">
        <v>19.20233752525051</v>
      </c>
      <c r="D63" s="87">
        <v>0</v>
      </c>
      <c r="E63" s="87">
        <v>22.367549097963838</v>
      </c>
      <c r="F63" s="87">
        <v>24.1251434652585</v>
      </c>
      <c r="G63" s="87">
        <v>5.5205823911166995E-15</v>
      </c>
      <c r="H63" s="87">
        <v>23.756950766362323</v>
      </c>
      <c r="I63" s="87">
        <v>23.985540368398262</v>
      </c>
      <c r="J63" s="87">
        <v>21.146557861894102</v>
      </c>
      <c r="K63" s="87">
        <v>21.266164041767023</v>
      </c>
      <c r="L63" s="87">
        <v>22.17949856514462</v>
      </c>
      <c r="M63" s="87">
        <v>24.982187582699435</v>
      </c>
      <c r="N63" s="87">
        <v>28.958947740105447</v>
      </c>
      <c r="O63" s="87">
        <v>29.458612694497013</v>
      </c>
      <c r="P63" s="87">
        <v>26.842630266042324</v>
      </c>
      <c r="Q63" s="87">
        <v>10.723423194749151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11.885232115331856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0.1208494577520114</v>
      </c>
      <c r="C67" s="148">
        <v>0.19102013074108615</v>
      </c>
      <c r="D67" s="148">
        <v>0.1858496137929766</v>
      </c>
      <c r="E67" s="148">
        <v>0.99353919891832654</v>
      </c>
      <c r="F67" s="148">
        <v>1.0096905793514084</v>
      </c>
      <c r="G67" s="148">
        <v>0.15937923185250039</v>
      </c>
      <c r="H67" s="148">
        <v>1.0908179400271738</v>
      </c>
      <c r="I67" s="148">
        <v>1.6593787052458391</v>
      </c>
      <c r="J67" s="148">
        <v>1.0876748662712359</v>
      </c>
      <c r="K67" s="148">
        <v>9.9782122065730297E-2</v>
      </c>
      <c r="L67" s="148">
        <v>1.3409115483248917</v>
      </c>
      <c r="M67" s="148">
        <v>0.12315134100374554</v>
      </c>
      <c r="N67" s="148">
        <v>8.2436803206068457E-2</v>
      </c>
      <c r="O67" s="148">
        <v>0.1385442095542225</v>
      </c>
      <c r="P67" s="148">
        <v>1.0656989283814766</v>
      </c>
      <c r="Q67" s="148">
        <v>6.3911990809817905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47.856213395219406</v>
      </c>
      <c r="C70" s="96">
        <v>41.274344204309166</v>
      </c>
      <c r="D70" s="96">
        <v>44.519386390131992</v>
      </c>
      <c r="E70" s="96">
        <v>39.531434539344538</v>
      </c>
      <c r="F70" s="96">
        <v>40.894103781115071</v>
      </c>
      <c r="G70" s="96">
        <v>41.517463780248526</v>
      </c>
      <c r="H70" s="96">
        <v>41.398806419751615</v>
      </c>
      <c r="I70" s="96">
        <v>37.417573166346969</v>
      </c>
      <c r="J70" s="96">
        <v>33.441809619231577</v>
      </c>
      <c r="K70" s="96">
        <v>24.768403361452979</v>
      </c>
      <c r="L70" s="96">
        <v>27.741673096923599</v>
      </c>
      <c r="M70" s="96">
        <v>32.461735189532632</v>
      </c>
      <c r="N70" s="96">
        <v>33.926564958049923</v>
      </c>
      <c r="O70" s="96">
        <v>35.551399114445438</v>
      </c>
      <c r="P70" s="96">
        <v>33.272863588156319</v>
      </c>
      <c r="Q70" s="96">
        <v>30.109615241674671</v>
      </c>
    </row>
    <row r="71" spans="1:17" x14ac:dyDescent="0.25">
      <c r="A71" s="132" t="s">
        <v>83</v>
      </c>
      <c r="B71" s="160">
        <v>7.6474111574406728E-2</v>
      </c>
      <c r="C71" s="160">
        <v>6.5956300758139741E-2</v>
      </c>
      <c r="D71" s="160">
        <v>7.1141870208293156E-2</v>
      </c>
      <c r="E71" s="160">
        <v>6.317113539033542E-2</v>
      </c>
      <c r="F71" s="160">
        <v>6.5348677494922042E-2</v>
      </c>
      <c r="G71" s="160">
        <v>6.6344805243916019E-2</v>
      </c>
      <c r="H71" s="160">
        <v>6.6155191073007297E-2</v>
      </c>
      <c r="I71" s="160">
        <v>5.9793190103348048E-2</v>
      </c>
      <c r="J71" s="160">
        <v>5.3439929710917281E-2</v>
      </c>
      <c r="K71" s="160">
        <v>3.9579847794077257E-2</v>
      </c>
      <c r="L71" s="160">
        <v>4.4331125535452022E-2</v>
      </c>
      <c r="M71" s="160">
        <v>5.1873773177197297E-2</v>
      </c>
      <c r="N71" s="160">
        <v>5.4214567552840369E-2</v>
      </c>
      <c r="O71" s="160">
        <v>5.68110485476888E-2</v>
      </c>
      <c r="P71" s="160">
        <v>5.3169954367824381E-2</v>
      </c>
      <c r="Q71" s="160">
        <v>4.8115091272229751E-2</v>
      </c>
    </row>
    <row r="72" spans="1:17" x14ac:dyDescent="0.25">
      <c r="A72" s="76" t="s">
        <v>82</v>
      </c>
      <c r="B72" s="159">
        <v>3.9619491106354224E-2</v>
      </c>
      <c r="C72" s="159">
        <v>3.4170453471076022E-2</v>
      </c>
      <c r="D72" s="159">
        <v>3.6856978603333888E-2</v>
      </c>
      <c r="E72" s="159">
        <v>3.2727522886494012E-2</v>
      </c>
      <c r="F72" s="159">
        <v>3.3855657732002359E-2</v>
      </c>
      <c r="G72" s="159">
        <v>3.4371728774601658E-2</v>
      </c>
      <c r="H72" s="159">
        <v>3.4273494002032279E-2</v>
      </c>
      <c r="I72" s="159">
        <v>3.0977486560471008E-2</v>
      </c>
      <c r="J72" s="159">
        <v>2.7686007412401997E-2</v>
      </c>
      <c r="K72" s="159">
        <v>2.0505415432548788E-2</v>
      </c>
      <c r="L72" s="159">
        <v>2.2966943946483364E-2</v>
      </c>
      <c r="M72" s="159">
        <v>2.6874617471657085E-2</v>
      </c>
      <c r="N72" s="159">
        <v>2.8087329591331214E-2</v>
      </c>
      <c r="O72" s="159">
        <v>2.9432507110433548E-2</v>
      </c>
      <c r="P72" s="159">
        <v>2.7546139351375915E-2</v>
      </c>
      <c r="Q72" s="159">
        <v>2.492733019705325E-2</v>
      </c>
    </row>
    <row r="73" spans="1:17" x14ac:dyDescent="0.25">
      <c r="A73" s="76" t="s">
        <v>81</v>
      </c>
      <c r="B73" s="159">
        <v>0.93487239048173265</v>
      </c>
      <c r="C73" s="159">
        <v>0.80629540229572205</v>
      </c>
      <c r="D73" s="159">
        <v>0.86968738695653358</v>
      </c>
      <c r="E73" s="159">
        <v>0.7722476160360181</v>
      </c>
      <c r="F73" s="159">
        <v>0.79886739560297426</v>
      </c>
      <c r="G73" s="159">
        <v>0.81104474962193651</v>
      </c>
      <c r="H73" s="159">
        <v>0.80872677495603718</v>
      </c>
      <c r="I73" s="159">
        <v>0.73095327837915214</v>
      </c>
      <c r="J73" s="159">
        <v>0.65328663265884546</v>
      </c>
      <c r="K73" s="159">
        <v>0.48385141272481913</v>
      </c>
      <c r="L73" s="159">
        <v>0.54193431540228165</v>
      </c>
      <c r="M73" s="159">
        <v>0.63414085283343602</v>
      </c>
      <c r="N73" s="159">
        <v>0.66275634098401681</v>
      </c>
      <c r="O73" s="159">
        <v>0.69449751907057211</v>
      </c>
      <c r="P73" s="159">
        <v>0.6499862674872563</v>
      </c>
      <c r="Q73" s="159">
        <v>0.58819212763460127</v>
      </c>
    </row>
    <row r="74" spans="1:17" x14ac:dyDescent="0.25">
      <c r="A74" s="76" t="s">
        <v>80</v>
      </c>
      <c r="B74" s="159">
        <v>2.5491370524802243E-2</v>
      </c>
      <c r="C74" s="159">
        <v>2.1985433586046578E-2</v>
      </c>
      <c r="D74" s="159">
        <v>2.3713956736097722E-2</v>
      </c>
      <c r="E74" s="159">
        <v>2.1057045130111807E-2</v>
      </c>
      <c r="F74" s="159">
        <v>2.1782892498307348E-2</v>
      </c>
      <c r="G74" s="159">
        <v>2.211493508130534E-2</v>
      </c>
      <c r="H74" s="159">
        <v>2.2051730357669098E-2</v>
      </c>
      <c r="I74" s="159">
        <v>1.9931063367782682E-2</v>
      </c>
      <c r="J74" s="159">
        <v>1.7813309903639094E-2</v>
      </c>
      <c r="K74" s="159">
        <v>1.3193282598025753E-2</v>
      </c>
      <c r="L74" s="159">
        <v>1.4777041845150675E-2</v>
      </c>
      <c r="M74" s="159">
        <v>1.7291257725732433E-2</v>
      </c>
      <c r="N74" s="159">
        <v>1.8071522517613455E-2</v>
      </c>
      <c r="O74" s="159">
        <v>1.8937016182562934E-2</v>
      </c>
      <c r="P74" s="159">
        <v>1.7723318122608123E-2</v>
      </c>
      <c r="Q74" s="159">
        <v>1.6038363757409919E-2</v>
      </c>
    </row>
    <row r="75" spans="1:17" x14ac:dyDescent="0.25">
      <c r="A75" s="129" t="s">
        <v>79</v>
      </c>
      <c r="B75" s="158">
        <v>5.0982741049604485E-2</v>
      </c>
      <c r="C75" s="158">
        <v>4.3970867172093156E-2</v>
      </c>
      <c r="D75" s="158">
        <v>4.7427913472195438E-2</v>
      </c>
      <c r="E75" s="158">
        <v>4.2114090260223613E-2</v>
      </c>
      <c r="F75" s="158">
        <v>4.3565784996614697E-2</v>
      </c>
      <c r="G75" s="158">
        <v>4.4229870162610679E-2</v>
      </c>
      <c r="H75" s="158">
        <v>4.4103460715338196E-2</v>
      </c>
      <c r="I75" s="158">
        <v>3.9862126735565363E-2</v>
      </c>
      <c r="J75" s="158">
        <v>3.5626619807278187E-2</v>
      </c>
      <c r="K75" s="158">
        <v>2.6386565196051509E-2</v>
      </c>
      <c r="L75" s="158">
        <v>2.9554083690301349E-2</v>
      </c>
      <c r="M75" s="158">
        <v>3.4582515451464867E-2</v>
      </c>
      <c r="N75" s="158">
        <v>3.6143045035226917E-2</v>
      </c>
      <c r="O75" s="158">
        <v>3.7874032365125862E-2</v>
      </c>
      <c r="P75" s="158">
        <v>3.5446636245216247E-2</v>
      </c>
      <c r="Q75" s="158">
        <v>3.2076727514819839E-2</v>
      </c>
    </row>
    <row r="76" spans="1:17" x14ac:dyDescent="0.25">
      <c r="A76" s="92" t="s">
        <v>125</v>
      </c>
      <c r="B76" s="91">
        <v>1.0196548209920898E-2</v>
      </c>
      <c r="C76" s="91">
        <v>8.7941734344186302E-3</v>
      </c>
      <c r="D76" s="91">
        <v>9.4855826944390889E-3</v>
      </c>
      <c r="E76" s="91">
        <v>8.422818052044723E-3</v>
      </c>
      <c r="F76" s="91">
        <v>8.7131569993229383E-3</v>
      </c>
      <c r="G76" s="91">
        <v>8.8459740325221355E-3</v>
      </c>
      <c r="H76" s="91">
        <v>8.8206921430676391E-3</v>
      </c>
      <c r="I76" s="91">
        <v>7.9724253471130727E-3</v>
      </c>
      <c r="J76" s="91">
        <v>7.1253239614556384E-3</v>
      </c>
      <c r="K76" s="91">
        <v>5.2773130392103013E-3</v>
      </c>
      <c r="L76" s="91">
        <v>5.9108167380602702E-3</v>
      </c>
      <c r="M76" s="91">
        <v>6.9165030902929737E-3</v>
      </c>
      <c r="N76" s="91">
        <v>7.2286090070453829E-3</v>
      </c>
      <c r="O76" s="91">
        <v>7.5748064730251745E-3</v>
      </c>
      <c r="P76" s="91">
        <v>7.089327249043249E-3</v>
      </c>
      <c r="Q76" s="91">
        <v>6.4153455029639685E-3</v>
      </c>
    </row>
    <row r="77" spans="1:17" x14ac:dyDescent="0.25">
      <c r="A77" s="92" t="s">
        <v>26</v>
      </c>
      <c r="B77" s="91">
        <v>1.5294822314881346E-2</v>
      </c>
      <c r="C77" s="91">
        <v>1.3191260151627946E-2</v>
      </c>
      <c r="D77" s="91">
        <v>1.4228374041658635E-2</v>
      </c>
      <c r="E77" s="91">
        <v>1.2634227078067084E-2</v>
      </c>
      <c r="F77" s="91">
        <v>1.3069735498984408E-2</v>
      </c>
      <c r="G77" s="91">
        <v>1.3268961048783202E-2</v>
      </c>
      <c r="H77" s="91">
        <v>1.3231038214601459E-2</v>
      </c>
      <c r="I77" s="91">
        <v>1.1958638020669609E-2</v>
      </c>
      <c r="J77" s="91">
        <v>1.0687985942183455E-2</v>
      </c>
      <c r="K77" s="91">
        <v>7.9159695588154524E-3</v>
      </c>
      <c r="L77" s="91">
        <v>8.8662251070904044E-3</v>
      </c>
      <c r="M77" s="91">
        <v>1.037475463543946E-2</v>
      </c>
      <c r="N77" s="91">
        <v>1.0842913510568071E-2</v>
      </c>
      <c r="O77" s="91">
        <v>1.136220970953776E-2</v>
      </c>
      <c r="P77" s="91">
        <v>1.0633990873564873E-2</v>
      </c>
      <c r="Q77" s="91">
        <v>9.623018254445951E-3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2.5491370524802243E-2</v>
      </c>
      <c r="C79" s="157">
        <v>2.1985433586046581E-2</v>
      </c>
      <c r="D79" s="157">
        <v>2.3713956736097715E-2</v>
      </c>
      <c r="E79" s="157">
        <v>2.1057045130111807E-2</v>
      </c>
      <c r="F79" s="157">
        <v>2.1782892498307352E-2</v>
      </c>
      <c r="G79" s="157">
        <v>2.211493508130534E-2</v>
      </c>
      <c r="H79" s="157">
        <v>2.2051730357669098E-2</v>
      </c>
      <c r="I79" s="157">
        <v>1.9931063367782682E-2</v>
      </c>
      <c r="J79" s="157">
        <v>1.7813309903639094E-2</v>
      </c>
      <c r="K79" s="157">
        <v>1.3193282598025753E-2</v>
      </c>
      <c r="L79" s="157">
        <v>1.4777041845150675E-2</v>
      </c>
      <c r="M79" s="157">
        <v>1.7291257725732433E-2</v>
      </c>
      <c r="N79" s="157">
        <v>1.8071522517613459E-2</v>
      </c>
      <c r="O79" s="157">
        <v>1.8937016182562931E-2</v>
      </c>
      <c r="P79" s="157">
        <v>1.7723318122608127E-2</v>
      </c>
      <c r="Q79" s="157">
        <v>1.6038363757409923E-2</v>
      </c>
    </row>
    <row r="80" spans="1:17" x14ac:dyDescent="0.25">
      <c r="A80" s="156" t="s">
        <v>149</v>
      </c>
      <c r="B80" s="204">
        <v>13.423642655456304</v>
      </c>
      <c r="C80" s="204">
        <v>11.577431813531179</v>
      </c>
      <c r="D80" s="204">
        <v>12.487664437759618</v>
      </c>
      <c r="E80" s="204">
        <v>11.088546570354719</v>
      </c>
      <c r="F80" s="204">
        <v>11.470774575066361</v>
      </c>
      <c r="G80" s="204">
        <v>11.645626726551233</v>
      </c>
      <c r="H80" s="204">
        <v>11.612343399418851</v>
      </c>
      <c r="I80" s="204">
        <v>10.495609568424557</v>
      </c>
      <c r="J80" s="204">
        <v>9.3804099871639597</v>
      </c>
      <c r="K80" s="204">
        <v>6.9475240994215541</v>
      </c>
      <c r="L80" s="204">
        <v>7.7815246944462251</v>
      </c>
      <c r="M80" s="204">
        <v>9.1054996257574068</v>
      </c>
      <c r="N80" s="204">
        <v>9.51638360442203</v>
      </c>
      <c r="O80" s="204">
        <v>9.9721487296254416</v>
      </c>
      <c r="P80" s="204">
        <v>9.3330207144172288</v>
      </c>
      <c r="Q80" s="204">
        <v>8.4457312190499572</v>
      </c>
    </row>
    <row r="81" spans="1:17" x14ac:dyDescent="0.25">
      <c r="A81" s="152" t="s">
        <v>166</v>
      </c>
      <c r="B81" s="151">
        <v>4.7165085664019504</v>
      </c>
      <c r="C81" s="151">
        <v>0.30084160875867899</v>
      </c>
      <c r="D81" s="151">
        <v>0.30250439673609208</v>
      </c>
      <c r="E81" s="151">
        <v>0.34324565788476807</v>
      </c>
      <c r="F81" s="151">
        <v>0.47025443997562794</v>
      </c>
      <c r="G81" s="151">
        <v>0.46304483281349224</v>
      </c>
      <c r="H81" s="151">
        <v>0.55466042440521113</v>
      </c>
      <c r="I81" s="151">
        <v>0.59539553813030155</v>
      </c>
      <c r="J81" s="151">
        <v>0.64792188847783883</v>
      </c>
      <c r="K81" s="151">
        <v>0.2661576813479406</v>
      </c>
      <c r="L81" s="151">
        <v>0.35745084498524637</v>
      </c>
      <c r="M81" s="151">
        <v>0.34718016793546308</v>
      </c>
      <c r="N81" s="151">
        <v>0.34503771199193889</v>
      </c>
      <c r="O81" s="151">
        <v>0.29128530702209088</v>
      </c>
      <c r="P81" s="151">
        <v>0.25668878317032845</v>
      </c>
      <c r="Q81" s="151">
        <v>0.18126431149679653</v>
      </c>
    </row>
    <row r="82" spans="1:17" x14ac:dyDescent="0.25">
      <c r="A82" s="154" t="s">
        <v>30</v>
      </c>
      <c r="B82" s="153">
        <v>4.6285577170175616</v>
      </c>
      <c r="C82" s="153">
        <v>0.18693665719531993</v>
      </c>
      <c r="D82" s="153">
        <v>0.17942197207928726</v>
      </c>
      <c r="E82" s="153">
        <v>0.2347072648295164</v>
      </c>
      <c r="F82" s="153">
        <v>0.3591380749747099</v>
      </c>
      <c r="G82" s="153">
        <v>0.35008946014947456</v>
      </c>
      <c r="H82" s="153">
        <v>0.44296665698083076</v>
      </c>
      <c r="I82" s="153">
        <v>0.49539337620813712</v>
      </c>
      <c r="J82" s="153">
        <v>0.5597149379860592</v>
      </c>
      <c r="K82" s="153">
        <v>0.19866913167042935</v>
      </c>
      <c r="L82" s="153">
        <v>0.2824602000411961</v>
      </c>
      <c r="M82" s="153">
        <v>0.25871229462413103</v>
      </c>
      <c r="N82" s="153">
        <v>0.25239785449264507</v>
      </c>
      <c r="O82" s="153">
        <v>0.19349880780387374</v>
      </c>
      <c r="P82" s="153">
        <v>0.16500866265268285</v>
      </c>
      <c r="Q82" s="153">
        <v>9.7784847784138901E-2</v>
      </c>
    </row>
    <row r="83" spans="1:17" x14ac:dyDescent="0.25">
      <c r="A83" s="154" t="s">
        <v>125</v>
      </c>
      <c r="B83" s="153">
        <v>1.9065347757922946E-3</v>
      </c>
      <c r="C83" s="153">
        <v>2.9534013417343275E-3</v>
      </c>
      <c r="D83" s="153">
        <v>3.052164832472286E-3</v>
      </c>
      <c r="E83" s="153">
        <v>4.7970928284701625E-3</v>
      </c>
      <c r="F83" s="153">
        <v>3.6793094877977301E-3</v>
      </c>
      <c r="G83" s="153">
        <v>3.4205380482385133E-3</v>
      </c>
      <c r="H83" s="153">
        <v>3.769739874593313E-3</v>
      </c>
      <c r="I83" s="153">
        <v>2.7117571781065056E-3</v>
      </c>
      <c r="J83" s="153">
        <v>1.9270388657718341E-3</v>
      </c>
      <c r="K83" s="153">
        <v>1.1996119654155975E-3</v>
      </c>
      <c r="L83" s="153">
        <v>1.2057236272489111E-3</v>
      </c>
      <c r="M83" s="153">
        <v>1.0702645635321604E-3</v>
      </c>
      <c r="N83" s="153">
        <v>5.2867890921857368E-4</v>
      </c>
      <c r="O83" s="153">
        <v>4.6869481368268267E-4</v>
      </c>
      <c r="P83" s="153">
        <v>6.0568650743393713E-4</v>
      </c>
      <c r="Q83" s="153">
        <v>5.7044478662961412E-3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8.6044314608596295E-2</v>
      </c>
      <c r="C85" s="153">
        <v>0.11095155022162473</v>
      </c>
      <c r="D85" s="153">
        <v>0.12003025982433257</v>
      </c>
      <c r="E85" s="153">
        <v>0.10374130022678152</v>
      </c>
      <c r="F85" s="153">
        <v>0.10743705551312033</v>
      </c>
      <c r="G85" s="153">
        <v>0.10953483461577918</v>
      </c>
      <c r="H85" s="153">
        <v>0.10792402754978703</v>
      </c>
      <c r="I85" s="153">
        <v>9.7290404744057923E-2</v>
      </c>
      <c r="J85" s="153">
        <v>8.6279911626007788E-2</v>
      </c>
      <c r="K85" s="153">
        <v>6.6288937712095652E-2</v>
      </c>
      <c r="L85" s="153">
        <v>7.3784921316801366E-2</v>
      </c>
      <c r="M85" s="153">
        <v>8.7397608747799893E-2</v>
      </c>
      <c r="N85" s="153">
        <v>9.2111178590075227E-2</v>
      </c>
      <c r="O85" s="153">
        <v>9.7317804404534414E-2</v>
      </c>
      <c r="P85" s="153">
        <v>9.1074434010211647E-2</v>
      </c>
      <c r="Q85" s="153">
        <v>7.7775015846361484E-2</v>
      </c>
    </row>
    <row r="86" spans="1:17" x14ac:dyDescent="0.25">
      <c r="A86" s="152" t="s">
        <v>165</v>
      </c>
      <c r="B86" s="151">
        <v>8.7071340890543532</v>
      </c>
      <c r="C86" s="151">
        <v>11.2765902047725</v>
      </c>
      <c r="D86" s="151">
        <v>12.185160041023526</v>
      </c>
      <c r="E86" s="151">
        <v>10.745300912469951</v>
      </c>
      <c r="F86" s="151">
        <v>11.000520135090733</v>
      </c>
      <c r="G86" s="151">
        <v>11.182581893737741</v>
      </c>
      <c r="H86" s="151">
        <v>11.057682975013639</v>
      </c>
      <c r="I86" s="151">
        <v>9.9002140302942561</v>
      </c>
      <c r="J86" s="151">
        <v>8.7324880986861206</v>
      </c>
      <c r="K86" s="151">
        <v>6.6813664180736136</v>
      </c>
      <c r="L86" s="151">
        <v>7.4240738494609788</v>
      </c>
      <c r="M86" s="151">
        <v>8.7583194578219441</v>
      </c>
      <c r="N86" s="151">
        <v>9.1713458924300912</v>
      </c>
      <c r="O86" s="151">
        <v>9.6808634226033501</v>
      </c>
      <c r="P86" s="151">
        <v>9.0763319312468997</v>
      </c>
      <c r="Q86" s="151">
        <v>8.2644669075531603</v>
      </c>
    </row>
    <row r="87" spans="1:17" x14ac:dyDescent="0.25">
      <c r="A87" s="156" t="s">
        <v>148</v>
      </c>
      <c r="B87" s="206">
        <v>21.269765591762454</v>
      </c>
      <c r="C87" s="206">
        <v>18.344443989525342</v>
      </c>
      <c r="D87" s="206">
        <v>19.786707840570603</v>
      </c>
      <c r="E87" s="206">
        <v>17.569805183164661</v>
      </c>
      <c r="F87" s="206">
        <v>18.175445564951726</v>
      </c>
      <c r="G87" s="206">
        <v>18.452498848531711</v>
      </c>
      <c r="H87" s="206">
        <v>18.399761407258129</v>
      </c>
      <c r="I87" s="206">
        <v>16.630296335570996</v>
      </c>
      <c r="J87" s="206">
        <v>14.863262283021697</v>
      </c>
      <c r="K87" s="206">
        <v>11.008353904426386</v>
      </c>
      <c r="L87" s="206">
        <v>12.329828083594503</v>
      </c>
      <c r="M87" s="206">
        <v>14.42766673746482</v>
      </c>
      <c r="N87" s="206">
        <v>15.078712518101339</v>
      </c>
      <c r="O87" s="206">
        <v>15.800872488147656</v>
      </c>
      <c r="P87" s="206">
        <v>14.788173966924624</v>
      </c>
      <c r="Q87" s="206">
        <v>13.382263510061859</v>
      </c>
    </row>
    <row r="88" spans="1:17" x14ac:dyDescent="0.25">
      <c r="A88" s="152" t="s">
        <v>164</v>
      </c>
      <c r="B88" s="151">
        <v>20.563919076763266</v>
      </c>
      <c r="C88" s="151">
        <v>17.307388916002296</v>
      </c>
      <c r="D88" s="151">
        <v>18.745577602776866</v>
      </c>
      <c r="E88" s="151">
        <v>12.246922335557501</v>
      </c>
      <c r="F88" s="151">
        <v>12.806125573350791</v>
      </c>
      <c r="G88" s="151">
        <v>17.635113622461134</v>
      </c>
      <c r="H88" s="151">
        <v>12.621578917527648</v>
      </c>
      <c r="I88" s="151">
        <v>8.1029594768424467</v>
      </c>
      <c r="J88" s="151">
        <v>9.1561272648738736</v>
      </c>
      <c r="K88" s="151">
        <v>10.616646683275558</v>
      </c>
      <c r="L88" s="151">
        <v>5.5448199064877706</v>
      </c>
      <c r="M88" s="151">
        <v>13.73856056437303</v>
      </c>
      <c r="N88" s="151">
        <v>14.653255863978934</v>
      </c>
      <c r="O88" s="151">
        <v>15.095446459186469</v>
      </c>
      <c r="P88" s="151">
        <v>9.0625543215438142</v>
      </c>
      <c r="Q88" s="151">
        <v>0.15494011902569579</v>
      </c>
    </row>
    <row r="89" spans="1:17" x14ac:dyDescent="0.25">
      <c r="A89" s="154" t="s">
        <v>30</v>
      </c>
      <c r="B89" s="205">
        <v>7.3339510143240023</v>
      </c>
      <c r="C89" s="205">
        <v>0.29620118630288073</v>
      </c>
      <c r="D89" s="205">
        <v>0.28429416560690352</v>
      </c>
      <c r="E89" s="205">
        <v>0.3718937276372119</v>
      </c>
      <c r="F89" s="205">
        <v>0.56905438157532873</v>
      </c>
      <c r="G89" s="205">
        <v>0.55471684882041195</v>
      </c>
      <c r="H89" s="205">
        <v>0.70188079352062027</v>
      </c>
      <c r="I89" s="205">
        <v>0.78495094499375251</v>
      </c>
      <c r="J89" s="205">
        <v>0.88686847785927292</v>
      </c>
      <c r="K89" s="205">
        <v>0.31479129543361506</v>
      </c>
      <c r="L89" s="205">
        <v>0.44755826701305695</v>
      </c>
      <c r="M89" s="205">
        <v>0.40992970414968188</v>
      </c>
      <c r="N89" s="205">
        <v>0.39992447197186232</v>
      </c>
      <c r="O89" s="205">
        <v>0.30659891580181425</v>
      </c>
      <c r="P89" s="205">
        <v>0.26145627273579036</v>
      </c>
      <c r="Q89" s="205">
        <v>0.15494011902569579</v>
      </c>
    </row>
    <row r="90" spans="1:17" x14ac:dyDescent="0.25">
      <c r="A90" s="154" t="s">
        <v>125</v>
      </c>
      <c r="B90" s="205">
        <v>0.28678966002276313</v>
      </c>
      <c r="C90" s="205">
        <v>0.44107709081850044</v>
      </c>
      <c r="D90" s="205">
        <v>0.4577979368406791</v>
      </c>
      <c r="E90" s="205">
        <v>0.52484298845233479</v>
      </c>
      <c r="F90" s="205">
        <v>0.4051965895247201</v>
      </c>
      <c r="G90" s="205">
        <v>0.51723212154794096</v>
      </c>
      <c r="H90" s="205">
        <v>0.40229783941709962</v>
      </c>
      <c r="I90" s="205">
        <v>0.19844233148810531</v>
      </c>
      <c r="J90" s="205">
        <v>0.18065677347260242</v>
      </c>
      <c r="K90" s="205">
        <v>0.18311593667798645</v>
      </c>
      <c r="L90" s="205">
        <v>8.1955406538635964E-2</v>
      </c>
      <c r="M90" s="205">
        <v>0.16124679791834604</v>
      </c>
      <c r="N90" s="205">
        <v>8.1341183983520901E-2</v>
      </c>
      <c r="O90" s="205">
        <v>7.0883569811210079E-2</v>
      </c>
      <c r="P90" s="205">
        <v>5.8144626214143756E-2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12.9431784024165</v>
      </c>
      <c r="C92" s="205">
        <v>16.570110638880916</v>
      </c>
      <c r="D92" s="205">
        <v>18.003485500329283</v>
      </c>
      <c r="E92" s="205">
        <v>11.350185619467954</v>
      </c>
      <c r="F92" s="205">
        <v>11.831874602250741</v>
      </c>
      <c r="G92" s="205">
        <v>16.56316465209278</v>
      </c>
      <c r="H92" s="205">
        <v>11.517400284589929</v>
      </c>
      <c r="I92" s="205">
        <v>7.1195662003605884</v>
      </c>
      <c r="J92" s="205">
        <v>8.0886020135419976</v>
      </c>
      <c r="K92" s="205">
        <v>10.118739451163957</v>
      </c>
      <c r="L92" s="205">
        <v>5.0153062329360774</v>
      </c>
      <c r="M92" s="205">
        <v>13.167384062305002</v>
      </c>
      <c r="N92" s="205">
        <v>14.171990208023551</v>
      </c>
      <c r="O92" s="205">
        <v>14.717963973573445</v>
      </c>
      <c r="P92" s="205">
        <v>8.7429534225938799</v>
      </c>
      <c r="Q92" s="205">
        <v>0</v>
      </c>
    </row>
    <row r="93" spans="1:17" x14ac:dyDescent="0.25">
      <c r="A93" s="152" t="s">
        <v>163</v>
      </c>
      <c r="B93" s="151">
        <v>0.70584651499918893</v>
      </c>
      <c r="C93" s="151">
        <v>1.037055073523047</v>
      </c>
      <c r="D93" s="151">
        <v>1.0411302377937361</v>
      </c>
      <c r="E93" s="151">
        <v>5.3228828476071595</v>
      </c>
      <c r="F93" s="151">
        <v>5.3693199916009355</v>
      </c>
      <c r="G93" s="151">
        <v>0.81738522607057829</v>
      </c>
      <c r="H93" s="151">
        <v>5.7781824897304821</v>
      </c>
      <c r="I93" s="151">
        <v>8.5273368587285496</v>
      </c>
      <c r="J93" s="151">
        <v>5.7071350181478238</v>
      </c>
      <c r="K93" s="151">
        <v>0.39170722115082812</v>
      </c>
      <c r="L93" s="151">
        <v>6.7850081771067314</v>
      </c>
      <c r="M93" s="151">
        <v>0.6891061730917909</v>
      </c>
      <c r="N93" s="151">
        <v>0.42545665412240519</v>
      </c>
      <c r="O93" s="151">
        <v>0.70542602896118622</v>
      </c>
      <c r="P93" s="151">
        <v>5.725619645380811</v>
      </c>
      <c r="Q93" s="151">
        <v>13.227323391036164</v>
      </c>
    </row>
    <row r="94" spans="1:17" x14ac:dyDescent="0.25">
      <c r="A94" s="156" t="s">
        <v>147</v>
      </c>
      <c r="B94" s="206">
        <v>12.035365043263759</v>
      </c>
      <c r="C94" s="206">
        <v>10.380089943969566</v>
      </c>
      <c r="D94" s="206">
        <v>11.196186005825316</v>
      </c>
      <c r="E94" s="206">
        <v>9.9417653761219658</v>
      </c>
      <c r="F94" s="206">
        <v>10.284463232772158</v>
      </c>
      <c r="G94" s="206">
        <v>10.441232116281217</v>
      </c>
      <c r="H94" s="206">
        <v>10.411390961970563</v>
      </c>
      <c r="I94" s="206">
        <v>9.4101501172050934</v>
      </c>
      <c r="J94" s="206">
        <v>8.4102848495528342</v>
      </c>
      <c r="K94" s="206">
        <v>6.2290088338595124</v>
      </c>
      <c r="L94" s="206">
        <v>6.9767568084632021</v>
      </c>
      <c r="M94" s="206">
        <v>8.1638058096509099</v>
      </c>
      <c r="N94" s="206">
        <v>8.5321960298455224</v>
      </c>
      <c r="O94" s="206">
        <v>8.9408257733959591</v>
      </c>
      <c r="P94" s="206">
        <v>8.3677965912401895</v>
      </c>
      <c r="Q94" s="206">
        <v>7.5722708721867411</v>
      </c>
    </row>
    <row r="95" spans="1:17" x14ac:dyDescent="0.25">
      <c r="A95" s="152" t="s">
        <v>162</v>
      </c>
      <c r="B95" s="151">
        <v>4.6151718680381491</v>
      </c>
      <c r="C95" s="151">
        <v>3.9601535360151967</v>
      </c>
      <c r="D95" s="151">
        <v>4.2751350880253387</v>
      </c>
      <c r="E95" s="151">
        <v>3.587422684183184</v>
      </c>
      <c r="F95" s="151">
        <v>3.7175418253998411</v>
      </c>
      <c r="G95" s="151">
        <v>3.9941072373379112</v>
      </c>
      <c r="H95" s="151">
        <v>3.7463736539504424</v>
      </c>
      <c r="I95" s="151">
        <v>3.2290872495101253</v>
      </c>
      <c r="J95" s="151">
        <v>2.9768662840915514</v>
      </c>
      <c r="K95" s="151">
        <v>2.3873761013453341</v>
      </c>
      <c r="L95" s="151">
        <v>2.3726714481371944</v>
      </c>
      <c r="M95" s="151">
        <v>3.1205027597646251</v>
      </c>
      <c r="N95" s="151">
        <v>3.2753212585450324</v>
      </c>
      <c r="O95" s="151">
        <v>3.4198560364804997</v>
      </c>
      <c r="P95" s="151">
        <v>2.9600733208875316</v>
      </c>
      <c r="Q95" s="151">
        <v>1.3002975967222945</v>
      </c>
    </row>
    <row r="96" spans="1:17" x14ac:dyDescent="0.25">
      <c r="A96" s="154" t="s">
        <v>30</v>
      </c>
      <c r="B96" s="153">
        <v>1.6028670095075805</v>
      </c>
      <c r="C96" s="153">
        <v>6.4736062290928445E-2</v>
      </c>
      <c r="D96" s="153">
        <v>6.2133730939405982E-2</v>
      </c>
      <c r="E96" s="153">
        <v>8.1278997624642413E-2</v>
      </c>
      <c r="F96" s="153">
        <v>0.12436931921979932</v>
      </c>
      <c r="G96" s="153">
        <v>0.12123578884773861</v>
      </c>
      <c r="H96" s="153">
        <v>0.15339911138537921</v>
      </c>
      <c r="I96" s="153">
        <v>0.17155445562084376</v>
      </c>
      <c r="J96" s="153">
        <v>0.19382897733519433</v>
      </c>
      <c r="K96" s="153">
        <v>6.879901179394543E-2</v>
      </c>
      <c r="L96" s="153">
        <v>9.781581300809096E-2</v>
      </c>
      <c r="M96" s="153">
        <v>8.9591926332124927E-2</v>
      </c>
      <c r="N96" s="153">
        <v>8.7405239163234699E-2</v>
      </c>
      <c r="O96" s="153">
        <v>6.7008531462739537E-2</v>
      </c>
      <c r="P96" s="153">
        <v>5.7142409756829E-2</v>
      </c>
      <c r="Q96" s="153">
        <v>3.3862839382266731E-2</v>
      </c>
    </row>
    <row r="97" spans="1:17" x14ac:dyDescent="0.25">
      <c r="A97" s="154" t="s">
        <v>125</v>
      </c>
      <c r="B97" s="153">
        <v>6.5298561733913851E-2</v>
      </c>
      <c r="C97" s="153">
        <v>0.10100290668323676</v>
      </c>
      <c r="D97" s="153">
        <v>0.10447287350009932</v>
      </c>
      <c r="E97" s="153">
        <v>0.1549617260853865</v>
      </c>
      <c r="F97" s="153">
        <v>0.1189779173677344</v>
      </c>
      <c r="G97" s="153">
        <v>0.11727909733785641</v>
      </c>
      <c r="H97" s="153">
        <v>0.12126531062421343</v>
      </c>
      <c r="I97" s="153">
        <v>8.2911072538399161E-2</v>
      </c>
      <c r="J97" s="153">
        <v>6.080043607801984E-2</v>
      </c>
      <c r="K97" s="153">
        <v>4.121281065684438E-2</v>
      </c>
      <c r="L97" s="153">
        <v>3.6575858094058007E-2</v>
      </c>
      <c r="M97" s="153">
        <v>3.6667282018104173E-2</v>
      </c>
      <c r="N97" s="153">
        <v>1.8192860063715545E-2</v>
      </c>
      <c r="O97" s="153">
        <v>1.6070339456205888E-2</v>
      </c>
      <c r="P97" s="153">
        <v>1.917826978146648E-2</v>
      </c>
      <c r="Q97" s="153">
        <v>8.6539979151976282E-2</v>
      </c>
    </row>
    <row r="98" spans="1:17" x14ac:dyDescent="0.25">
      <c r="A98" s="154" t="s">
        <v>26</v>
      </c>
      <c r="B98" s="153">
        <v>2.9470062967966544</v>
      </c>
      <c r="C98" s="153">
        <v>3.7944145670410316</v>
      </c>
      <c r="D98" s="153">
        <v>4.1085284835858333</v>
      </c>
      <c r="E98" s="153">
        <v>3.3511819604731552</v>
      </c>
      <c r="F98" s="153">
        <v>3.4741945888123076</v>
      </c>
      <c r="G98" s="153">
        <v>3.7555923511523162</v>
      </c>
      <c r="H98" s="153">
        <v>3.4717092319408498</v>
      </c>
      <c r="I98" s="153">
        <v>2.9746217213508821</v>
      </c>
      <c r="J98" s="153">
        <v>2.7222368706783371</v>
      </c>
      <c r="K98" s="153">
        <v>2.2773642788945443</v>
      </c>
      <c r="L98" s="153">
        <v>2.2382797770350455</v>
      </c>
      <c r="M98" s="153">
        <v>2.9942435514143959</v>
      </c>
      <c r="N98" s="153">
        <v>3.1697231593180821</v>
      </c>
      <c r="O98" s="153">
        <v>3.3367771655615543</v>
      </c>
      <c r="P98" s="153">
        <v>2.8837526413492363</v>
      </c>
      <c r="Q98" s="153">
        <v>1.1798947781880516</v>
      </c>
    </row>
    <row r="99" spans="1:17" x14ac:dyDescent="0.25">
      <c r="A99" s="152" t="s">
        <v>161</v>
      </c>
      <c r="B99" s="151">
        <v>7.3867649230272043</v>
      </c>
      <c r="C99" s="151">
        <v>6.3708316299801204</v>
      </c>
      <c r="D99" s="151">
        <v>6.8717146311908728</v>
      </c>
      <c r="E99" s="151">
        <v>6.1018077548389247</v>
      </c>
      <c r="F99" s="151">
        <v>6.3121402622120248</v>
      </c>
      <c r="G99" s="151">
        <v>6.4083579411577105</v>
      </c>
      <c r="H99" s="151">
        <v>6.390042784855245</v>
      </c>
      <c r="I99" s="151">
        <v>5.7755262558568035</v>
      </c>
      <c r="J99" s="151">
        <v>5.1618539941267105</v>
      </c>
      <c r="K99" s="151">
        <v>3.8230850326333279</v>
      </c>
      <c r="L99" s="151">
        <v>4.2820190566709826</v>
      </c>
      <c r="M99" s="151">
        <v>5.0105762622370564</v>
      </c>
      <c r="N99" s="151">
        <v>5.236677585025177</v>
      </c>
      <c r="O99" s="151">
        <v>5.4874761146346644</v>
      </c>
      <c r="P99" s="151">
        <v>5.1357766150845157</v>
      </c>
      <c r="Q99" s="151">
        <v>4.6475187636819086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4.5592258719832053</v>
      </c>
      <c r="E100" s="87">
        <v>0</v>
      </c>
      <c r="F100" s="87">
        <v>0</v>
      </c>
      <c r="G100" s="87">
        <v>2.9045883625331288</v>
      </c>
      <c r="H100" s="87">
        <v>0.23409211785698122</v>
      </c>
      <c r="I100" s="87">
        <v>9.7991882544982492E-2</v>
      </c>
      <c r="J100" s="87">
        <v>0.16440872463600201</v>
      </c>
      <c r="K100" s="87">
        <v>0.10561297684720197</v>
      </c>
      <c r="L100" s="87">
        <v>4.3543328970266901E-2</v>
      </c>
      <c r="M100" s="87">
        <v>6.5790393846398912E-2</v>
      </c>
      <c r="N100" s="87">
        <v>4.1666776286455709E-2</v>
      </c>
      <c r="O100" s="87">
        <v>0.14404432058376498</v>
      </c>
      <c r="P100" s="87">
        <v>0.12410651358078828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7.2273128327091124E-16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0.1238552674602801</v>
      </c>
      <c r="C103" s="87">
        <v>9.6245174310446477E-2</v>
      </c>
      <c r="D103" s="87">
        <v>0</v>
      </c>
      <c r="E103" s="87">
        <v>0.18499721205794425</v>
      </c>
      <c r="F103" s="87">
        <v>0.15714749568076436</v>
      </c>
      <c r="G103" s="87">
        <v>3.2625564256527301E-17</v>
      </c>
      <c r="H103" s="87">
        <v>0.16596761219891212</v>
      </c>
      <c r="I103" s="87">
        <v>0.14970974193742664</v>
      </c>
      <c r="J103" s="87">
        <v>0.1215593490492588</v>
      </c>
      <c r="K103" s="87">
        <v>6.261028399800353E-2</v>
      </c>
      <c r="L103" s="87">
        <v>0.10590763791774824</v>
      </c>
      <c r="M103" s="87">
        <v>9.5693908768921421E-2</v>
      </c>
      <c r="N103" s="87">
        <v>6.9135173865729857E-2</v>
      </c>
      <c r="O103" s="87">
        <v>7.576679360597964E-2</v>
      </c>
      <c r="P103" s="87">
        <v>5.6683569387329651E-2</v>
      </c>
      <c r="Q103" s="87">
        <v>2.5068573163503818E-2</v>
      </c>
    </row>
    <row r="104" spans="1:17" x14ac:dyDescent="0.25">
      <c r="A104" s="150" t="s">
        <v>29</v>
      </c>
      <c r="B104" s="87">
        <v>2.3043200119566043</v>
      </c>
      <c r="C104" s="87">
        <v>2.8177094393379511</v>
      </c>
      <c r="D104" s="87">
        <v>2.3124887592076679</v>
      </c>
      <c r="E104" s="87">
        <v>1.9353714302217677</v>
      </c>
      <c r="F104" s="87">
        <v>1.8918085244939178</v>
      </c>
      <c r="G104" s="87">
        <v>1.4792468726541883</v>
      </c>
      <c r="H104" s="87">
        <v>1.7961020911057393</v>
      </c>
      <c r="I104" s="87">
        <v>1.4227668050377662</v>
      </c>
      <c r="J104" s="87">
        <v>1.1784647898618625</v>
      </c>
      <c r="K104" s="87">
        <v>0.88657103201210186</v>
      </c>
      <c r="L104" s="87">
        <v>0.40193878420528301</v>
      </c>
      <c r="M104" s="87">
        <v>0.19987391758248624</v>
      </c>
      <c r="N104" s="87">
        <v>0.15723345031837599</v>
      </c>
      <c r="O104" s="87">
        <v>0.28029893526168009</v>
      </c>
      <c r="P104" s="87">
        <v>0.1580996390839299</v>
      </c>
      <c r="Q104" s="87">
        <v>0.13673723638619978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4.9585896436103196</v>
      </c>
      <c r="C106" s="87">
        <v>3.4568770163317226</v>
      </c>
      <c r="D106" s="87">
        <v>0</v>
      </c>
      <c r="E106" s="87">
        <v>3.9814391125592126</v>
      </c>
      <c r="F106" s="87">
        <v>4.2631842420373429</v>
      </c>
      <c r="G106" s="87">
        <v>9.4037241280112842E-16</v>
      </c>
      <c r="H106" s="87">
        <v>4.1938809636936121</v>
      </c>
      <c r="I106" s="87">
        <v>4.105057826336628</v>
      </c>
      <c r="J106" s="87">
        <v>3.6974211305795874</v>
      </c>
      <c r="K106" s="87">
        <v>2.7682907397760208</v>
      </c>
      <c r="L106" s="87">
        <v>3.7306293055776845</v>
      </c>
      <c r="M106" s="87">
        <v>4.6492180420392497</v>
      </c>
      <c r="N106" s="87">
        <v>4.9686421845546151</v>
      </c>
      <c r="O106" s="87">
        <v>4.9873660651832399</v>
      </c>
      <c r="P106" s="87">
        <v>4.7968868930324682</v>
      </c>
      <c r="Q106" s="87">
        <v>4.4857129541322047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2.0245227059703925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3.3428252198405714E-2</v>
      </c>
      <c r="C110" s="148">
        <v>4.9104777974249093E-2</v>
      </c>
      <c r="D110" s="148">
        <v>4.9336286609105107E-2</v>
      </c>
      <c r="E110" s="148">
        <v>0.25253493709985858</v>
      </c>
      <c r="F110" s="148">
        <v>0.25478114516029127</v>
      </c>
      <c r="G110" s="148">
        <v>3.8766937785596457E-2</v>
      </c>
      <c r="H110" s="148">
        <v>0.27497452316487508</v>
      </c>
      <c r="I110" s="148">
        <v>0.40553661183816453</v>
      </c>
      <c r="J110" s="148">
        <v>0.27156457133457246</v>
      </c>
      <c r="K110" s="148">
        <v>1.854769988085116E-2</v>
      </c>
      <c r="L110" s="148">
        <v>0.3220663036550247</v>
      </c>
      <c r="M110" s="148">
        <v>3.2726787649228019E-2</v>
      </c>
      <c r="N110" s="148">
        <v>2.0197186275313344E-2</v>
      </c>
      <c r="O110" s="148">
        <v>3.3493622280795915E-2</v>
      </c>
      <c r="P110" s="148">
        <v>0.27194665526814205</v>
      </c>
      <c r="Q110" s="148">
        <v>1.624454511782538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570.98789724094695</v>
      </c>
      <c r="C112" s="96">
        <v>493.32260092790432</v>
      </c>
      <c r="D112" s="96">
        <v>479.05214759105502</v>
      </c>
      <c r="E112" s="96">
        <v>349.97544457558308</v>
      </c>
      <c r="F112" s="96">
        <v>351.64434799145306</v>
      </c>
      <c r="G112" s="96">
        <v>376.73273025693874</v>
      </c>
      <c r="H112" s="96">
        <v>230.75200175289626</v>
      </c>
      <c r="I112" s="96">
        <v>224.50375647265312</v>
      </c>
      <c r="J112" s="96">
        <v>187.82780735341186</v>
      </c>
      <c r="K112" s="96">
        <v>253.03724816591887</v>
      </c>
      <c r="L112" s="96">
        <v>220.01335939699538</v>
      </c>
      <c r="M112" s="96">
        <v>254.03344899388856</v>
      </c>
      <c r="N112" s="96">
        <v>268.63059777720014</v>
      </c>
      <c r="O112" s="96">
        <v>271.7964584087531</v>
      </c>
      <c r="P112" s="96">
        <v>250.18527237542457</v>
      </c>
      <c r="Q112" s="96">
        <v>230.13766181618689</v>
      </c>
    </row>
    <row r="113" spans="1:17" x14ac:dyDescent="0.25">
      <c r="A113" s="132" t="s">
        <v>83</v>
      </c>
      <c r="B113" s="160">
        <v>0.73247564204376725</v>
      </c>
      <c r="C113" s="160">
        <v>0.63284491772140972</v>
      </c>
      <c r="D113" s="160">
        <v>0.61453847108624882</v>
      </c>
      <c r="E113" s="160">
        <v>0.44895608068708065</v>
      </c>
      <c r="F113" s="160">
        <v>0.45109698613701266</v>
      </c>
      <c r="G113" s="160">
        <v>0.48328090631561582</v>
      </c>
      <c r="H113" s="160">
        <v>0.29601366588250744</v>
      </c>
      <c r="I113" s="160">
        <v>0.2879982815014937</v>
      </c>
      <c r="J113" s="160">
        <v>0.24094957957892987</v>
      </c>
      <c r="K113" s="160">
        <v>0.32460166267431001</v>
      </c>
      <c r="L113" s="160">
        <v>0.28223790287189909</v>
      </c>
      <c r="M113" s="160">
        <v>0.32587961067390431</v>
      </c>
      <c r="N113" s="160">
        <v>0.3446051493039336</v>
      </c>
      <c r="O113" s="160">
        <v>0.34866638389388377</v>
      </c>
      <c r="P113" s="160">
        <v>0.32094308635714147</v>
      </c>
      <c r="Q113" s="160">
        <v>0.29522557730523863</v>
      </c>
    </row>
    <row r="114" spans="1:17" x14ac:dyDescent="0.25">
      <c r="A114" s="76" t="s">
        <v>82</v>
      </c>
      <c r="B114" s="159">
        <v>0.365116732715356</v>
      </c>
      <c r="C114" s="159">
        <v>0.31545386004815834</v>
      </c>
      <c r="D114" s="159">
        <v>0.30632865560530725</v>
      </c>
      <c r="E114" s="159">
        <v>0.22379089201626165</v>
      </c>
      <c r="F114" s="159">
        <v>0.22485806798507699</v>
      </c>
      <c r="G114" s="159">
        <v>0.24090076907585439</v>
      </c>
      <c r="H114" s="159">
        <v>0.14755377014933987</v>
      </c>
      <c r="I114" s="159">
        <v>0.14355834588036662</v>
      </c>
      <c r="J114" s="159">
        <v>0.12010600516288683</v>
      </c>
      <c r="K114" s="159">
        <v>0.16180401327602714</v>
      </c>
      <c r="L114" s="159">
        <v>0.14068697309509212</v>
      </c>
      <c r="M114" s="159">
        <v>0.16244103131650436</v>
      </c>
      <c r="N114" s="159">
        <v>0.17177514031684563</v>
      </c>
      <c r="O114" s="159">
        <v>0.17379954170190162</v>
      </c>
      <c r="P114" s="159">
        <v>0.15998032473999999</v>
      </c>
      <c r="Q114" s="159">
        <v>0.14716093206721634</v>
      </c>
    </row>
    <row r="115" spans="1:17" x14ac:dyDescent="0.25">
      <c r="A115" s="76" t="s">
        <v>81</v>
      </c>
      <c r="B115" s="159">
        <v>9.306512907757531</v>
      </c>
      <c r="C115" s="159">
        <v>8.0406488043067732</v>
      </c>
      <c r="D115" s="159">
        <v>7.8080551559638316</v>
      </c>
      <c r="E115" s="159">
        <v>5.7042382300555587</v>
      </c>
      <c r="F115" s="159">
        <v>5.7314396317956744</v>
      </c>
      <c r="G115" s="159">
        <v>6.1403543470054283</v>
      </c>
      <c r="H115" s="159">
        <v>3.7610192671001772</v>
      </c>
      <c r="I115" s="159">
        <v>3.6591793233248384</v>
      </c>
      <c r="J115" s="159">
        <v>3.0613992380869819</v>
      </c>
      <c r="K115" s="159">
        <v>4.1242457634891787</v>
      </c>
      <c r="L115" s="159">
        <v>3.585990489467767</v>
      </c>
      <c r="M115" s="159">
        <v>4.1404828079327078</v>
      </c>
      <c r="N115" s="159">
        <v>4.378401254584162</v>
      </c>
      <c r="O115" s="159">
        <v>4.4300015126177854</v>
      </c>
      <c r="P115" s="159">
        <v>4.0777615041290414</v>
      </c>
      <c r="Q115" s="159">
        <v>3.751006160730737</v>
      </c>
    </row>
    <row r="116" spans="1:17" x14ac:dyDescent="0.25">
      <c r="A116" s="76" t="s">
        <v>80</v>
      </c>
      <c r="B116" s="159">
        <v>0.24415854734792236</v>
      </c>
      <c r="C116" s="159">
        <v>0.21094830590713656</v>
      </c>
      <c r="D116" s="159">
        <v>0.20484615702874959</v>
      </c>
      <c r="E116" s="159">
        <v>0.14965202689569351</v>
      </c>
      <c r="F116" s="159">
        <v>0.15036566204567087</v>
      </c>
      <c r="G116" s="159">
        <v>0.16109363543853861</v>
      </c>
      <c r="H116" s="159">
        <v>9.8671221960835803E-2</v>
      </c>
      <c r="I116" s="159">
        <v>9.5999427167164558E-2</v>
      </c>
      <c r="J116" s="159">
        <v>8.0316526526309967E-2</v>
      </c>
      <c r="K116" s="159">
        <v>0.10820055422477</v>
      </c>
      <c r="L116" s="159">
        <v>9.4079300957299689E-2</v>
      </c>
      <c r="M116" s="159">
        <v>0.10862653689130145</v>
      </c>
      <c r="N116" s="159">
        <v>0.1148683831013112</v>
      </c>
      <c r="O116" s="159">
        <v>0.11622212796462791</v>
      </c>
      <c r="P116" s="159">
        <v>0.10698102878571383</v>
      </c>
      <c r="Q116" s="159">
        <v>9.8408525768412872E-2</v>
      </c>
    </row>
    <row r="117" spans="1:17" x14ac:dyDescent="0.25">
      <c r="A117" s="129" t="s">
        <v>79</v>
      </c>
      <c r="B117" s="158">
        <v>0.48831709469584472</v>
      </c>
      <c r="C117" s="158">
        <v>0.42189661181427313</v>
      </c>
      <c r="D117" s="158">
        <v>0.40969231405749912</v>
      </c>
      <c r="E117" s="158">
        <v>0.29930405379138703</v>
      </c>
      <c r="F117" s="158">
        <v>0.30073132409134173</v>
      </c>
      <c r="G117" s="158">
        <v>0.32218727087707721</v>
      </c>
      <c r="H117" s="158">
        <v>0.19734244392167161</v>
      </c>
      <c r="I117" s="158">
        <v>0.19199885433432912</v>
      </c>
      <c r="J117" s="158">
        <v>0.16063305305261993</v>
      </c>
      <c r="K117" s="158">
        <v>0.21640110844953997</v>
      </c>
      <c r="L117" s="158">
        <v>0.18815860191459938</v>
      </c>
      <c r="M117" s="158">
        <v>0.21725307378260289</v>
      </c>
      <c r="N117" s="158">
        <v>0.2297367662026224</v>
      </c>
      <c r="O117" s="158">
        <v>0.23244425592925583</v>
      </c>
      <c r="P117" s="158">
        <v>0.21396205757142767</v>
      </c>
      <c r="Q117" s="158">
        <v>0.19681705153682577</v>
      </c>
    </row>
    <row r="118" spans="1:17" x14ac:dyDescent="0.25">
      <c r="A118" s="92" t="s">
        <v>125</v>
      </c>
      <c r="B118" s="91">
        <v>9.7663418939168939E-2</v>
      </c>
      <c r="C118" s="91">
        <v>8.4379322362854628E-2</v>
      </c>
      <c r="D118" s="91">
        <v>8.1938462811499829E-2</v>
      </c>
      <c r="E118" s="91">
        <v>5.98608107582774E-2</v>
      </c>
      <c r="F118" s="91">
        <v>6.0146264818268354E-2</v>
      </c>
      <c r="G118" s="91">
        <v>6.4437454175415451E-2</v>
      </c>
      <c r="H118" s="91">
        <v>3.9468488784334323E-2</v>
      </c>
      <c r="I118" s="91">
        <v>3.8399770866865829E-2</v>
      </c>
      <c r="J118" s="91">
        <v>3.2126610610523985E-2</v>
      </c>
      <c r="K118" s="91">
        <v>4.3280221689907993E-2</v>
      </c>
      <c r="L118" s="91">
        <v>3.7631720382919884E-2</v>
      </c>
      <c r="M118" s="91">
        <v>4.3450614756520581E-2</v>
      </c>
      <c r="N118" s="91">
        <v>4.5947353240524479E-2</v>
      </c>
      <c r="O118" s="91">
        <v>4.6488851185851172E-2</v>
      </c>
      <c r="P118" s="91">
        <v>4.2792411514285533E-2</v>
      </c>
      <c r="Q118" s="91">
        <v>3.9363410307365149E-2</v>
      </c>
    </row>
    <row r="119" spans="1:17" x14ac:dyDescent="0.25">
      <c r="A119" s="92" t="s">
        <v>26</v>
      </c>
      <c r="B119" s="91">
        <v>0.14649512840875342</v>
      </c>
      <c r="C119" s="91">
        <v>0.12656898354428192</v>
      </c>
      <c r="D119" s="91">
        <v>0.12290769421724976</v>
      </c>
      <c r="E119" s="91">
        <v>8.9791216137416113E-2</v>
      </c>
      <c r="F119" s="91">
        <v>9.0219397227402506E-2</v>
      </c>
      <c r="G119" s="91">
        <v>9.6656181263123142E-2</v>
      </c>
      <c r="H119" s="91">
        <v>5.9202733176501481E-2</v>
      </c>
      <c r="I119" s="91">
        <v>5.7599656300298736E-2</v>
      </c>
      <c r="J119" s="91">
        <v>4.8189915915785975E-2</v>
      </c>
      <c r="K119" s="91">
        <v>6.4920332534861999E-2</v>
      </c>
      <c r="L119" s="91">
        <v>5.6447580574379812E-2</v>
      </c>
      <c r="M119" s="91">
        <v>6.5175922134780864E-2</v>
      </c>
      <c r="N119" s="91">
        <v>6.8921029860786714E-2</v>
      </c>
      <c r="O119" s="91">
        <v>6.9733276778776748E-2</v>
      </c>
      <c r="P119" s="91">
        <v>6.4188617271428286E-2</v>
      </c>
      <c r="Q119" s="91">
        <v>5.9045115461047716E-2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0.24415854734792236</v>
      </c>
      <c r="C121" s="157">
        <v>0.21094830590713659</v>
      </c>
      <c r="D121" s="157">
        <v>0.20484615702874953</v>
      </c>
      <c r="E121" s="157">
        <v>0.14965202689569351</v>
      </c>
      <c r="F121" s="157">
        <v>0.15036566204567087</v>
      </c>
      <c r="G121" s="157">
        <v>0.16109363543853861</v>
      </c>
      <c r="H121" s="157">
        <v>9.8671221960835803E-2</v>
      </c>
      <c r="I121" s="157">
        <v>9.5999427167164558E-2</v>
      </c>
      <c r="J121" s="157">
        <v>8.0316526526309967E-2</v>
      </c>
      <c r="K121" s="157">
        <v>0.10820055422477</v>
      </c>
      <c r="L121" s="157">
        <v>9.4079300957299689E-2</v>
      </c>
      <c r="M121" s="157">
        <v>0.10862653689130145</v>
      </c>
      <c r="N121" s="157">
        <v>0.11486838310131121</v>
      </c>
      <c r="O121" s="157">
        <v>0.1162221279646279</v>
      </c>
      <c r="P121" s="157">
        <v>0.10698102878571383</v>
      </c>
      <c r="Q121" s="157">
        <v>9.8408525768412899E-2</v>
      </c>
    </row>
    <row r="122" spans="1:17" x14ac:dyDescent="0.25">
      <c r="A122" s="156" t="s">
        <v>146</v>
      </c>
      <c r="B122" s="206">
        <v>321.51831143298955</v>
      </c>
      <c r="C122" s="206">
        <v>277.78565957088716</v>
      </c>
      <c r="D122" s="206">
        <v>269.7500915975246</v>
      </c>
      <c r="E122" s="206">
        <v>197.06812443253651</v>
      </c>
      <c r="F122" s="206">
        <v>198.00786940928305</v>
      </c>
      <c r="G122" s="206">
        <v>212.13491893443341</v>
      </c>
      <c r="H122" s="206">
        <v>129.93444225677894</v>
      </c>
      <c r="I122" s="206">
        <v>126.41610976386593</v>
      </c>
      <c r="J122" s="206">
        <v>105.76420227510758</v>
      </c>
      <c r="K122" s="206">
        <v>142.4830703996966</v>
      </c>
      <c r="L122" s="206">
        <v>123.88760628348498</v>
      </c>
      <c r="M122" s="206">
        <v>143.04402240867026</v>
      </c>
      <c r="N122" s="206">
        <v>151.26354974230478</v>
      </c>
      <c r="O122" s="206">
        <v>153.04621828818387</v>
      </c>
      <c r="P122" s="206">
        <v>140.87714767377136</v>
      </c>
      <c r="Q122" s="206">
        <v>129.58851278953264</v>
      </c>
    </row>
    <row r="123" spans="1:17" x14ac:dyDescent="0.25">
      <c r="A123" s="152" t="s">
        <v>159</v>
      </c>
      <c r="B123" s="151">
        <v>166.87429820141517</v>
      </c>
      <c r="C123" s="151">
        <v>45.24306722647021</v>
      </c>
      <c r="D123" s="151">
        <v>52.573026033797895</v>
      </c>
      <c r="E123" s="151">
        <v>4.1712698934143368</v>
      </c>
      <c r="F123" s="151">
        <v>6.1994213716018622</v>
      </c>
      <c r="G123" s="151">
        <v>52.152396322232171</v>
      </c>
      <c r="H123" s="151">
        <v>4.956503914277512</v>
      </c>
      <c r="I123" s="151">
        <v>5.9668476628004399</v>
      </c>
      <c r="J123" s="151">
        <v>6.3107906795718334</v>
      </c>
      <c r="K123" s="151">
        <v>51.900487523247776</v>
      </c>
      <c r="L123" s="151">
        <v>4.4969744911859362</v>
      </c>
      <c r="M123" s="151">
        <v>22.154360762399481</v>
      </c>
      <c r="N123" s="151">
        <v>73.762781640035286</v>
      </c>
      <c r="O123" s="151">
        <v>26.026280170332029</v>
      </c>
      <c r="P123" s="151">
        <v>2.4907208981186799</v>
      </c>
      <c r="Q123" s="151">
        <v>1.5003784360453292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2.7388403092422493</v>
      </c>
      <c r="E124" s="153">
        <v>0</v>
      </c>
      <c r="F124" s="153">
        <v>0</v>
      </c>
      <c r="G124" s="153">
        <v>9.593815148098443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110.86156714256136</v>
      </c>
      <c r="C125" s="153">
        <v>4.4853058479072443</v>
      </c>
      <c r="D125" s="153">
        <v>3.8364007547032348</v>
      </c>
      <c r="E125" s="153">
        <v>4.1712698934143368</v>
      </c>
      <c r="F125" s="153">
        <v>6.1994213716018622</v>
      </c>
      <c r="G125" s="153">
        <v>6.0887668261745373</v>
      </c>
      <c r="H125" s="153">
        <v>4.956503914277512</v>
      </c>
      <c r="I125" s="153">
        <v>5.9668476628004399</v>
      </c>
      <c r="J125" s="153">
        <v>6.3107906795718334</v>
      </c>
      <c r="K125" s="153">
        <v>4.0743993786795505</v>
      </c>
      <c r="L125" s="153">
        <v>4.4969744911859362</v>
      </c>
      <c r="M125" s="153">
        <v>4.0642742068680704</v>
      </c>
      <c r="N125" s="153">
        <v>4.0118806686353583</v>
      </c>
      <c r="O125" s="153">
        <v>2.9696970613441023</v>
      </c>
      <c r="P125" s="153">
        <v>2.4907208981186799</v>
      </c>
      <c r="Q125" s="153">
        <v>1.5003784360453292</v>
      </c>
    </row>
    <row r="126" spans="1:17" x14ac:dyDescent="0.25">
      <c r="A126" s="154" t="s">
        <v>125</v>
      </c>
      <c r="B126" s="153">
        <v>1.2142033919886417</v>
      </c>
      <c r="C126" s="153">
        <v>1.056793629156477</v>
      </c>
      <c r="D126" s="153">
        <v>1.1406406889372631</v>
      </c>
      <c r="E126" s="153">
        <v>0</v>
      </c>
      <c r="F126" s="153">
        <v>0</v>
      </c>
      <c r="G126" s="153">
        <v>1.1043864904101817</v>
      </c>
      <c r="H126" s="153">
        <v>0</v>
      </c>
      <c r="I126" s="153">
        <v>0</v>
      </c>
      <c r="J126" s="153">
        <v>0</v>
      </c>
      <c r="K126" s="153">
        <v>0.85011083911857721</v>
      </c>
      <c r="L126" s="153">
        <v>0</v>
      </c>
      <c r="M126" s="153">
        <v>0.21884982499217334</v>
      </c>
      <c r="N126" s="153">
        <v>0.39805577467402592</v>
      </c>
      <c r="O126" s="153">
        <v>0.11051117496609679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54.798527666865169</v>
      </c>
      <c r="C128" s="153">
        <v>39.700967749406487</v>
      </c>
      <c r="D128" s="153">
        <v>44.857144280915151</v>
      </c>
      <c r="E128" s="153">
        <v>0</v>
      </c>
      <c r="F128" s="153">
        <v>0</v>
      </c>
      <c r="G128" s="153">
        <v>35.365427857549008</v>
      </c>
      <c r="H128" s="153">
        <v>0</v>
      </c>
      <c r="I128" s="153">
        <v>0</v>
      </c>
      <c r="J128" s="153">
        <v>0</v>
      </c>
      <c r="K128" s="153">
        <v>46.975977305449646</v>
      </c>
      <c r="L128" s="153">
        <v>0</v>
      </c>
      <c r="M128" s="153">
        <v>17.871236730539238</v>
      </c>
      <c r="N128" s="153">
        <v>69.352845196725895</v>
      </c>
      <c r="O128" s="153">
        <v>22.94607193402183</v>
      </c>
      <c r="P128" s="153">
        <v>0</v>
      </c>
      <c r="Q128" s="153">
        <v>0</v>
      </c>
    </row>
    <row r="129" spans="1:17" x14ac:dyDescent="0.25">
      <c r="A129" s="152" t="s">
        <v>158</v>
      </c>
      <c r="B129" s="151">
        <v>154.64401323157441</v>
      </c>
      <c r="C129" s="151">
        <v>232.54259234441693</v>
      </c>
      <c r="D129" s="151">
        <v>217.1770655637267</v>
      </c>
      <c r="E129" s="151">
        <v>192.89685453912216</v>
      </c>
      <c r="F129" s="151">
        <v>191.80844803768119</v>
      </c>
      <c r="G129" s="151">
        <v>159.98252261220125</v>
      </c>
      <c r="H129" s="151">
        <v>124.97793834250143</v>
      </c>
      <c r="I129" s="151">
        <v>120.4492621010655</v>
      </c>
      <c r="J129" s="151">
        <v>99.453411595535741</v>
      </c>
      <c r="K129" s="151">
        <v>90.582582876448839</v>
      </c>
      <c r="L129" s="151">
        <v>119.39063179229905</v>
      </c>
      <c r="M129" s="151">
        <v>120.88966164627078</v>
      </c>
      <c r="N129" s="151">
        <v>77.50076810226949</v>
      </c>
      <c r="O129" s="151">
        <v>127.01993811785184</v>
      </c>
      <c r="P129" s="151">
        <v>138.38642677565269</v>
      </c>
      <c r="Q129" s="151">
        <v>128.08813435348731</v>
      </c>
    </row>
    <row r="130" spans="1:17" x14ac:dyDescent="0.25">
      <c r="A130" s="156" t="s">
        <v>145</v>
      </c>
      <c r="B130" s="206">
        <v>143.09077099776442</v>
      </c>
      <c r="C130" s="206">
        <v>123.6276839815548</v>
      </c>
      <c r="D130" s="206">
        <v>120.0514782855597</v>
      </c>
      <c r="E130" s="206">
        <v>87.704584346861211</v>
      </c>
      <c r="F130" s="206">
        <v>88.122815061823061</v>
      </c>
      <c r="G130" s="206">
        <v>94.410016557339347</v>
      </c>
      <c r="H130" s="206">
        <v>57.82693818843974</v>
      </c>
      <c r="I130" s="206">
        <v>56.261114746553638</v>
      </c>
      <c r="J130" s="206">
        <v>47.0700445646712</v>
      </c>
      <c r="K130" s="206">
        <v>63.41166792881274</v>
      </c>
      <c r="L130" s="206">
        <v>55.135811771224816</v>
      </c>
      <c r="M130" s="206">
        <v>63.661317956828398</v>
      </c>
      <c r="N130" s="206">
        <v>67.319394220556504</v>
      </c>
      <c r="O130" s="206">
        <v>68.112765570158359</v>
      </c>
      <c r="P130" s="206">
        <v>62.696956782218024</v>
      </c>
      <c r="Q130" s="206">
        <v>57.672983304941795</v>
      </c>
    </row>
    <row r="131" spans="1:17" x14ac:dyDescent="0.25">
      <c r="A131" s="152" t="s">
        <v>157</v>
      </c>
      <c r="B131" s="151">
        <v>138.342240902236</v>
      </c>
      <c r="C131" s="151">
        <v>116.63871680576128</v>
      </c>
      <c r="D131" s="151">
        <v>113.73465058779297</v>
      </c>
      <c r="E131" s="151">
        <v>61.133929589473865</v>
      </c>
      <c r="F131" s="151">
        <v>62.089913093245919</v>
      </c>
      <c r="G131" s="151">
        <v>90.227962226351636</v>
      </c>
      <c r="H131" s="151">
        <v>39.667213489870349</v>
      </c>
      <c r="I131" s="151">
        <v>27.412712540678523</v>
      </c>
      <c r="J131" s="151">
        <v>28.996280237194082</v>
      </c>
      <c r="K131" s="151">
        <v>61.155308036263612</v>
      </c>
      <c r="L131" s="151">
        <v>24.795004812453509</v>
      </c>
      <c r="M131" s="151">
        <v>60.620673340516845</v>
      </c>
      <c r="N131" s="151">
        <v>65.419929383075029</v>
      </c>
      <c r="O131" s="151">
        <v>65.071888063314191</v>
      </c>
      <c r="P131" s="151">
        <v>38.422226970359233</v>
      </c>
      <c r="Q131" s="151">
        <v>0.66773897338936372</v>
      </c>
    </row>
    <row r="132" spans="1:17" x14ac:dyDescent="0.25">
      <c r="A132" s="154" t="s">
        <v>30</v>
      </c>
      <c r="B132" s="205">
        <v>49.338611682015298</v>
      </c>
      <c r="C132" s="205">
        <v>1.9961720658376669</v>
      </c>
      <c r="D132" s="205">
        <v>1.7248920398515508</v>
      </c>
      <c r="E132" s="205">
        <v>1.8564112956061571</v>
      </c>
      <c r="F132" s="205">
        <v>2.7590340962194713</v>
      </c>
      <c r="G132" s="205">
        <v>2.8381428071969457</v>
      </c>
      <c r="H132" s="205">
        <v>2.2058773678749657</v>
      </c>
      <c r="I132" s="205">
        <v>2.6555278568457883</v>
      </c>
      <c r="J132" s="205">
        <v>2.8085986764509521</v>
      </c>
      <c r="K132" s="205">
        <v>1.8132993603058876</v>
      </c>
      <c r="L132" s="205">
        <v>2.0013651609239287</v>
      </c>
      <c r="M132" s="205">
        <v>1.808793182618738</v>
      </c>
      <c r="N132" s="205">
        <v>1.7854755938083038</v>
      </c>
      <c r="O132" s="205">
        <v>1.3216548701179889</v>
      </c>
      <c r="P132" s="205">
        <v>1.1084879491422883</v>
      </c>
      <c r="Q132" s="205">
        <v>0.66773897338936372</v>
      </c>
    </row>
    <row r="133" spans="1:17" x14ac:dyDescent="0.25">
      <c r="A133" s="154" t="s">
        <v>125</v>
      </c>
      <c r="B133" s="205">
        <v>1.9293561741337231</v>
      </c>
      <c r="C133" s="205">
        <v>2.9725261352346957</v>
      </c>
      <c r="D133" s="205">
        <v>2.77758783910047</v>
      </c>
      <c r="E133" s="205">
        <v>2.6199002020627642</v>
      </c>
      <c r="F133" s="205">
        <v>1.964577099073894</v>
      </c>
      <c r="G133" s="205">
        <v>2.6463566566332277</v>
      </c>
      <c r="H133" s="205">
        <v>1.2643453237463553</v>
      </c>
      <c r="I133" s="205">
        <v>0.67134021890792683</v>
      </c>
      <c r="J133" s="205">
        <v>0.57211682175444611</v>
      </c>
      <c r="K133" s="205">
        <v>1.0548068375989434</v>
      </c>
      <c r="L133" s="205">
        <v>0.36648344469301913</v>
      </c>
      <c r="M133" s="205">
        <v>0.71149298487359192</v>
      </c>
      <c r="N133" s="205">
        <v>0.36315031700352091</v>
      </c>
      <c r="O133" s="205">
        <v>0.30555755556843323</v>
      </c>
      <c r="P133" s="205">
        <v>0.24651394587458422</v>
      </c>
      <c r="Q133" s="205">
        <v>0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87.074273046086972</v>
      </c>
      <c r="C135" s="205">
        <v>111.67001860468892</v>
      </c>
      <c r="D135" s="205">
        <v>109.23217070884095</v>
      </c>
      <c r="E135" s="205">
        <v>56.657618091804942</v>
      </c>
      <c r="F135" s="205">
        <v>57.366301897952553</v>
      </c>
      <c r="G135" s="205">
        <v>84.74346276252146</v>
      </c>
      <c r="H135" s="205">
        <v>36.196990798249026</v>
      </c>
      <c r="I135" s="205">
        <v>24.085844464924808</v>
      </c>
      <c r="J135" s="205">
        <v>25.615564738988684</v>
      </c>
      <c r="K135" s="205">
        <v>58.287201838358783</v>
      </c>
      <c r="L135" s="205">
        <v>22.42715620683656</v>
      </c>
      <c r="M135" s="205">
        <v>58.100387173024515</v>
      </c>
      <c r="N135" s="205">
        <v>63.271303472263206</v>
      </c>
      <c r="O135" s="205">
        <v>63.444675637627775</v>
      </c>
      <c r="P135" s="205">
        <v>37.067225075342364</v>
      </c>
      <c r="Q135" s="205">
        <v>0</v>
      </c>
    </row>
    <row r="136" spans="1:17" x14ac:dyDescent="0.25">
      <c r="A136" s="152" t="s">
        <v>156</v>
      </c>
      <c r="B136" s="151">
        <v>4.7485300955284275</v>
      </c>
      <c r="C136" s="151">
        <v>6.988967175793519</v>
      </c>
      <c r="D136" s="151">
        <v>6.3168276977667208</v>
      </c>
      <c r="E136" s="151">
        <v>26.570654757387342</v>
      </c>
      <c r="F136" s="151">
        <v>26.032901968577146</v>
      </c>
      <c r="G136" s="151">
        <v>4.1820543309877154</v>
      </c>
      <c r="H136" s="151">
        <v>18.159724698569391</v>
      </c>
      <c r="I136" s="151">
        <v>28.848402205875114</v>
      </c>
      <c r="J136" s="151">
        <v>18.073764327477118</v>
      </c>
      <c r="K136" s="151">
        <v>2.2563598925491308</v>
      </c>
      <c r="L136" s="151">
        <v>30.340806958771307</v>
      </c>
      <c r="M136" s="151">
        <v>3.0406446163115564</v>
      </c>
      <c r="N136" s="151">
        <v>1.8994648374814687</v>
      </c>
      <c r="O136" s="151">
        <v>3.0408775068441658</v>
      </c>
      <c r="P136" s="151">
        <v>24.274729811858787</v>
      </c>
      <c r="Q136" s="151">
        <v>57.005244331552433</v>
      </c>
    </row>
    <row r="137" spans="1:17" x14ac:dyDescent="0.25">
      <c r="A137" s="156" t="s">
        <v>144</v>
      </c>
      <c r="B137" s="204">
        <v>95.242233885632558</v>
      </c>
      <c r="C137" s="204">
        <v>82.287464875664639</v>
      </c>
      <c r="D137" s="204">
        <v>79.907116954229167</v>
      </c>
      <c r="E137" s="204">
        <v>58.376794512739387</v>
      </c>
      <c r="F137" s="204">
        <v>58.65517184829217</v>
      </c>
      <c r="G137" s="204">
        <v>62.839977836453485</v>
      </c>
      <c r="H137" s="204">
        <v>38.490020938663058</v>
      </c>
      <c r="I137" s="204">
        <v>37.4477977300254</v>
      </c>
      <c r="J137" s="204">
        <v>31.330156111225381</v>
      </c>
      <c r="K137" s="204">
        <v>42.207256735295715</v>
      </c>
      <c r="L137" s="204">
        <v>36.698788073978925</v>
      </c>
      <c r="M137" s="204">
        <v>42.373425567792893</v>
      </c>
      <c r="N137" s="204">
        <v>44.808267120830003</v>
      </c>
      <c r="O137" s="204">
        <v>45.336340728303398</v>
      </c>
      <c r="P137" s="204">
        <v>41.731539917851869</v>
      </c>
      <c r="Q137" s="204">
        <v>38.387547474304014</v>
      </c>
    </row>
    <row r="138" spans="1:17" x14ac:dyDescent="0.25">
      <c r="A138" s="152" t="s">
        <v>155</v>
      </c>
      <c r="B138" s="151">
        <v>34.885540357164757</v>
      </c>
      <c r="C138" s="151">
        <v>29.986919915424274</v>
      </c>
      <c r="D138" s="151">
        <v>29.144222168253815</v>
      </c>
      <c r="E138" s="151">
        <v>20.120860693385797</v>
      </c>
      <c r="F138" s="151">
        <v>20.251995157535056</v>
      </c>
      <c r="G138" s="151">
        <v>22.961024580628354</v>
      </c>
      <c r="H138" s="151">
        <v>13.229327040249494</v>
      </c>
      <c r="I138" s="151">
        <v>12.274301313986495</v>
      </c>
      <c r="J138" s="151">
        <v>10.592499466038628</v>
      </c>
      <c r="K138" s="151">
        <v>15.451700840778805</v>
      </c>
      <c r="L138" s="151">
        <v>11.921283379298895</v>
      </c>
      <c r="M138" s="151">
        <v>15.470799222394167</v>
      </c>
      <c r="N138" s="151">
        <v>16.430035341104553</v>
      </c>
      <c r="O138" s="151">
        <v>16.563950564330359</v>
      </c>
      <c r="P138" s="151">
        <v>14.100776683036367</v>
      </c>
      <c r="Q138" s="151">
        <v>6.2964281993321514</v>
      </c>
    </row>
    <row r="139" spans="1:17" x14ac:dyDescent="0.25">
      <c r="A139" s="154" t="s">
        <v>30</v>
      </c>
      <c r="B139" s="153">
        <v>12.115882863342692</v>
      </c>
      <c r="C139" s="153">
        <v>0.49019188218427184</v>
      </c>
      <c r="D139" s="153">
        <v>0.42357474590983524</v>
      </c>
      <c r="E139" s="153">
        <v>0.45587139639661062</v>
      </c>
      <c r="F139" s="153">
        <v>0.67752481851751734</v>
      </c>
      <c r="G139" s="153">
        <v>0.69695122398369569</v>
      </c>
      <c r="H139" s="153">
        <v>0.54168836310839752</v>
      </c>
      <c r="I139" s="153">
        <v>0.65210721090506651</v>
      </c>
      <c r="J139" s="153">
        <v>0.68969619156152773</v>
      </c>
      <c r="K139" s="153">
        <v>0.44528457321081538</v>
      </c>
      <c r="L139" s="153">
        <v>0.49146712949299026</v>
      </c>
      <c r="M139" s="153">
        <v>0.4441780094231938</v>
      </c>
      <c r="N139" s="153">
        <v>0.438452003663169</v>
      </c>
      <c r="O139" s="153">
        <v>0.32455342876931714</v>
      </c>
      <c r="P139" s="153">
        <v>0.27220689211509524</v>
      </c>
      <c r="Q139" s="153">
        <v>0.16397395283465713</v>
      </c>
    </row>
    <row r="140" spans="1:17" x14ac:dyDescent="0.25">
      <c r="A140" s="154" t="s">
        <v>125</v>
      </c>
      <c r="B140" s="153">
        <v>0.49358413419208264</v>
      </c>
      <c r="C140" s="153">
        <v>0.76481026465022128</v>
      </c>
      <c r="D140" s="153">
        <v>0.71220688309270219</v>
      </c>
      <c r="E140" s="153">
        <v>0.86913742200428634</v>
      </c>
      <c r="F140" s="153">
        <v>0.6481541619577621</v>
      </c>
      <c r="G140" s="153">
        <v>0.6742052921351257</v>
      </c>
      <c r="H140" s="153">
        <v>0.4282163502814294</v>
      </c>
      <c r="I140" s="153">
        <v>0.31515886935433252</v>
      </c>
      <c r="J140" s="153">
        <v>0.21634447947260715</v>
      </c>
      <c r="K140" s="153">
        <v>0.26673971508651945</v>
      </c>
      <c r="L140" s="153">
        <v>0.1837722494290647</v>
      </c>
      <c r="M140" s="153">
        <v>0.18178870579681278</v>
      </c>
      <c r="N140" s="153">
        <v>9.1261073405482646E-2</v>
      </c>
      <c r="O140" s="153">
        <v>7.783611516540509E-2</v>
      </c>
      <c r="P140" s="153">
        <v>9.1358716504495133E-2</v>
      </c>
      <c r="Q140" s="153">
        <v>0.41905235115072892</v>
      </c>
    </row>
    <row r="141" spans="1:17" x14ac:dyDescent="0.25">
      <c r="A141" s="154" t="s">
        <v>26</v>
      </c>
      <c r="B141" s="153">
        <v>22.276073359629979</v>
      </c>
      <c r="C141" s="153">
        <v>28.731917768589781</v>
      </c>
      <c r="D141" s="153">
        <v>28.008440539251279</v>
      </c>
      <c r="E141" s="153">
        <v>18.795851874984901</v>
      </c>
      <c r="F141" s="153">
        <v>18.926316177059778</v>
      </c>
      <c r="G141" s="153">
        <v>21.589868064509531</v>
      </c>
      <c r="H141" s="153">
        <v>12.259422326859667</v>
      </c>
      <c r="I141" s="153">
        <v>11.307035233727095</v>
      </c>
      <c r="J141" s="153">
        <v>9.6864587950044942</v>
      </c>
      <c r="K141" s="153">
        <v>14.73967655248147</v>
      </c>
      <c r="L141" s="153">
        <v>11.246044000376839</v>
      </c>
      <c r="M141" s="153">
        <v>14.844832507174161</v>
      </c>
      <c r="N141" s="153">
        <v>15.9003222640359</v>
      </c>
      <c r="O141" s="153">
        <v>16.161561020395638</v>
      </c>
      <c r="P141" s="153">
        <v>13.737211074416777</v>
      </c>
      <c r="Q141" s="153">
        <v>5.7134018953467649</v>
      </c>
    </row>
    <row r="142" spans="1:17" x14ac:dyDescent="0.25">
      <c r="A142" s="152" t="s">
        <v>154</v>
      </c>
      <c r="B142" s="151">
        <v>60.10401330886144</v>
      </c>
      <c r="C142" s="151">
        <v>51.928715678575657</v>
      </c>
      <c r="D142" s="151">
        <v>50.426562092788672</v>
      </c>
      <c r="E142" s="151">
        <v>36.839535268939642</v>
      </c>
      <c r="F142" s="151">
        <v>37.015209383230591</v>
      </c>
      <c r="G142" s="151">
        <v>39.656092787010067</v>
      </c>
      <c r="H142" s="151">
        <v>24.289694144865514</v>
      </c>
      <c r="I142" s="151">
        <v>23.631983851362939</v>
      </c>
      <c r="J142" s="151">
        <v>19.771356078638362</v>
      </c>
      <c r="K142" s="151">
        <v>26.635510498367569</v>
      </c>
      <c r="L142" s="151">
        <v>23.159310285247891</v>
      </c>
      <c r="M142" s="151">
        <v>26.740373785508883</v>
      </c>
      <c r="N142" s="151">
        <v>28.276916379464012</v>
      </c>
      <c r="O142" s="151">
        <v>28.610165000761082</v>
      </c>
      <c r="P142" s="151">
        <v>26.33530239991801</v>
      </c>
      <c r="Q142" s="151">
        <v>24.225026757149294</v>
      </c>
    </row>
    <row r="143" spans="1:17" x14ac:dyDescent="0.25">
      <c r="A143" s="150" t="s">
        <v>33</v>
      </c>
      <c r="B143" s="87">
        <v>0</v>
      </c>
      <c r="C143" s="87">
        <v>0</v>
      </c>
      <c r="D143" s="87">
        <v>33.456873410467395</v>
      </c>
      <c r="E143" s="87">
        <v>0</v>
      </c>
      <c r="F143" s="87">
        <v>0</v>
      </c>
      <c r="G143" s="87">
        <v>17.974124833587958</v>
      </c>
      <c r="H143" s="87">
        <v>0.88982595827778821</v>
      </c>
      <c r="I143" s="87">
        <v>0.40095784925561523</v>
      </c>
      <c r="J143" s="87">
        <v>0.6297317670960465</v>
      </c>
      <c r="K143" s="87">
        <v>0.73580773892436169</v>
      </c>
      <c r="L143" s="87">
        <v>0.23550419863358391</v>
      </c>
      <c r="M143" s="87">
        <v>0.35110925986846453</v>
      </c>
      <c r="N143" s="87">
        <v>0.224991500760549</v>
      </c>
      <c r="O143" s="87">
        <v>0.75100678221328565</v>
      </c>
      <c r="P143" s="87">
        <v>0.63639500116688874</v>
      </c>
      <c r="Q143" s="87">
        <v>0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5.8909902977775578E-15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1.0077752197851895</v>
      </c>
      <c r="C146" s="87">
        <v>0.7844954289300099</v>
      </c>
      <c r="D146" s="87">
        <v>0</v>
      </c>
      <c r="E146" s="87">
        <v>1.1169167551795558</v>
      </c>
      <c r="F146" s="87">
        <v>0.92153330170698122</v>
      </c>
      <c r="G146" s="87">
        <v>2.0189296778757525E-16</v>
      </c>
      <c r="H146" s="87">
        <v>0.63087254248432201</v>
      </c>
      <c r="I146" s="87">
        <v>0.61257417023587302</v>
      </c>
      <c r="J146" s="87">
        <v>0.46560657807737832</v>
      </c>
      <c r="K146" s="87">
        <v>0.43620711088027292</v>
      </c>
      <c r="L146" s="87">
        <v>0.57280171238230859</v>
      </c>
      <c r="M146" s="87">
        <v>0.51069792286424254</v>
      </c>
      <c r="N146" s="87">
        <v>0.37331485441671508</v>
      </c>
      <c r="O146" s="87">
        <v>0.39502686141350146</v>
      </c>
      <c r="P146" s="87">
        <v>0.29066274739005482</v>
      </c>
      <c r="Q146" s="87">
        <v>0.13066904869649698</v>
      </c>
    </row>
    <row r="147" spans="1:17" x14ac:dyDescent="0.25">
      <c r="A147" s="150" t="s">
        <v>29</v>
      </c>
      <c r="B147" s="87">
        <v>18.749599061256799</v>
      </c>
      <c r="C147" s="87">
        <v>22.967179300683519</v>
      </c>
      <c r="D147" s="87">
        <v>16.969688682321273</v>
      </c>
      <c r="E147" s="87">
        <v>11.684764077598359</v>
      </c>
      <c r="F147" s="87">
        <v>11.093810615447747</v>
      </c>
      <c r="G147" s="87">
        <v>9.1538506081436903</v>
      </c>
      <c r="H147" s="87">
        <v>6.8273049046415837</v>
      </c>
      <c r="I147" s="87">
        <v>5.8215997419822596</v>
      </c>
      <c r="J147" s="87">
        <v>4.51385238966615</v>
      </c>
      <c r="K147" s="87">
        <v>6.1767582539071801</v>
      </c>
      <c r="L147" s="87">
        <v>2.1738868734326351</v>
      </c>
      <c r="M147" s="87">
        <v>1.0666843465512776</v>
      </c>
      <c r="N147" s="87">
        <v>0.84902632528329525</v>
      </c>
      <c r="O147" s="87">
        <v>1.4614002174856331</v>
      </c>
      <c r="P147" s="87">
        <v>0.81070539407109177</v>
      </c>
      <c r="Q147" s="87">
        <v>0.71273799603341503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40.346639027819457</v>
      </c>
      <c r="C149" s="87">
        <v>28.177040948962123</v>
      </c>
      <c r="D149" s="87">
        <v>0</v>
      </c>
      <c r="E149" s="87">
        <v>24.037854436161723</v>
      </c>
      <c r="F149" s="87">
        <v>24.99986546607586</v>
      </c>
      <c r="G149" s="87">
        <v>5.8191967425666514E-15</v>
      </c>
      <c r="H149" s="87">
        <v>15.941690739461819</v>
      </c>
      <c r="I149" s="87">
        <v>16.796852089889192</v>
      </c>
      <c r="J149" s="87">
        <v>14.162165343798788</v>
      </c>
      <c r="K149" s="87">
        <v>19.286737394655756</v>
      </c>
      <c r="L149" s="87">
        <v>20.177117500799362</v>
      </c>
      <c r="M149" s="87">
        <v>24.811882256224898</v>
      </c>
      <c r="N149" s="87">
        <v>26.829583699003454</v>
      </c>
      <c r="O149" s="87">
        <v>26.002731139648663</v>
      </c>
      <c r="P149" s="87">
        <v>24.597539257289974</v>
      </c>
      <c r="Q149" s="87">
        <v>23.381619712419383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12.528117345278414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49" t="s">
        <v>153</v>
      </c>
      <c r="B153" s="148">
        <v>0.25268021960635778</v>
      </c>
      <c r="C153" s="148">
        <v>0.37182928166471146</v>
      </c>
      <c r="D153" s="148">
        <v>0.33633269318667264</v>
      </c>
      <c r="E153" s="148">
        <v>1.4163985504139542</v>
      </c>
      <c r="F153" s="148">
        <v>1.3879673075265235</v>
      </c>
      <c r="G153" s="148">
        <v>0.2228604688150648</v>
      </c>
      <c r="H153" s="148">
        <v>0.97099975354805168</v>
      </c>
      <c r="I153" s="148">
        <v>1.541512564675966</v>
      </c>
      <c r="J153" s="148">
        <v>0.96630056654839047</v>
      </c>
      <c r="K153" s="148">
        <v>0.12004539614933717</v>
      </c>
      <c r="L153" s="148">
        <v>1.6181944094321437</v>
      </c>
      <c r="M153" s="148">
        <v>0.16225255988984483</v>
      </c>
      <c r="N153" s="148">
        <v>0.10131540026143288</v>
      </c>
      <c r="O153" s="148">
        <v>0.16222516321196048</v>
      </c>
      <c r="P153" s="148">
        <v>1.2954608348974892</v>
      </c>
      <c r="Q153" s="148">
        <v>7.8660925178225725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SUM(B159:B165)</f>
        <v>1</v>
      </c>
      <c r="C158" s="77">
        <f t="shared" si="0"/>
        <v>1</v>
      </c>
      <c r="D158" s="77">
        <f t="shared" si="0"/>
        <v>1</v>
      </c>
      <c r="E158" s="77">
        <f t="shared" si="0"/>
        <v>1.0000000000000002</v>
      </c>
      <c r="F158" s="77">
        <f t="shared" si="0"/>
        <v>1.0000000000000002</v>
      </c>
      <c r="G158" s="77">
        <f t="shared" si="0"/>
        <v>0.99999999999999978</v>
      </c>
      <c r="H158" s="77">
        <f t="shared" si="0"/>
        <v>1</v>
      </c>
      <c r="I158" s="77">
        <f t="shared" si="0"/>
        <v>0.99999999999999978</v>
      </c>
      <c r="J158" s="77">
        <f t="shared" si="0"/>
        <v>1</v>
      </c>
      <c r="K158" s="77">
        <f t="shared" si="0"/>
        <v>1</v>
      </c>
      <c r="L158" s="77">
        <f t="shared" si="0"/>
        <v>1</v>
      </c>
      <c r="M158" s="77">
        <f t="shared" si="0"/>
        <v>1</v>
      </c>
      <c r="N158" s="77">
        <f t="shared" si="0"/>
        <v>1</v>
      </c>
      <c r="O158" s="77">
        <f t="shared" si="0"/>
        <v>1</v>
      </c>
      <c r="P158" s="77">
        <f t="shared" si="0"/>
        <v>1.0000000000000002</v>
      </c>
      <c r="Q158" s="77">
        <f t="shared" si="0"/>
        <v>1</v>
      </c>
    </row>
    <row r="159" spans="1:17" x14ac:dyDescent="0.25">
      <c r="A159" s="132" t="s">
        <v>83</v>
      </c>
      <c r="B159" s="203">
        <f t="shared" ref="B159:Q159" si="1">IF(B6=0,0,B6/B$5)</f>
        <v>1.4288523341055312E-3</v>
      </c>
      <c r="C159" s="203">
        <f t="shared" si="1"/>
        <v>1.428852334105531E-3</v>
      </c>
      <c r="D159" s="203">
        <f t="shared" si="1"/>
        <v>1.428852334105531E-3</v>
      </c>
      <c r="E159" s="203">
        <f t="shared" si="1"/>
        <v>1.4288523341055312E-3</v>
      </c>
      <c r="F159" s="203">
        <f t="shared" si="1"/>
        <v>1.4288523341055312E-3</v>
      </c>
      <c r="G159" s="203">
        <f t="shared" si="1"/>
        <v>1.4288523341055308E-3</v>
      </c>
      <c r="H159" s="203">
        <f t="shared" si="1"/>
        <v>1.428852334105531E-3</v>
      </c>
      <c r="I159" s="203">
        <f t="shared" si="1"/>
        <v>1.4288523341055306E-3</v>
      </c>
      <c r="J159" s="203">
        <f t="shared" si="1"/>
        <v>1.428852334105531E-3</v>
      </c>
      <c r="K159" s="203">
        <f t="shared" si="1"/>
        <v>1.4288523341055312E-3</v>
      </c>
      <c r="L159" s="203">
        <f t="shared" si="1"/>
        <v>1.428852334105531E-3</v>
      </c>
      <c r="M159" s="203">
        <f t="shared" si="1"/>
        <v>1.4288523341055308E-3</v>
      </c>
      <c r="N159" s="203">
        <f t="shared" si="1"/>
        <v>1.4288523341055308E-3</v>
      </c>
      <c r="O159" s="203">
        <f t="shared" si="1"/>
        <v>1.4288523341055312E-3</v>
      </c>
      <c r="P159" s="203">
        <f t="shared" si="1"/>
        <v>1.4288523341055312E-3</v>
      </c>
      <c r="Q159" s="203">
        <f t="shared" si="1"/>
        <v>1.4288523341055312E-3</v>
      </c>
    </row>
    <row r="160" spans="1:17" x14ac:dyDescent="0.25">
      <c r="A160" s="76" t="s">
        <v>82</v>
      </c>
      <c r="B160" s="202">
        <f t="shared" ref="B160:Q160" si="2">IF(B7=0,0,B7/B$5)</f>
        <v>7.144261670527656E-4</v>
      </c>
      <c r="C160" s="202">
        <f t="shared" si="2"/>
        <v>7.1442616705276549E-4</v>
      </c>
      <c r="D160" s="202">
        <f t="shared" si="2"/>
        <v>7.1442616705276549E-4</v>
      </c>
      <c r="E160" s="202">
        <f t="shared" si="2"/>
        <v>7.144261670527656E-4</v>
      </c>
      <c r="F160" s="202">
        <f t="shared" si="2"/>
        <v>7.144261670527656E-4</v>
      </c>
      <c r="G160" s="202">
        <f t="shared" si="2"/>
        <v>7.1442616705276539E-4</v>
      </c>
      <c r="H160" s="202">
        <f t="shared" si="2"/>
        <v>7.1442616705276549E-4</v>
      </c>
      <c r="I160" s="202">
        <f t="shared" si="2"/>
        <v>7.1442616705276549E-4</v>
      </c>
      <c r="J160" s="202">
        <f t="shared" si="2"/>
        <v>7.144261670527656E-4</v>
      </c>
      <c r="K160" s="202">
        <f t="shared" si="2"/>
        <v>7.144261670527656E-4</v>
      </c>
      <c r="L160" s="202">
        <f t="shared" si="2"/>
        <v>7.1442616705276549E-4</v>
      </c>
      <c r="M160" s="202">
        <f t="shared" si="2"/>
        <v>7.1442616705276549E-4</v>
      </c>
      <c r="N160" s="202">
        <f t="shared" si="2"/>
        <v>7.144261670527656E-4</v>
      </c>
      <c r="O160" s="202">
        <f t="shared" si="2"/>
        <v>7.144261670527656E-4</v>
      </c>
      <c r="P160" s="202">
        <f t="shared" si="2"/>
        <v>7.144261670527656E-4</v>
      </c>
      <c r="Q160" s="202">
        <f t="shared" si="2"/>
        <v>7.144261670527656E-4</v>
      </c>
    </row>
    <row r="161" spans="1:17" x14ac:dyDescent="0.25">
      <c r="A161" s="76" t="s">
        <v>81</v>
      </c>
      <c r="B161" s="202">
        <f t="shared" ref="B161:Q161" si="3">IF(B8=0,0,B8/B$5)</f>
        <v>1.8098796232003393E-2</v>
      </c>
      <c r="C161" s="202">
        <f t="shared" si="3"/>
        <v>1.8098796232003389E-2</v>
      </c>
      <c r="D161" s="202">
        <f t="shared" si="3"/>
        <v>1.8098796232003389E-2</v>
      </c>
      <c r="E161" s="202">
        <f t="shared" si="3"/>
        <v>1.8098796232003393E-2</v>
      </c>
      <c r="F161" s="202">
        <f t="shared" si="3"/>
        <v>1.8098796232003389E-2</v>
      </c>
      <c r="G161" s="202">
        <f t="shared" si="3"/>
        <v>1.8098796232003386E-2</v>
      </c>
      <c r="H161" s="202">
        <f t="shared" si="3"/>
        <v>1.8098796232003389E-2</v>
      </c>
      <c r="I161" s="202">
        <f t="shared" si="3"/>
        <v>1.8098796232003386E-2</v>
      </c>
      <c r="J161" s="202">
        <f t="shared" si="3"/>
        <v>1.8098796232003393E-2</v>
      </c>
      <c r="K161" s="202">
        <f t="shared" si="3"/>
        <v>1.8098796232003393E-2</v>
      </c>
      <c r="L161" s="202">
        <f t="shared" si="3"/>
        <v>1.8098796232003393E-2</v>
      </c>
      <c r="M161" s="202">
        <f t="shared" si="3"/>
        <v>1.8098796232003389E-2</v>
      </c>
      <c r="N161" s="202">
        <f t="shared" si="3"/>
        <v>1.8098796232003389E-2</v>
      </c>
      <c r="O161" s="202">
        <f t="shared" si="3"/>
        <v>1.8098796232003389E-2</v>
      </c>
      <c r="P161" s="202">
        <f t="shared" si="3"/>
        <v>1.8098796232003393E-2</v>
      </c>
      <c r="Q161" s="202">
        <f t="shared" si="3"/>
        <v>1.8098796232003393E-2</v>
      </c>
    </row>
    <row r="162" spans="1:17" x14ac:dyDescent="0.25">
      <c r="A162" s="76" t="s">
        <v>80</v>
      </c>
      <c r="B162" s="202">
        <f t="shared" ref="B162:Q162" si="4">IF(B9=0,0,B9/B$5)</f>
        <v>4.7628411136851038E-4</v>
      </c>
      <c r="C162" s="202">
        <f t="shared" si="4"/>
        <v>4.7628411136851028E-4</v>
      </c>
      <c r="D162" s="202">
        <f t="shared" si="4"/>
        <v>4.7628411136851028E-4</v>
      </c>
      <c r="E162" s="202">
        <f t="shared" si="4"/>
        <v>4.7628411136851038E-4</v>
      </c>
      <c r="F162" s="202">
        <f t="shared" si="4"/>
        <v>4.7628411136851033E-4</v>
      </c>
      <c r="G162" s="202">
        <f t="shared" si="4"/>
        <v>4.7628411136851017E-4</v>
      </c>
      <c r="H162" s="202">
        <f t="shared" si="4"/>
        <v>4.7628411136851028E-4</v>
      </c>
      <c r="I162" s="202">
        <f t="shared" si="4"/>
        <v>4.7628411136851017E-4</v>
      </c>
      <c r="J162" s="202">
        <f t="shared" si="4"/>
        <v>4.7628411136851033E-4</v>
      </c>
      <c r="K162" s="202">
        <f t="shared" si="4"/>
        <v>4.7628411136851033E-4</v>
      </c>
      <c r="L162" s="202">
        <f t="shared" si="4"/>
        <v>4.7628411136851033E-4</v>
      </c>
      <c r="M162" s="202">
        <f t="shared" si="4"/>
        <v>4.7628411136851033E-4</v>
      </c>
      <c r="N162" s="202">
        <f t="shared" si="4"/>
        <v>4.7628411136851028E-4</v>
      </c>
      <c r="O162" s="202">
        <f t="shared" si="4"/>
        <v>4.7628411136851028E-4</v>
      </c>
      <c r="P162" s="202">
        <f t="shared" si="4"/>
        <v>4.7628411136851038E-4</v>
      </c>
      <c r="Q162" s="202">
        <f t="shared" si="4"/>
        <v>4.7628411136851033E-4</v>
      </c>
    </row>
    <row r="163" spans="1:17" x14ac:dyDescent="0.25">
      <c r="A163" s="129" t="s">
        <v>79</v>
      </c>
      <c r="B163" s="201">
        <f t="shared" ref="B163:Q163" si="5">IF(B10=0,0,B10/B$5)</f>
        <v>9.5256822273702098E-4</v>
      </c>
      <c r="C163" s="201">
        <f t="shared" si="5"/>
        <v>9.5256822273702055E-4</v>
      </c>
      <c r="D163" s="201">
        <f t="shared" si="5"/>
        <v>9.5256822273702055E-4</v>
      </c>
      <c r="E163" s="201">
        <f t="shared" si="5"/>
        <v>9.5256822273702077E-4</v>
      </c>
      <c r="F163" s="201">
        <f t="shared" si="5"/>
        <v>9.5256822273702066E-4</v>
      </c>
      <c r="G163" s="201">
        <f t="shared" si="5"/>
        <v>9.5256822273702033E-4</v>
      </c>
      <c r="H163" s="201">
        <f t="shared" si="5"/>
        <v>9.5256822273702055E-4</v>
      </c>
      <c r="I163" s="201">
        <f t="shared" si="5"/>
        <v>9.5256822273702033E-4</v>
      </c>
      <c r="J163" s="201">
        <f t="shared" si="5"/>
        <v>9.5256822273702066E-4</v>
      </c>
      <c r="K163" s="201">
        <f t="shared" si="5"/>
        <v>9.5256822273702066E-4</v>
      </c>
      <c r="L163" s="201">
        <f t="shared" si="5"/>
        <v>9.5256822273702066E-4</v>
      </c>
      <c r="M163" s="201">
        <f t="shared" si="5"/>
        <v>9.5256822273702066E-4</v>
      </c>
      <c r="N163" s="201">
        <f t="shared" si="5"/>
        <v>9.5256822273702055E-4</v>
      </c>
      <c r="O163" s="201">
        <f t="shared" si="5"/>
        <v>9.5256822273702055E-4</v>
      </c>
      <c r="P163" s="201">
        <f t="shared" si="5"/>
        <v>9.5256822273702077E-4</v>
      </c>
      <c r="Q163" s="201">
        <f t="shared" si="5"/>
        <v>9.5256822273702066E-4</v>
      </c>
    </row>
    <row r="164" spans="1:17" x14ac:dyDescent="0.25">
      <c r="A164" s="127" t="s">
        <v>152</v>
      </c>
      <c r="B164" s="200">
        <f t="shared" ref="B164:Q164" si="6">IF(B15=0,0,B15/B$5)</f>
        <v>0.55060730633205734</v>
      </c>
      <c r="C164" s="200">
        <f t="shared" si="6"/>
        <v>0.55060730633205734</v>
      </c>
      <c r="D164" s="200">
        <f t="shared" si="6"/>
        <v>0.55060730633205746</v>
      </c>
      <c r="E164" s="200">
        <f t="shared" si="6"/>
        <v>0.55060730633205746</v>
      </c>
      <c r="F164" s="200">
        <f t="shared" si="6"/>
        <v>0.55060730633205746</v>
      </c>
      <c r="G164" s="200">
        <f t="shared" si="6"/>
        <v>0.55060730633205723</v>
      </c>
      <c r="H164" s="200">
        <f t="shared" si="6"/>
        <v>0.55060730633205746</v>
      </c>
      <c r="I164" s="200">
        <f t="shared" si="6"/>
        <v>0.55060730633205723</v>
      </c>
      <c r="J164" s="200">
        <f t="shared" si="6"/>
        <v>0.55060730633205734</v>
      </c>
      <c r="K164" s="200">
        <f t="shared" si="6"/>
        <v>0.55060730633205734</v>
      </c>
      <c r="L164" s="200">
        <f t="shared" si="6"/>
        <v>0.55060730633205734</v>
      </c>
      <c r="M164" s="200">
        <f t="shared" si="6"/>
        <v>0.55060730633205734</v>
      </c>
      <c r="N164" s="200">
        <f t="shared" si="6"/>
        <v>0.55060730633205746</v>
      </c>
      <c r="O164" s="200">
        <f t="shared" si="6"/>
        <v>0.55060730633205734</v>
      </c>
      <c r="P164" s="200">
        <f t="shared" si="6"/>
        <v>0.55060730633205746</v>
      </c>
      <c r="Q164" s="200">
        <f t="shared" si="6"/>
        <v>0.55060730633205734</v>
      </c>
    </row>
    <row r="165" spans="1:17" x14ac:dyDescent="0.25">
      <c r="A165" s="72" t="s">
        <v>151</v>
      </c>
      <c r="B165" s="71">
        <f t="shared" ref="B165:Q165" si="7">IF(B26=0,0,B26/B$5)</f>
        <v>0.42772176660067551</v>
      </c>
      <c r="C165" s="71">
        <f t="shared" si="7"/>
        <v>0.4277217666006754</v>
      </c>
      <c r="D165" s="71">
        <f t="shared" si="7"/>
        <v>0.4277217666006754</v>
      </c>
      <c r="E165" s="71">
        <f t="shared" si="7"/>
        <v>0.42772176660067546</v>
      </c>
      <c r="F165" s="71">
        <f t="shared" si="7"/>
        <v>0.42772176660067551</v>
      </c>
      <c r="G165" s="71">
        <f t="shared" si="7"/>
        <v>0.42772176660067535</v>
      </c>
      <c r="H165" s="71">
        <f t="shared" si="7"/>
        <v>0.4277217666006754</v>
      </c>
      <c r="I165" s="71">
        <f t="shared" si="7"/>
        <v>0.42772176660067535</v>
      </c>
      <c r="J165" s="71">
        <f t="shared" si="7"/>
        <v>0.42772176660067546</v>
      </c>
      <c r="K165" s="71">
        <f t="shared" si="7"/>
        <v>0.42772176660067546</v>
      </c>
      <c r="L165" s="71">
        <f t="shared" si="7"/>
        <v>0.42772176660067546</v>
      </c>
      <c r="M165" s="71">
        <f t="shared" si="7"/>
        <v>0.42772176660067546</v>
      </c>
      <c r="N165" s="71">
        <f t="shared" si="7"/>
        <v>0.4277217666006754</v>
      </c>
      <c r="O165" s="71">
        <f t="shared" si="7"/>
        <v>0.42772176660067546</v>
      </c>
      <c r="P165" s="71">
        <f t="shared" si="7"/>
        <v>0.42772176660067551</v>
      </c>
      <c r="Q165" s="71">
        <f t="shared" si="7"/>
        <v>0.42772176660067551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0.99999999999999978</v>
      </c>
      <c r="C167" s="77">
        <f t="shared" si="8"/>
        <v>1.0000000000000002</v>
      </c>
      <c r="D167" s="77">
        <f t="shared" si="8"/>
        <v>1.0000000000000002</v>
      </c>
      <c r="E167" s="77">
        <f t="shared" si="8"/>
        <v>0.99999999999999989</v>
      </c>
      <c r="F167" s="77">
        <f t="shared" si="8"/>
        <v>1</v>
      </c>
      <c r="G167" s="77">
        <f t="shared" si="8"/>
        <v>0.99999999999999989</v>
      </c>
      <c r="H167" s="77">
        <f t="shared" si="8"/>
        <v>1</v>
      </c>
      <c r="I167" s="77">
        <f t="shared" si="8"/>
        <v>1</v>
      </c>
      <c r="J167" s="77">
        <f t="shared" si="8"/>
        <v>1</v>
      </c>
      <c r="K167" s="77">
        <f t="shared" si="8"/>
        <v>1</v>
      </c>
      <c r="L167" s="77">
        <f t="shared" si="8"/>
        <v>1</v>
      </c>
      <c r="M167" s="77">
        <f t="shared" si="8"/>
        <v>0.99999999999999978</v>
      </c>
      <c r="N167" s="77">
        <f t="shared" si="8"/>
        <v>1</v>
      </c>
      <c r="O167" s="77">
        <f t="shared" si="8"/>
        <v>1.0000000000000004</v>
      </c>
      <c r="P167" s="77">
        <f t="shared" si="8"/>
        <v>0.99999999999999989</v>
      </c>
      <c r="Q167" s="77">
        <f t="shared" si="8"/>
        <v>1</v>
      </c>
    </row>
    <row r="168" spans="1:17" x14ac:dyDescent="0.25">
      <c r="A168" s="132" t="s">
        <v>83</v>
      </c>
      <c r="B168" s="203">
        <f t="shared" ref="B168:Q168" si="9">IF(B$34=0,0,B$34/B$33)</f>
        <v>1.0006220253926384E-3</v>
      </c>
      <c r="C168" s="203">
        <f t="shared" si="9"/>
        <v>1.0006220253926388E-3</v>
      </c>
      <c r="D168" s="203">
        <f t="shared" si="9"/>
        <v>1.000622025392639E-3</v>
      </c>
      <c r="E168" s="203">
        <f t="shared" si="9"/>
        <v>1.0006220253926388E-3</v>
      </c>
      <c r="F168" s="203">
        <f t="shared" si="9"/>
        <v>1.0006220253926386E-3</v>
      </c>
      <c r="G168" s="203">
        <f t="shared" si="9"/>
        <v>1.0006220253926386E-3</v>
      </c>
      <c r="H168" s="203">
        <f t="shared" si="9"/>
        <v>1.0006220253926388E-3</v>
      </c>
      <c r="I168" s="203">
        <f t="shared" si="9"/>
        <v>1.0006220253926388E-3</v>
      </c>
      <c r="J168" s="203">
        <f t="shared" si="9"/>
        <v>1.000622025392639E-3</v>
      </c>
      <c r="K168" s="203">
        <f t="shared" si="9"/>
        <v>1.0006220253926388E-3</v>
      </c>
      <c r="L168" s="203">
        <f t="shared" si="9"/>
        <v>1.0006220253926388E-3</v>
      </c>
      <c r="M168" s="203">
        <f t="shared" si="9"/>
        <v>1.0006220253926386E-3</v>
      </c>
      <c r="N168" s="203">
        <f t="shared" si="9"/>
        <v>1.0006220253926388E-3</v>
      </c>
      <c r="O168" s="203">
        <f t="shared" si="9"/>
        <v>1.0006220253926392E-3</v>
      </c>
      <c r="P168" s="203">
        <f t="shared" si="9"/>
        <v>1.0006220253926386E-3</v>
      </c>
      <c r="Q168" s="203">
        <f t="shared" si="9"/>
        <v>1.0006220253926388E-3</v>
      </c>
    </row>
    <row r="169" spans="1:17" x14ac:dyDescent="0.25">
      <c r="A169" s="76" t="s">
        <v>82</v>
      </c>
      <c r="B169" s="202">
        <f t="shared" ref="B169:Q169" si="10">IF(B$35=0,0,B$35/B$33)</f>
        <v>4.6460584995505874E-4</v>
      </c>
      <c r="C169" s="202">
        <f t="shared" si="10"/>
        <v>4.6460584995505896E-4</v>
      </c>
      <c r="D169" s="202">
        <f t="shared" si="10"/>
        <v>4.6460584995505907E-4</v>
      </c>
      <c r="E169" s="202">
        <f t="shared" si="10"/>
        <v>4.6460584995505885E-4</v>
      </c>
      <c r="F169" s="202">
        <f t="shared" si="10"/>
        <v>4.6460584995505885E-4</v>
      </c>
      <c r="G169" s="202">
        <f t="shared" si="10"/>
        <v>4.6460584995505885E-4</v>
      </c>
      <c r="H169" s="202">
        <f t="shared" si="10"/>
        <v>4.646058499550589E-4</v>
      </c>
      <c r="I169" s="202">
        <f t="shared" si="10"/>
        <v>4.646058499550589E-4</v>
      </c>
      <c r="J169" s="202">
        <f t="shared" si="10"/>
        <v>4.6460584995505901E-4</v>
      </c>
      <c r="K169" s="202">
        <f t="shared" si="10"/>
        <v>4.646058499550589E-4</v>
      </c>
      <c r="L169" s="202">
        <f t="shared" si="10"/>
        <v>4.6460584995505896E-4</v>
      </c>
      <c r="M169" s="202">
        <f t="shared" si="10"/>
        <v>4.646058499550588E-4</v>
      </c>
      <c r="N169" s="202">
        <f t="shared" si="10"/>
        <v>4.646058499550589E-4</v>
      </c>
      <c r="O169" s="202">
        <f t="shared" si="10"/>
        <v>4.6460584995505901E-4</v>
      </c>
      <c r="P169" s="202">
        <f t="shared" si="10"/>
        <v>4.646058499550588E-4</v>
      </c>
      <c r="Q169" s="202">
        <f t="shared" si="10"/>
        <v>4.6460584995505896E-4</v>
      </c>
    </row>
    <row r="170" spans="1:17" x14ac:dyDescent="0.25">
      <c r="A170" s="76" t="s">
        <v>81</v>
      </c>
      <c r="B170" s="202">
        <f t="shared" ref="B170:Q170" si="11">IF(B$36=0,0,B$36/B$33)</f>
        <v>1.3648590031139008E-2</v>
      </c>
      <c r="C170" s="202">
        <f t="shared" si="11"/>
        <v>1.3648590031139015E-2</v>
      </c>
      <c r="D170" s="202">
        <f t="shared" si="11"/>
        <v>1.3648590031139019E-2</v>
      </c>
      <c r="E170" s="202">
        <f t="shared" si="11"/>
        <v>1.364859003113901E-2</v>
      </c>
      <c r="F170" s="202">
        <f t="shared" si="11"/>
        <v>1.364859003113901E-2</v>
      </c>
      <c r="G170" s="202">
        <f t="shared" si="11"/>
        <v>1.3648590031139012E-2</v>
      </c>
      <c r="H170" s="202">
        <f t="shared" si="11"/>
        <v>1.3648590031139014E-2</v>
      </c>
      <c r="I170" s="202">
        <f t="shared" si="11"/>
        <v>1.3648590031139014E-2</v>
      </c>
      <c r="J170" s="202">
        <f t="shared" si="11"/>
        <v>1.3648590031139015E-2</v>
      </c>
      <c r="K170" s="202">
        <f t="shared" si="11"/>
        <v>1.3648590031139012E-2</v>
      </c>
      <c r="L170" s="202">
        <f t="shared" si="11"/>
        <v>1.3648590031139015E-2</v>
      </c>
      <c r="M170" s="202">
        <f t="shared" si="11"/>
        <v>1.364859003113901E-2</v>
      </c>
      <c r="N170" s="202">
        <f t="shared" si="11"/>
        <v>1.3648590031139014E-2</v>
      </c>
      <c r="O170" s="202">
        <f t="shared" si="11"/>
        <v>1.3648590031139019E-2</v>
      </c>
      <c r="P170" s="202">
        <f t="shared" si="11"/>
        <v>1.364859003113901E-2</v>
      </c>
      <c r="Q170" s="202">
        <f t="shared" si="11"/>
        <v>1.3648590031139014E-2</v>
      </c>
    </row>
    <row r="171" spans="1:17" x14ac:dyDescent="0.25">
      <c r="A171" s="76" t="s">
        <v>80</v>
      </c>
      <c r="B171" s="202">
        <f t="shared" ref="B171:Q171" si="12">IF(B$37=0,0,B$37/B$33)</f>
        <v>3.3354067513087938E-4</v>
      </c>
      <c r="C171" s="202">
        <f t="shared" si="12"/>
        <v>3.3354067513087954E-4</v>
      </c>
      <c r="D171" s="202">
        <f t="shared" si="12"/>
        <v>3.335406751308796E-4</v>
      </c>
      <c r="E171" s="202">
        <f t="shared" si="12"/>
        <v>3.3354067513087943E-4</v>
      </c>
      <c r="F171" s="202">
        <f t="shared" si="12"/>
        <v>3.3354067513087943E-4</v>
      </c>
      <c r="G171" s="202">
        <f t="shared" si="12"/>
        <v>3.3354067513087943E-4</v>
      </c>
      <c r="H171" s="202">
        <f t="shared" si="12"/>
        <v>3.3354067513087949E-4</v>
      </c>
      <c r="I171" s="202">
        <f t="shared" si="12"/>
        <v>3.3354067513087949E-4</v>
      </c>
      <c r="J171" s="202">
        <f t="shared" si="12"/>
        <v>3.3354067513087954E-4</v>
      </c>
      <c r="K171" s="202">
        <f t="shared" si="12"/>
        <v>3.3354067513087954E-4</v>
      </c>
      <c r="L171" s="202">
        <f t="shared" si="12"/>
        <v>3.3354067513087949E-4</v>
      </c>
      <c r="M171" s="202">
        <f t="shared" si="12"/>
        <v>3.3354067513087943E-4</v>
      </c>
      <c r="N171" s="202">
        <f t="shared" si="12"/>
        <v>3.3354067513087949E-4</v>
      </c>
      <c r="O171" s="202">
        <f t="shared" si="12"/>
        <v>3.335406751308796E-4</v>
      </c>
      <c r="P171" s="202">
        <f t="shared" si="12"/>
        <v>3.3354067513087943E-4</v>
      </c>
      <c r="Q171" s="202">
        <f t="shared" si="12"/>
        <v>3.3354067513087949E-4</v>
      </c>
    </row>
    <row r="172" spans="1:17" x14ac:dyDescent="0.25">
      <c r="A172" s="129" t="s">
        <v>79</v>
      </c>
      <c r="B172" s="201">
        <f t="shared" ref="B172:Q172" si="13">IF(B$38=0,0,B$38/B$33)</f>
        <v>6.6708135026175876E-4</v>
      </c>
      <c r="C172" s="201">
        <f t="shared" si="13"/>
        <v>6.6708135026175908E-4</v>
      </c>
      <c r="D172" s="201">
        <f t="shared" si="13"/>
        <v>6.6708135026175908E-4</v>
      </c>
      <c r="E172" s="201">
        <f t="shared" si="13"/>
        <v>6.6708135026175887E-4</v>
      </c>
      <c r="F172" s="201">
        <f t="shared" si="13"/>
        <v>6.6708135026175897E-4</v>
      </c>
      <c r="G172" s="201">
        <f t="shared" si="13"/>
        <v>6.6708135026175887E-4</v>
      </c>
      <c r="H172" s="201">
        <f t="shared" si="13"/>
        <v>6.6708135026175897E-4</v>
      </c>
      <c r="I172" s="201">
        <f t="shared" si="13"/>
        <v>6.6708135026175897E-4</v>
      </c>
      <c r="J172" s="201">
        <f t="shared" si="13"/>
        <v>6.6708135026175908E-4</v>
      </c>
      <c r="K172" s="201">
        <f t="shared" si="13"/>
        <v>6.6708135026175897E-4</v>
      </c>
      <c r="L172" s="201">
        <f t="shared" si="13"/>
        <v>6.6708135026175897E-4</v>
      </c>
      <c r="M172" s="201">
        <f t="shared" si="13"/>
        <v>6.6708135026175887E-4</v>
      </c>
      <c r="N172" s="201">
        <f t="shared" si="13"/>
        <v>6.6708135026175897E-4</v>
      </c>
      <c r="O172" s="201">
        <f t="shared" si="13"/>
        <v>6.6708135026175919E-4</v>
      </c>
      <c r="P172" s="201">
        <f t="shared" si="13"/>
        <v>6.6708135026175887E-4</v>
      </c>
      <c r="Q172" s="201">
        <f t="shared" si="13"/>
        <v>6.6708135026175897E-4</v>
      </c>
    </row>
    <row r="173" spans="1:17" x14ac:dyDescent="0.25">
      <c r="A173" s="127" t="s">
        <v>150</v>
      </c>
      <c r="B173" s="200">
        <f t="shared" ref="B173:Q173" si="14">IF(B$43=0,0,B$43/B$33)</f>
        <v>0.8215447914046129</v>
      </c>
      <c r="C173" s="200">
        <f t="shared" si="14"/>
        <v>0.82154479140461323</v>
      </c>
      <c r="D173" s="200">
        <f t="shared" si="14"/>
        <v>0.82154479140461345</v>
      </c>
      <c r="E173" s="200">
        <f t="shared" si="14"/>
        <v>0.82154479140461301</v>
      </c>
      <c r="F173" s="200">
        <f t="shared" si="14"/>
        <v>0.82154479140461301</v>
      </c>
      <c r="G173" s="200">
        <f t="shared" si="14"/>
        <v>0.82154479140461301</v>
      </c>
      <c r="H173" s="200">
        <f t="shared" si="14"/>
        <v>0.82154479140461312</v>
      </c>
      <c r="I173" s="200">
        <f t="shared" si="14"/>
        <v>0.82154479140461323</v>
      </c>
      <c r="J173" s="200">
        <f t="shared" si="14"/>
        <v>0.82154479140461323</v>
      </c>
      <c r="K173" s="200">
        <f t="shared" si="14"/>
        <v>0.82154479140461312</v>
      </c>
      <c r="L173" s="200">
        <f t="shared" si="14"/>
        <v>0.82154479140461312</v>
      </c>
      <c r="M173" s="200">
        <f t="shared" si="14"/>
        <v>0.8215447914046129</v>
      </c>
      <c r="N173" s="200">
        <f t="shared" si="14"/>
        <v>0.82154479140461312</v>
      </c>
      <c r="O173" s="200">
        <f t="shared" si="14"/>
        <v>0.82154479140461334</v>
      </c>
      <c r="P173" s="200">
        <f t="shared" si="14"/>
        <v>0.8215447914046129</v>
      </c>
      <c r="Q173" s="200">
        <f t="shared" si="14"/>
        <v>0.85032327663628626</v>
      </c>
    </row>
    <row r="174" spans="1:17" x14ac:dyDescent="0.25">
      <c r="A174" s="127" t="s">
        <v>148</v>
      </c>
      <c r="B174" s="200">
        <f t="shared" ref="B174:Q174" si="15">IF(B$44=0,0,B$44/B$33)</f>
        <v>9.0169550276116076E-2</v>
      </c>
      <c r="C174" s="200">
        <f t="shared" si="15"/>
        <v>9.0169550276116076E-2</v>
      </c>
      <c r="D174" s="200">
        <f t="shared" si="15"/>
        <v>9.0169550276116131E-2</v>
      </c>
      <c r="E174" s="200">
        <f t="shared" si="15"/>
        <v>9.0169550276116089E-2</v>
      </c>
      <c r="F174" s="200">
        <f t="shared" si="15"/>
        <v>9.0169550276116076E-2</v>
      </c>
      <c r="G174" s="200">
        <f t="shared" si="15"/>
        <v>9.0169550276116062E-2</v>
      </c>
      <c r="H174" s="200">
        <f t="shared" si="15"/>
        <v>9.0169550276116089E-2</v>
      </c>
      <c r="I174" s="200">
        <f t="shared" si="15"/>
        <v>9.0169550276116076E-2</v>
      </c>
      <c r="J174" s="200">
        <f t="shared" si="15"/>
        <v>9.0169550276116103E-2</v>
      </c>
      <c r="K174" s="200">
        <f t="shared" si="15"/>
        <v>9.0169550276116076E-2</v>
      </c>
      <c r="L174" s="200">
        <f t="shared" si="15"/>
        <v>9.0169550276116103E-2</v>
      </c>
      <c r="M174" s="200">
        <f t="shared" si="15"/>
        <v>9.0169550276116089E-2</v>
      </c>
      <c r="N174" s="200">
        <f t="shared" si="15"/>
        <v>9.0169550276116076E-2</v>
      </c>
      <c r="O174" s="200">
        <f t="shared" si="15"/>
        <v>9.0169550276116117E-2</v>
      </c>
      <c r="P174" s="200">
        <f t="shared" si="15"/>
        <v>9.0169550276116076E-2</v>
      </c>
      <c r="Q174" s="200">
        <f t="shared" si="15"/>
        <v>9.0169550276116103E-2</v>
      </c>
    </row>
    <row r="175" spans="1:17" x14ac:dyDescent="0.25">
      <c r="A175" s="142" t="s">
        <v>164</v>
      </c>
      <c r="B175" s="199">
        <f t="shared" ref="B175:Q175" si="16">IF(B$45=0,0,B$45/B$33)</f>
        <v>8.7177234138598778E-2</v>
      </c>
      <c r="C175" s="199">
        <f t="shared" si="16"/>
        <v>8.5072051019963527E-2</v>
      </c>
      <c r="D175" s="199">
        <f t="shared" si="16"/>
        <v>8.5425039664389232E-2</v>
      </c>
      <c r="E175" s="199">
        <f t="shared" si="16"/>
        <v>6.2852118606407645E-2</v>
      </c>
      <c r="F175" s="199">
        <f t="shared" si="16"/>
        <v>6.3532009688675645E-2</v>
      </c>
      <c r="G175" s="199">
        <f t="shared" si="16"/>
        <v>8.617533470444079E-2</v>
      </c>
      <c r="H175" s="199">
        <f t="shared" si="16"/>
        <v>6.185308980794927E-2</v>
      </c>
      <c r="I175" s="199">
        <f t="shared" si="16"/>
        <v>4.3934286989804859E-2</v>
      </c>
      <c r="J175" s="199">
        <f t="shared" si="16"/>
        <v>5.5546612986009762E-2</v>
      </c>
      <c r="K175" s="199">
        <f t="shared" si="16"/>
        <v>8.6961072035161693E-2</v>
      </c>
      <c r="L175" s="199">
        <f t="shared" si="16"/>
        <v>4.0549950408092103E-2</v>
      </c>
      <c r="M175" s="199">
        <f t="shared" si="16"/>
        <v>8.5862797503761662E-2</v>
      </c>
      <c r="N175" s="199">
        <f t="shared" si="16"/>
        <v>8.7625351948961497E-2</v>
      </c>
      <c r="O175" s="199">
        <f t="shared" si="16"/>
        <v>8.6143953092656197E-2</v>
      </c>
      <c r="P175" s="199">
        <f t="shared" si="16"/>
        <v>5.5258103492301376E-2</v>
      </c>
      <c r="Q175" s="199">
        <f t="shared" si="16"/>
        <v>1.0439848865455726E-3</v>
      </c>
    </row>
    <row r="176" spans="1:17" x14ac:dyDescent="0.25">
      <c r="A176" s="142" t="s">
        <v>163</v>
      </c>
      <c r="B176" s="199">
        <f t="shared" ref="B176:Q176" si="17">IF(B$50=0,0,B$50/B$33)</f>
        <v>2.992316137517285E-3</v>
      </c>
      <c r="C176" s="199">
        <f t="shared" si="17"/>
        <v>5.097499256152555E-3</v>
      </c>
      <c r="D176" s="199">
        <f t="shared" si="17"/>
        <v>4.7445106117268978E-3</v>
      </c>
      <c r="E176" s="199">
        <f t="shared" si="17"/>
        <v>2.7317431669708434E-2</v>
      </c>
      <c r="F176" s="199">
        <f t="shared" si="17"/>
        <v>2.6637540587440427E-2</v>
      </c>
      <c r="G176" s="199">
        <f t="shared" si="17"/>
        <v>3.9942155716752789E-3</v>
      </c>
      <c r="H176" s="199">
        <f t="shared" si="17"/>
        <v>2.8316460468166819E-2</v>
      </c>
      <c r="I176" s="199">
        <f t="shared" si="17"/>
        <v>4.6235263286311223E-2</v>
      </c>
      <c r="J176" s="199">
        <f t="shared" si="17"/>
        <v>3.4622937290106334E-2</v>
      </c>
      <c r="K176" s="199">
        <f t="shared" si="17"/>
        <v>3.2084782409543856E-3</v>
      </c>
      <c r="L176" s="199">
        <f t="shared" si="17"/>
        <v>4.9619599868024E-2</v>
      </c>
      <c r="M176" s="199">
        <f t="shared" si="17"/>
        <v>4.3067527723544144E-3</v>
      </c>
      <c r="N176" s="199">
        <f t="shared" si="17"/>
        <v>2.5441983271545857E-3</v>
      </c>
      <c r="O176" s="199">
        <f t="shared" si="17"/>
        <v>4.0255971834599249E-3</v>
      </c>
      <c r="P176" s="199">
        <f t="shared" si="17"/>
        <v>3.4911446783814699E-2</v>
      </c>
      <c r="Q176" s="199">
        <f t="shared" si="17"/>
        <v>8.9125565389570532E-2</v>
      </c>
    </row>
    <row r="177" spans="1:17" x14ac:dyDescent="0.25">
      <c r="A177" s="127" t="s">
        <v>147</v>
      </c>
      <c r="B177" s="200">
        <f t="shared" ref="B177:Q177" si="18">IF(B$51=0,0,B$51/B$33)</f>
        <v>7.2171218387391475E-2</v>
      </c>
      <c r="C177" s="200">
        <f t="shared" si="18"/>
        <v>7.2171218387391517E-2</v>
      </c>
      <c r="D177" s="200">
        <f t="shared" si="18"/>
        <v>7.217121838739135E-2</v>
      </c>
      <c r="E177" s="200">
        <f t="shared" si="18"/>
        <v>7.2171218387391475E-2</v>
      </c>
      <c r="F177" s="200">
        <f t="shared" si="18"/>
        <v>7.2171218387391475E-2</v>
      </c>
      <c r="G177" s="200">
        <f t="shared" si="18"/>
        <v>7.2171218387391475E-2</v>
      </c>
      <c r="H177" s="200">
        <f t="shared" si="18"/>
        <v>7.2171218387391489E-2</v>
      </c>
      <c r="I177" s="200">
        <f t="shared" si="18"/>
        <v>7.2171218387391448E-2</v>
      </c>
      <c r="J177" s="200">
        <f t="shared" si="18"/>
        <v>7.2171218387391475E-2</v>
      </c>
      <c r="K177" s="200">
        <f t="shared" si="18"/>
        <v>7.2171218387391489E-2</v>
      </c>
      <c r="L177" s="200">
        <f t="shared" si="18"/>
        <v>7.2171218387391503E-2</v>
      </c>
      <c r="M177" s="200">
        <f t="shared" si="18"/>
        <v>7.2171218387391475E-2</v>
      </c>
      <c r="N177" s="200">
        <f t="shared" si="18"/>
        <v>7.2171218387391503E-2</v>
      </c>
      <c r="O177" s="200">
        <f t="shared" si="18"/>
        <v>7.2171218387391517E-2</v>
      </c>
      <c r="P177" s="200">
        <f t="shared" si="18"/>
        <v>7.2171218387391489E-2</v>
      </c>
      <c r="Q177" s="200">
        <f t="shared" si="18"/>
        <v>4.3392733155718309E-2</v>
      </c>
    </row>
    <row r="178" spans="1:17" x14ac:dyDescent="0.25">
      <c r="A178" s="142" t="s">
        <v>162</v>
      </c>
      <c r="B178" s="199">
        <f t="shared" ref="B178:Q178" si="19">IF(B$52=0,0,B$52/B$33)</f>
        <v>2.1918267110131926E-2</v>
      </c>
      <c r="C178" s="199">
        <f t="shared" si="19"/>
        <v>2.1806627804402644E-2</v>
      </c>
      <c r="D178" s="199">
        <f t="shared" si="19"/>
        <v>2.1825155230643507E-2</v>
      </c>
      <c r="E178" s="199">
        <f t="shared" si="19"/>
        <v>2.0625127606334753E-2</v>
      </c>
      <c r="F178" s="199">
        <f t="shared" si="19"/>
        <v>2.0661023770286065E-2</v>
      </c>
      <c r="G178" s="199">
        <f t="shared" si="19"/>
        <v>2.186480328115345E-2</v>
      </c>
      <c r="H178" s="199">
        <f t="shared" si="19"/>
        <v>2.056742580845973E-2</v>
      </c>
      <c r="I178" s="199">
        <f t="shared" si="19"/>
        <v>1.9613758877244501E-2</v>
      </c>
      <c r="J178" s="199">
        <f t="shared" si="19"/>
        <v>2.0231413472267007E-2</v>
      </c>
      <c r="K178" s="199">
        <f t="shared" si="19"/>
        <v>2.1906828037172341E-2</v>
      </c>
      <c r="L178" s="199">
        <f t="shared" si="19"/>
        <v>1.943844961182992E-2</v>
      </c>
      <c r="M178" s="199">
        <f t="shared" si="19"/>
        <v>2.1847890433216079E-2</v>
      </c>
      <c r="N178" s="199">
        <f t="shared" si="19"/>
        <v>2.1941720719835526E-2</v>
      </c>
      <c r="O178" s="199">
        <f t="shared" si="19"/>
        <v>2.1862901395653909E-2</v>
      </c>
      <c r="P178" s="199">
        <f t="shared" si="19"/>
        <v>2.0219432307399865E-2</v>
      </c>
      <c r="Q178" s="199">
        <f t="shared" si="19"/>
        <v>9.815088565234633E-3</v>
      </c>
    </row>
    <row r="179" spans="1:17" x14ac:dyDescent="0.25">
      <c r="A179" s="142" t="s">
        <v>161</v>
      </c>
      <c r="B179" s="199">
        <f t="shared" ref="B179:Q179" si="20">IF(B$56=0,0,B$56/B$33)</f>
        <v>5.0094194597842326E-2</v>
      </c>
      <c r="C179" s="199">
        <f t="shared" si="20"/>
        <v>5.0094194597842354E-2</v>
      </c>
      <c r="D179" s="199">
        <f t="shared" si="20"/>
        <v>5.0094194597842354E-2</v>
      </c>
      <c r="E179" s="199">
        <f t="shared" si="20"/>
        <v>5.0094194597842326E-2</v>
      </c>
      <c r="F179" s="199">
        <f t="shared" si="20"/>
        <v>5.0094194597842333E-2</v>
      </c>
      <c r="G179" s="199">
        <f t="shared" si="20"/>
        <v>5.0094194597842333E-2</v>
      </c>
      <c r="H179" s="199">
        <f t="shared" si="20"/>
        <v>5.0094194597842354E-2</v>
      </c>
      <c r="I179" s="199">
        <f t="shared" si="20"/>
        <v>5.0094194597842347E-2</v>
      </c>
      <c r="J179" s="199">
        <f t="shared" si="20"/>
        <v>5.0094194597842347E-2</v>
      </c>
      <c r="K179" s="199">
        <f t="shared" si="20"/>
        <v>5.009419459784234E-2</v>
      </c>
      <c r="L179" s="199">
        <f t="shared" si="20"/>
        <v>5.009419459784234E-2</v>
      </c>
      <c r="M179" s="199">
        <f t="shared" si="20"/>
        <v>5.0094194597842326E-2</v>
      </c>
      <c r="N179" s="199">
        <f t="shared" si="20"/>
        <v>5.0094194597842354E-2</v>
      </c>
      <c r="O179" s="199">
        <f t="shared" si="20"/>
        <v>5.0094194597842354E-2</v>
      </c>
      <c r="P179" s="199">
        <f t="shared" si="20"/>
        <v>5.009419459784234E-2</v>
      </c>
      <c r="Q179" s="199">
        <f t="shared" si="20"/>
        <v>2.131570936616917E-2</v>
      </c>
    </row>
    <row r="180" spans="1:17" x14ac:dyDescent="0.25">
      <c r="A180" s="140" t="s">
        <v>160</v>
      </c>
      <c r="B180" s="198">
        <f t="shared" ref="B180:Q180" si="21">IF(B$67=0,0,B$67/B$33)</f>
        <v>1.587566794172214E-4</v>
      </c>
      <c r="C180" s="198">
        <f t="shared" si="21"/>
        <v>2.7039598514651372E-4</v>
      </c>
      <c r="D180" s="198">
        <f t="shared" si="21"/>
        <v>2.5186855890549012E-4</v>
      </c>
      <c r="E180" s="198">
        <f t="shared" si="21"/>
        <v>1.4518961832143947E-3</v>
      </c>
      <c r="F180" s="198">
        <f t="shared" si="21"/>
        <v>1.4160000192630802E-3</v>
      </c>
      <c r="G180" s="198">
        <f t="shared" si="21"/>
        <v>2.122205083956962E-4</v>
      </c>
      <c r="H180" s="198">
        <f t="shared" si="21"/>
        <v>1.5095979810894142E-3</v>
      </c>
      <c r="I180" s="198">
        <f t="shared" si="21"/>
        <v>2.4632649123045984E-3</v>
      </c>
      <c r="J180" s="198">
        <f t="shared" si="21"/>
        <v>1.84561031728213E-3</v>
      </c>
      <c r="K180" s="198">
        <f t="shared" si="21"/>
        <v>1.7019575237681156E-4</v>
      </c>
      <c r="L180" s="198">
        <f t="shared" si="21"/>
        <v>2.6385741777192385E-3</v>
      </c>
      <c r="M180" s="198">
        <f t="shared" si="21"/>
        <v>2.2913335633306575E-4</v>
      </c>
      <c r="N180" s="198">
        <f t="shared" si="21"/>
        <v>1.3530306971362008E-4</v>
      </c>
      <c r="O180" s="198">
        <f t="shared" si="21"/>
        <v>2.1412239389524763E-4</v>
      </c>
      <c r="P180" s="198">
        <f t="shared" si="21"/>
        <v>1.8575914821492773E-3</v>
      </c>
      <c r="Q180" s="198">
        <f t="shared" si="21"/>
        <v>1.2261935224314504E-2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1.0000000000000002</v>
      </c>
      <c r="C183" s="77">
        <f t="shared" si="22"/>
        <v>1</v>
      </c>
      <c r="D183" s="77">
        <f t="shared" si="22"/>
        <v>1</v>
      </c>
      <c r="E183" s="77">
        <f t="shared" si="22"/>
        <v>0.99999999999999978</v>
      </c>
      <c r="F183" s="77">
        <f t="shared" si="22"/>
        <v>1</v>
      </c>
      <c r="G183" s="77">
        <f t="shared" si="22"/>
        <v>1.0000000000000002</v>
      </c>
      <c r="H183" s="77">
        <f t="shared" si="22"/>
        <v>1.0000000000000004</v>
      </c>
      <c r="I183" s="77">
        <f t="shared" si="22"/>
        <v>1</v>
      </c>
      <c r="J183" s="77">
        <f t="shared" si="22"/>
        <v>1</v>
      </c>
      <c r="K183" s="77">
        <f t="shared" si="22"/>
        <v>0.99999999999999978</v>
      </c>
      <c r="L183" s="77">
        <f t="shared" si="22"/>
        <v>0.99999999999999989</v>
      </c>
      <c r="M183" s="77">
        <f t="shared" si="22"/>
        <v>0.99999999999999978</v>
      </c>
      <c r="N183" s="77">
        <f t="shared" si="22"/>
        <v>0.99999999999999989</v>
      </c>
      <c r="O183" s="77">
        <f t="shared" si="22"/>
        <v>1.0000000000000002</v>
      </c>
      <c r="P183" s="77">
        <f t="shared" si="22"/>
        <v>1</v>
      </c>
      <c r="Q183" s="77">
        <f t="shared" si="22"/>
        <v>1</v>
      </c>
    </row>
    <row r="184" spans="1:17" x14ac:dyDescent="0.25">
      <c r="A184" s="132" t="s">
        <v>83</v>
      </c>
      <c r="B184" s="203">
        <f t="shared" ref="B184:Q184" si="23">IF(B$71=0,0,B$71/B$70)</f>
        <v>1.5979975461670377E-3</v>
      </c>
      <c r="C184" s="203">
        <f t="shared" si="23"/>
        <v>1.5979975461670377E-3</v>
      </c>
      <c r="D184" s="203">
        <f t="shared" si="23"/>
        <v>1.5979975461670381E-3</v>
      </c>
      <c r="E184" s="203">
        <f t="shared" si="23"/>
        <v>1.5979975461670368E-3</v>
      </c>
      <c r="F184" s="203">
        <f t="shared" si="23"/>
        <v>1.5979975461670372E-3</v>
      </c>
      <c r="G184" s="203">
        <f t="shared" si="23"/>
        <v>1.5979975461670379E-3</v>
      </c>
      <c r="H184" s="203">
        <f t="shared" si="23"/>
        <v>1.5979975461670379E-3</v>
      </c>
      <c r="I184" s="203">
        <f t="shared" si="23"/>
        <v>1.5979975461670377E-3</v>
      </c>
      <c r="J184" s="203">
        <f t="shared" si="23"/>
        <v>1.5979975461670372E-3</v>
      </c>
      <c r="K184" s="203">
        <f t="shared" si="23"/>
        <v>1.5979975461670372E-3</v>
      </c>
      <c r="L184" s="203">
        <f t="shared" si="23"/>
        <v>1.5979975461670372E-3</v>
      </c>
      <c r="M184" s="203">
        <f t="shared" si="23"/>
        <v>1.5979975461670368E-3</v>
      </c>
      <c r="N184" s="203">
        <f t="shared" si="23"/>
        <v>1.5979975461670372E-3</v>
      </c>
      <c r="O184" s="203">
        <f t="shared" si="23"/>
        <v>1.5979975461670375E-3</v>
      </c>
      <c r="P184" s="203">
        <f t="shared" si="23"/>
        <v>1.5979975461670379E-3</v>
      </c>
      <c r="Q184" s="203">
        <f t="shared" si="23"/>
        <v>1.5979975461670372E-3</v>
      </c>
    </row>
    <row r="185" spans="1:17" x14ac:dyDescent="0.25">
      <c r="A185" s="76" t="s">
        <v>82</v>
      </c>
      <c r="B185" s="202">
        <f t="shared" ref="B185:Q185" si="24">IF(B$72=0,0,B$72/B$70)</f>
        <v>8.2788604228164889E-4</v>
      </c>
      <c r="C185" s="202">
        <f t="shared" si="24"/>
        <v>8.2788604228164878E-4</v>
      </c>
      <c r="D185" s="202">
        <f t="shared" si="24"/>
        <v>8.2788604228164911E-4</v>
      </c>
      <c r="E185" s="202">
        <f t="shared" si="24"/>
        <v>8.2788604228164846E-4</v>
      </c>
      <c r="F185" s="202">
        <f t="shared" si="24"/>
        <v>8.2788604228164868E-4</v>
      </c>
      <c r="G185" s="202">
        <f t="shared" si="24"/>
        <v>8.2788604228164889E-4</v>
      </c>
      <c r="H185" s="202">
        <f t="shared" si="24"/>
        <v>8.2788604228164878E-4</v>
      </c>
      <c r="I185" s="202">
        <f t="shared" si="24"/>
        <v>8.2788604228164868E-4</v>
      </c>
      <c r="J185" s="202">
        <f t="shared" si="24"/>
        <v>8.2788604228164857E-4</v>
      </c>
      <c r="K185" s="202">
        <f t="shared" si="24"/>
        <v>8.2788604228164857E-4</v>
      </c>
      <c r="L185" s="202">
        <f t="shared" si="24"/>
        <v>8.2788604228164857E-4</v>
      </c>
      <c r="M185" s="202">
        <f t="shared" si="24"/>
        <v>8.2788604228164835E-4</v>
      </c>
      <c r="N185" s="202">
        <f t="shared" si="24"/>
        <v>8.2788604228164857E-4</v>
      </c>
      <c r="O185" s="202">
        <f t="shared" si="24"/>
        <v>8.2788604228164878E-4</v>
      </c>
      <c r="P185" s="202">
        <f t="shared" si="24"/>
        <v>8.2788604228164878E-4</v>
      </c>
      <c r="Q185" s="202">
        <f t="shared" si="24"/>
        <v>8.2788604228164868E-4</v>
      </c>
    </row>
    <row r="186" spans="1:17" x14ac:dyDescent="0.25">
      <c r="A186" s="76" t="s">
        <v>81</v>
      </c>
      <c r="B186" s="202">
        <f t="shared" ref="B186:Q186" si="25">IF(B$73=0,0,B$73/B$70)</f>
        <v>1.9535026366610145E-2</v>
      </c>
      <c r="C186" s="202">
        <f t="shared" si="25"/>
        <v>1.9535026366610142E-2</v>
      </c>
      <c r="D186" s="202">
        <f t="shared" si="25"/>
        <v>1.9535026366610152E-2</v>
      </c>
      <c r="E186" s="202">
        <f t="shared" si="25"/>
        <v>1.9535026366610135E-2</v>
      </c>
      <c r="F186" s="202">
        <f t="shared" si="25"/>
        <v>1.9535026366610139E-2</v>
      </c>
      <c r="G186" s="202">
        <f t="shared" si="25"/>
        <v>1.9535026366610142E-2</v>
      </c>
      <c r="H186" s="202">
        <f t="shared" si="25"/>
        <v>1.9535026366610145E-2</v>
      </c>
      <c r="I186" s="202">
        <f t="shared" si="25"/>
        <v>1.9535026366610142E-2</v>
      </c>
      <c r="J186" s="202">
        <f t="shared" si="25"/>
        <v>1.9535026366610139E-2</v>
      </c>
      <c r="K186" s="202">
        <f t="shared" si="25"/>
        <v>1.9535026366610139E-2</v>
      </c>
      <c r="L186" s="202">
        <f t="shared" si="25"/>
        <v>1.9535026366610139E-2</v>
      </c>
      <c r="M186" s="202">
        <f t="shared" si="25"/>
        <v>1.9535026366610135E-2</v>
      </c>
      <c r="N186" s="202">
        <f t="shared" si="25"/>
        <v>1.9535026366610139E-2</v>
      </c>
      <c r="O186" s="202">
        <f t="shared" si="25"/>
        <v>1.9535026366610142E-2</v>
      </c>
      <c r="P186" s="202">
        <f t="shared" si="25"/>
        <v>1.9535026366610145E-2</v>
      </c>
      <c r="Q186" s="202">
        <f t="shared" si="25"/>
        <v>1.9535026366610142E-2</v>
      </c>
    </row>
    <row r="187" spans="1:17" x14ac:dyDescent="0.25">
      <c r="A187" s="76" t="s">
        <v>80</v>
      </c>
      <c r="B187" s="202">
        <f t="shared" ref="B187:Q187" si="26">IF(B$74=0,0,B$74/B$70)</f>
        <v>5.3266584872234586E-4</v>
      </c>
      <c r="C187" s="202">
        <f t="shared" si="26"/>
        <v>5.3266584872234586E-4</v>
      </c>
      <c r="D187" s="202">
        <f t="shared" si="26"/>
        <v>5.3266584872234608E-4</v>
      </c>
      <c r="E187" s="202">
        <f t="shared" si="26"/>
        <v>5.3266584872234564E-4</v>
      </c>
      <c r="F187" s="202">
        <f t="shared" si="26"/>
        <v>5.3266584872234575E-4</v>
      </c>
      <c r="G187" s="202">
        <f t="shared" si="26"/>
        <v>5.3266584872234597E-4</v>
      </c>
      <c r="H187" s="202">
        <f t="shared" si="26"/>
        <v>5.3266584872234597E-4</v>
      </c>
      <c r="I187" s="202">
        <f t="shared" si="26"/>
        <v>5.3266584872234586E-4</v>
      </c>
      <c r="J187" s="202">
        <f t="shared" si="26"/>
        <v>5.3266584872234575E-4</v>
      </c>
      <c r="K187" s="202">
        <f t="shared" si="26"/>
        <v>5.3266584872234575E-4</v>
      </c>
      <c r="L187" s="202">
        <f t="shared" si="26"/>
        <v>5.3266584872234575E-4</v>
      </c>
      <c r="M187" s="202">
        <f t="shared" si="26"/>
        <v>5.3266584872234564E-4</v>
      </c>
      <c r="N187" s="202">
        <f t="shared" si="26"/>
        <v>5.3266584872234575E-4</v>
      </c>
      <c r="O187" s="202">
        <f t="shared" si="26"/>
        <v>5.3266584872234586E-4</v>
      </c>
      <c r="P187" s="202">
        <f t="shared" si="26"/>
        <v>5.3266584872234586E-4</v>
      </c>
      <c r="Q187" s="202">
        <f t="shared" si="26"/>
        <v>5.3266584872234586E-4</v>
      </c>
    </row>
    <row r="188" spans="1:17" x14ac:dyDescent="0.25">
      <c r="A188" s="129" t="s">
        <v>79</v>
      </c>
      <c r="B188" s="201">
        <f t="shared" ref="B188:Q188" si="27">IF(B$75=0,0,B$75/B$70)</f>
        <v>1.0653316974446917E-3</v>
      </c>
      <c r="C188" s="201">
        <f t="shared" si="27"/>
        <v>1.0653316974446917E-3</v>
      </c>
      <c r="D188" s="201">
        <f t="shared" si="27"/>
        <v>1.0653316974446922E-3</v>
      </c>
      <c r="E188" s="201">
        <f t="shared" si="27"/>
        <v>1.0653316974446913E-3</v>
      </c>
      <c r="F188" s="201">
        <f t="shared" si="27"/>
        <v>1.0653316974446915E-3</v>
      </c>
      <c r="G188" s="201">
        <f t="shared" si="27"/>
        <v>1.0653316974446919E-3</v>
      </c>
      <c r="H188" s="201">
        <f t="shared" si="27"/>
        <v>1.0653316974446919E-3</v>
      </c>
      <c r="I188" s="201">
        <f t="shared" si="27"/>
        <v>1.0653316974446917E-3</v>
      </c>
      <c r="J188" s="201">
        <f t="shared" si="27"/>
        <v>1.0653316974446915E-3</v>
      </c>
      <c r="K188" s="201">
        <f t="shared" si="27"/>
        <v>1.0653316974446917E-3</v>
      </c>
      <c r="L188" s="201">
        <f t="shared" si="27"/>
        <v>1.0653316974446915E-3</v>
      </c>
      <c r="M188" s="201">
        <f t="shared" si="27"/>
        <v>1.0653316974446913E-3</v>
      </c>
      <c r="N188" s="201">
        <f t="shared" si="27"/>
        <v>1.0653316974446917E-3</v>
      </c>
      <c r="O188" s="201">
        <f t="shared" si="27"/>
        <v>1.0653316974446915E-3</v>
      </c>
      <c r="P188" s="201">
        <f t="shared" si="27"/>
        <v>1.0653316974446917E-3</v>
      </c>
      <c r="Q188" s="201">
        <f t="shared" si="27"/>
        <v>1.0653316974446917E-3</v>
      </c>
    </row>
    <row r="189" spans="1:17" x14ac:dyDescent="0.25">
      <c r="A189" s="127" t="s">
        <v>149</v>
      </c>
      <c r="B189" s="200">
        <f t="shared" ref="B189:Q189" si="28">IF(B$80=0,0,B$80/B$70)</f>
        <v>0.28049947338284931</v>
      </c>
      <c r="C189" s="200">
        <f t="shared" si="28"/>
        <v>0.28049947338284931</v>
      </c>
      <c r="D189" s="200">
        <f t="shared" si="28"/>
        <v>0.28049947338284942</v>
      </c>
      <c r="E189" s="200">
        <f t="shared" si="28"/>
        <v>0.2804994733828492</v>
      </c>
      <c r="F189" s="200">
        <f t="shared" si="28"/>
        <v>0.28049947338284925</v>
      </c>
      <c r="G189" s="200">
        <f t="shared" si="28"/>
        <v>0.28049947338284936</v>
      </c>
      <c r="H189" s="200">
        <f t="shared" si="28"/>
        <v>0.28049947338284936</v>
      </c>
      <c r="I189" s="200">
        <f t="shared" si="28"/>
        <v>0.28049947338284931</v>
      </c>
      <c r="J189" s="200">
        <f t="shared" si="28"/>
        <v>0.28049947338284925</v>
      </c>
      <c r="K189" s="200">
        <f t="shared" si="28"/>
        <v>0.28049947338284925</v>
      </c>
      <c r="L189" s="200">
        <f t="shared" si="28"/>
        <v>0.2804994733828492</v>
      </c>
      <c r="M189" s="200">
        <f t="shared" si="28"/>
        <v>0.2804994733828492</v>
      </c>
      <c r="N189" s="200">
        <f t="shared" si="28"/>
        <v>0.28049947338284925</v>
      </c>
      <c r="O189" s="200">
        <f t="shared" si="28"/>
        <v>0.28049947338284936</v>
      </c>
      <c r="P189" s="200">
        <f t="shared" si="28"/>
        <v>0.28049947338284931</v>
      </c>
      <c r="Q189" s="200">
        <f t="shared" si="28"/>
        <v>0.28049947338284925</v>
      </c>
    </row>
    <row r="190" spans="1:17" x14ac:dyDescent="0.25">
      <c r="A190" s="142" t="s">
        <v>166</v>
      </c>
      <c r="B190" s="199">
        <f t="shared" ref="B190:Q190" si="29">IF(B$81=0,0,B$81/B$70)</f>
        <v>9.8555824453781499E-2</v>
      </c>
      <c r="C190" s="199">
        <f t="shared" si="29"/>
        <v>7.2888283159510559E-3</v>
      </c>
      <c r="D190" s="199">
        <f t="shared" si="29"/>
        <v>6.7948914229227593E-3</v>
      </c>
      <c r="E190" s="199">
        <f t="shared" si="29"/>
        <v>8.6828535792989048E-3</v>
      </c>
      <c r="F190" s="199">
        <f t="shared" si="29"/>
        <v>1.1499321332303945E-2</v>
      </c>
      <c r="G190" s="199">
        <f t="shared" si="29"/>
        <v>1.1153013470774211E-2</v>
      </c>
      <c r="H190" s="199">
        <f t="shared" si="29"/>
        <v>1.3397981062096016E-2</v>
      </c>
      <c r="I190" s="199">
        <f t="shared" si="29"/>
        <v>1.5912190122094688E-2</v>
      </c>
      <c r="J190" s="199">
        <f t="shared" si="29"/>
        <v>1.9374606095037231E-2</v>
      </c>
      <c r="K190" s="199">
        <f t="shared" si="29"/>
        <v>1.0745855413601723E-2</v>
      </c>
      <c r="L190" s="199">
        <f t="shared" si="29"/>
        <v>1.2884977908015424E-2</v>
      </c>
      <c r="M190" s="199">
        <f t="shared" si="29"/>
        <v>1.0695058841075513E-2</v>
      </c>
      <c r="N190" s="199">
        <f t="shared" si="29"/>
        <v>1.0170134006156437E-2</v>
      </c>
      <c r="O190" s="199">
        <f t="shared" si="29"/>
        <v>8.1933570626685753E-3</v>
      </c>
      <c r="P190" s="199">
        <f t="shared" si="29"/>
        <v>7.714658598296854E-3</v>
      </c>
      <c r="Q190" s="199">
        <f t="shared" si="29"/>
        <v>6.0201470540848651E-3</v>
      </c>
    </row>
    <row r="191" spans="1:17" x14ac:dyDescent="0.25">
      <c r="A191" s="142" t="s">
        <v>165</v>
      </c>
      <c r="B191" s="199">
        <f t="shared" ref="B191:Q191" si="30">IF(B$86=0,0,B$86/B$70)</f>
        <v>0.18194364892906784</v>
      </c>
      <c r="C191" s="199">
        <f t="shared" si="30"/>
        <v>0.27321064506689824</v>
      </c>
      <c r="D191" s="199">
        <f t="shared" si="30"/>
        <v>0.2737045819599267</v>
      </c>
      <c r="E191" s="199">
        <f t="shared" si="30"/>
        <v>0.27181661980355032</v>
      </c>
      <c r="F191" s="199">
        <f t="shared" si="30"/>
        <v>0.26900015205054528</v>
      </c>
      <c r="G191" s="199">
        <f t="shared" si="30"/>
        <v>0.26934645991207512</v>
      </c>
      <c r="H191" s="199">
        <f t="shared" si="30"/>
        <v>0.26710149232075331</v>
      </c>
      <c r="I191" s="199">
        <f t="shared" si="30"/>
        <v>0.26458728326075459</v>
      </c>
      <c r="J191" s="199">
        <f t="shared" si="30"/>
        <v>0.26112486728781203</v>
      </c>
      <c r="K191" s="199">
        <f t="shared" si="30"/>
        <v>0.26975361796924757</v>
      </c>
      <c r="L191" s="199">
        <f t="shared" si="30"/>
        <v>0.26761449547483379</v>
      </c>
      <c r="M191" s="199">
        <f t="shared" si="30"/>
        <v>0.26980441454177367</v>
      </c>
      <c r="N191" s="199">
        <f t="shared" si="30"/>
        <v>0.27032933937669279</v>
      </c>
      <c r="O191" s="199">
        <f t="shared" si="30"/>
        <v>0.27230611632018076</v>
      </c>
      <c r="P191" s="199">
        <f t="shared" si="30"/>
        <v>0.27278481478455241</v>
      </c>
      <c r="Q191" s="199">
        <f t="shared" si="30"/>
        <v>0.27447932632876437</v>
      </c>
    </row>
    <row r="192" spans="1:17" x14ac:dyDescent="0.25">
      <c r="A192" s="127" t="s">
        <v>148</v>
      </c>
      <c r="B192" s="200">
        <f t="shared" ref="B192:Q192" si="31">IF(B$87=0,0,B$87/B$70)</f>
        <v>0.44445149506724652</v>
      </c>
      <c r="C192" s="200">
        <f t="shared" si="31"/>
        <v>0.44445149506724629</v>
      </c>
      <c r="D192" s="200">
        <f t="shared" si="31"/>
        <v>0.44445149506724679</v>
      </c>
      <c r="E192" s="200">
        <f t="shared" si="31"/>
        <v>0.44445149506724635</v>
      </c>
      <c r="F192" s="200">
        <f t="shared" si="31"/>
        <v>0.44445149506724635</v>
      </c>
      <c r="G192" s="200">
        <f t="shared" si="31"/>
        <v>0.44445149506724646</v>
      </c>
      <c r="H192" s="200">
        <f t="shared" si="31"/>
        <v>0.44445149506724652</v>
      </c>
      <c r="I192" s="200">
        <f t="shared" si="31"/>
        <v>0.44445149506724652</v>
      </c>
      <c r="J192" s="200">
        <f t="shared" si="31"/>
        <v>0.4444514950672464</v>
      </c>
      <c r="K192" s="200">
        <f t="shared" si="31"/>
        <v>0.44445149506724635</v>
      </c>
      <c r="L192" s="200">
        <f t="shared" si="31"/>
        <v>0.44445149506724646</v>
      </c>
      <c r="M192" s="200">
        <f t="shared" si="31"/>
        <v>0.44445149506724635</v>
      </c>
      <c r="N192" s="200">
        <f t="shared" si="31"/>
        <v>0.44445149506724635</v>
      </c>
      <c r="O192" s="200">
        <f t="shared" si="31"/>
        <v>0.4444514950672464</v>
      </c>
      <c r="P192" s="200">
        <f t="shared" si="31"/>
        <v>0.44445149506724652</v>
      </c>
      <c r="Q192" s="200">
        <f t="shared" si="31"/>
        <v>0.44445149506724646</v>
      </c>
    </row>
    <row r="193" spans="1:17" x14ac:dyDescent="0.25">
      <c r="A193" s="142" t="s">
        <v>164</v>
      </c>
      <c r="B193" s="199">
        <f t="shared" ref="B193:Q193" si="32">IF(B$88=0,0,B$88/B$70)</f>
        <v>0.42970217695530205</v>
      </c>
      <c r="C193" s="199">
        <f t="shared" si="32"/>
        <v>0.41932559437722944</v>
      </c>
      <c r="D193" s="199">
        <f t="shared" si="32"/>
        <v>0.42106549803956739</v>
      </c>
      <c r="E193" s="199">
        <f t="shared" si="32"/>
        <v>0.30980212274787244</v>
      </c>
      <c r="F193" s="199">
        <f t="shared" si="32"/>
        <v>0.31315334948762635</v>
      </c>
      <c r="G193" s="199">
        <f t="shared" si="32"/>
        <v>0.42476375040160436</v>
      </c>
      <c r="H193" s="199">
        <f t="shared" si="32"/>
        <v>0.30487784574160615</v>
      </c>
      <c r="I193" s="199">
        <f t="shared" si="32"/>
        <v>0.21655491768050247</v>
      </c>
      <c r="J193" s="199">
        <f t="shared" si="32"/>
        <v>0.27379281710904801</v>
      </c>
      <c r="K193" s="199">
        <f t="shared" si="32"/>
        <v>0.42863670008694327</v>
      </c>
      <c r="L193" s="199">
        <f t="shared" si="32"/>
        <v>0.19987330566239933</v>
      </c>
      <c r="M193" s="199">
        <f t="shared" si="32"/>
        <v>0.4232232344992779</v>
      </c>
      <c r="N193" s="199">
        <f t="shared" si="32"/>
        <v>0.43191097837631465</v>
      </c>
      <c r="O193" s="199">
        <f t="shared" si="32"/>
        <v>0.42460906842489937</v>
      </c>
      <c r="P193" s="199">
        <f t="shared" si="32"/>
        <v>0.27237073531505973</v>
      </c>
      <c r="Q193" s="199">
        <f t="shared" si="32"/>
        <v>5.1458684470747874E-3</v>
      </c>
    </row>
    <row r="194" spans="1:17" x14ac:dyDescent="0.25">
      <c r="A194" s="142" t="s">
        <v>163</v>
      </c>
      <c r="B194" s="199">
        <f t="shared" ref="B194:Q194" si="33">IF(B$93=0,0,B$93/B$70)</f>
        <v>1.4749318111944465E-2</v>
      </c>
      <c r="C194" s="199">
        <f t="shared" si="33"/>
        <v>2.5125900690016908E-2</v>
      </c>
      <c r="D194" s="199">
        <f t="shared" si="33"/>
        <v>2.3385997027679371E-2</v>
      </c>
      <c r="E194" s="199">
        <f t="shared" si="33"/>
        <v>0.13464937231937391</v>
      </c>
      <c r="F194" s="199">
        <f t="shared" si="33"/>
        <v>0.13129814557962</v>
      </c>
      <c r="G194" s="199">
        <f t="shared" si="33"/>
        <v>1.9687744665642132E-2</v>
      </c>
      <c r="H194" s="199">
        <f t="shared" si="33"/>
        <v>0.1395736493256404</v>
      </c>
      <c r="I194" s="199">
        <f t="shared" si="33"/>
        <v>0.22789657738674404</v>
      </c>
      <c r="J194" s="199">
        <f t="shared" si="33"/>
        <v>0.17065867795819842</v>
      </c>
      <c r="K194" s="199">
        <f t="shared" si="33"/>
        <v>1.5814794980303064E-2</v>
      </c>
      <c r="L194" s="199">
        <f t="shared" si="33"/>
        <v>0.2445781894048471</v>
      </c>
      <c r="M194" s="199">
        <f t="shared" si="33"/>
        <v>2.1228260567968494E-2</v>
      </c>
      <c r="N194" s="199">
        <f t="shared" si="33"/>
        <v>1.2540516690931747E-2</v>
      </c>
      <c r="O194" s="199">
        <f t="shared" si="33"/>
        <v>1.9842426642347071E-2</v>
      </c>
      <c r="P194" s="199">
        <f t="shared" si="33"/>
        <v>0.17208075975218678</v>
      </c>
      <c r="Q194" s="199">
        <f t="shared" si="33"/>
        <v>0.4393056266201717</v>
      </c>
    </row>
    <row r="195" spans="1:17" x14ac:dyDescent="0.25">
      <c r="A195" s="127" t="s">
        <v>147</v>
      </c>
      <c r="B195" s="200">
        <f t="shared" ref="B195:Q195" si="34">IF(B$94=0,0,B$94/B$70)</f>
        <v>0.25149012404867854</v>
      </c>
      <c r="C195" s="200">
        <f t="shared" si="34"/>
        <v>0.25149012404867849</v>
      </c>
      <c r="D195" s="200">
        <f t="shared" si="34"/>
        <v>0.25149012404867788</v>
      </c>
      <c r="E195" s="200">
        <f t="shared" si="34"/>
        <v>0.25149012404867838</v>
      </c>
      <c r="F195" s="200">
        <f t="shared" si="34"/>
        <v>0.25149012404867838</v>
      </c>
      <c r="G195" s="200">
        <f t="shared" si="34"/>
        <v>0.25149012404867849</v>
      </c>
      <c r="H195" s="200">
        <f t="shared" si="34"/>
        <v>0.25149012404867854</v>
      </c>
      <c r="I195" s="200">
        <f t="shared" si="34"/>
        <v>0.25149012404867827</v>
      </c>
      <c r="J195" s="200">
        <f t="shared" si="34"/>
        <v>0.25149012404867832</v>
      </c>
      <c r="K195" s="200">
        <f t="shared" si="34"/>
        <v>0.25149012404867838</v>
      </c>
      <c r="L195" s="200">
        <f t="shared" si="34"/>
        <v>0.25149012404867849</v>
      </c>
      <c r="M195" s="200">
        <f t="shared" si="34"/>
        <v>0.25149012404867838</v>
      </c>
      <c r="N195" s="200">
        <f t="shared" si="34"/>
        <v>0.25149012404867843</v>
      </c>
      <c r="O195" s="200">
        <f t="shared" si="34"/>
        <v>0.25149012404867843</v>
      </c>
      <c r="P195" s="200">
        <f t="shared" si="34"/>
        <v>0.25149012404867849</v>
      </c>
      <c r="Q195" s="200">
        <f t="shared" si="34"/>
        <v>0.25149012404867843</v>
      </c>
    </row>
    <row r="196" spans="1:17" x14ac:dyDescent="0.25">
      <c r="A196" s="142" t="s">
        <v>162</v>
      </c>
      <c r="B196" s="199">
        <f t="shared" ref="B196:Q196" si="35">IF(B$95=0,0,B$95/B$70)</f>
        <v>9.6438300078693265E-2</v>
      </c>
      <c r="C196" s="199">
        <f t="shared" si="35"/>
        <v>9.5947097703414141E-2</v>
      </c>
      <c r="D196" s="199">
        <f t="shared" si="35"/>
        <v>9.6028616624710489E-2</v>
      </c>
      <c r="E196" s="199">
        <f t="shared" si="35"/>
        <v>9.0748608695510963E-2</v>
      </c>
      <c r="F196" s="199">
        <f t="shared" si="35"/>
        <v>9.0906548418273558E-2</v>
      </c>
      <c r="G196" s="199">
        <f t="shared" si="35"/>
        <v>9.6203064293105101E-2</v>
      </c>
      <c r="H196" s="199">
        <f t="shared" si="35"/>
        <v>9.0494726248025972E-2</v>
      </c>
      <c r="I196" s="199">
        <f t="shared" si="35"/>
        <v>8.629868204318332E-2</v>
      </c>
      <c r="J196" s="199">
        <f t="shared" si="35"/>
        <v>8.9016303782186099E-2</v>
      </c>
      <c r="K196" s="199">
        <f t="shared" si="35"/>
        <v>9.6387969240714286E-2</v>
      </c>
      <c r="L196" s="199">
        <f t="shared" si="35"/>
        <v>8.5527337873515311E-2</v>
      </c>
      <c r="M196" s="199">
        <f t="shared" si="35"/>
        <v>9.6128649363477009E-2</v>
      </c>
      <c r="N196" s="199">
        <f t="shared" si="35"/>
        <v>9.654149374081801E-2</v>
      </c>
      <c r="O196" s="199">
        <f t="shared" si="35"/>
        <v>9.6194696176976208E-2</v>
      </c>
      <c r="P196" s="199">
        <f t="shared" si="35"/>
        <v>8.8963587791138846E-2</v>
      </c>
      <c r="Q196" s="199">
        <f t="shared" si="35"/>
        <v>4.3185460401451915E-2</v>
      </c>
    </row>
    <row r="197" spans="1:17" x14ac:dyDescent="0.25">
      <c r="A197" s="142" t="s">
        <v>161</v>
      </c>
      <c r="B197" s="199">
        <f t="shared" ref="B197:Q197" si="36">IF(B$99=0,0,B$99/B$70)</f>
        <v>0.15435330961151858</v>
      </c>
      <c r="C197" s="199">
        <f t="shared" si="36"/>
        <v>0.15435330961151858</v>
      </c>
      <c r="D197" s="199">
        <f t="shared" si="36"/>
        <v>0.15435330961151864</v>
      </c>
      <c r="E197" s="199">
        <f t="shared" si="36"/>
        <v>0.15435330961151852</v>
      </c>
      <c r="F197" s="199">
        <f t="shared" si="36"/>
        <v>0.15435330961151852</v>
      </c>
      <c r="G197" s="199">
        <f t="shared" si="36"/>
        <v>0.15435330961151861</v>
      </c>
      <c r="H197" s="199">
        <f t="shared" si="36"/>
        <v>0.15435330961151861</v>
      </c>
      <c r="I197" s="199">
        <f t="shared" si="36"/>
        <v>0.15435330961151858</v>
      </c>
      <c r="J197" s="199">
        <f t="shared" si="36"/>
        <v>0.15435330961151855</v>
      </c>
      <c r="K197" s="199">
        <f t="shared" si="36"/>
        <v>0.15435330961151852</v>
      </c>
      <c r="L197" s="199">
        <f t="shared" si="36"/>
        <v>0.15435330961151855</v>
      </c>
      <c r="M197" s="199">
        <f t="shared" si="36"/>
        <v>0.15435330961151852</v>
      </c>
      <c r="N197" s="199">
        <f t="shared" si="36"/>
        <v>0.15435330961151858</v>
      </c>
      <c r="O197" s="199">
        <f t="shared" si="36"/>
        <v>0.15435330961151858</v>
      </c>
      <c r="P197" s="199">
        <f t="shared" si="36"/>
        <v>0.15435330961151858</v>
      </c>
      <c r="Q197" s="199">
        <f t="shared" si="36"/>
        <v>0.15435330961151855</v>
      </c>
    </row>
    <row r="198" spans="1:17" x14ac:dyDescent="0.25">
      <c r="A198" s="140" t="s">
        <v>160</v>
      </c>
      <c r="B198" s="198">
        <f t="shared" ref="B198:Q198" si="37">IF(B$110=0,0,B$110/B$70)</f>
        <v>6.9851435846666945E-4</v>
      </c>
      <c r="C198" s="198">
        <f t="shared" si="37"/>
        <v>1.1897167337457638E-3</v>
      </c>
      <c r="D198" s="198">
        <f t="shared" si="37"/>
        <v>1.1081978124487541E-3</v>
      </c>
      <c r="E198" s="198">
        <f t="shared" si="37"/>
        <v>6.3882057416489038E-3</v>
      </c>
      <c r="F198" s="198">
        <f t="shared" si="37"/>
        <v>6.2302660188863074E-3</v>
      </c>
      <c r="G198" s="198">
        <f t="shared" si="37"/>
        <v>9.3375014405478688E-4</v>
      </c>
      <c r="H198" s="198">
        <f t="shared" si="37"/>
        <v>6.6420881891339533E-3</v>
      </c>
      <c r="I198" s="198">
        <f t="shared" si="37"/>
        <v>1.0838132393976329E-2</v>
      </c>
      <c r="J198" s="198">
        <f t="shared" si="37"/>
        <v>8.1205106549737133E-3</v>
      </c>
      <c r="K198" s="198">
        <f t="shared" si="37"/>
        <v>7.488451964456018E-4</v>
      </c>
      <c r="L198" s="198">
        <f t="shared" si="37"/>
        <v>1.1609476563644611E-2</v>
      </c>
      <c r="M198" s="198">
        <f t="shared" si="37"/>
        <v>1.0081650736828403E-3</v>
      </c>
      <c r="N198" s="198">
        <f t="shared" si="37"/>
        <v>5.9532069634185168E-4</v>
      </c>
      <c r="O198" s="198">
        <f t="shared" si="37"/>
        <v>9.421182601836507E-4</v>
      </c>
      <c r="P198" s="198">
        <f t="shared" si="37"/>
        <v>8.1732266460210271E-3</v>
      </c>
      <c r="Q198" s="198">
        <f t="shared" si="37"/>
        <v>5.3951354035707937E-2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1</v>
      </c>
      <c r="C200" s="77">
        <f t="shared" si="38"/>
        <v>1</v>
      </c>
      <c r="D200" s="77">
        <f t="shared" si="38"/>
        <v>1</v>
      </c>
      <c r="E200" s="77">
        <f t="shared" si="38"/>
        <v>1</v>
      </c>
      <c r="F200" s="77">
        <f t="shared" si="38"/>
        <v>1.0000000000000002</v>
      </c>
      <c r="G200" s="77">
        <f t="shared" si="38"/>
        <v>1.0000000000000002</v>
      </c>
      <c r="H200" s="77">
        <f t="shared" si="38"/>
        <v>1.0000000000000002</v>
      </c>
      <c r="I200" s="77">
        <f t="shared" si="38"/>
        <v>1.0000000000000002</v>
      </c>
      <c r="J200" s="77">
        <f t="shared" si="38"/>
        <v>1.0000000000000002</v>
      </c>
      <c r="K200" s="77">
        <f t="shared" si="38"/>
        <v>1.0000000000000002</v>
      </c>
      <c r="L200" s="77">
        <f t="shared" si="38"/>
        <v>1</v>
      </c>
      <c r="M200" s="77">
        <f t="shared" si="38"/>
        <v>1</v>
      </c>
      <c r="N200" s="77">
        <f t="shared" si="38"/>
        <v>1</v>
      </c>
      <c r="O200" s="77">
        <f t="shared" si="38"/>
        <v>1</v>
      </c>
      <c r="P200" s="77">
        <f t="shared" si="38"/>
        <v>1</v>
      </c>
      <c r="Q200" s="77">
        <f t="shared" si="38"/>
        <v>1</v>
      </c>
    </row>
    <row r="201" spans="1:17" x14ac:dyDescent="0.25">
      <c r="A201" s="132" t="s">
        <v>83</v>
      </c>
      <c r="B201" s="203">
        <f t="shared" ref="B201:Q201" si="39">IF(B$113=0,0,B$113/B$112)</f>
        <v>1.2828216597639639E-3</v>
      </c>
      <c r="C201" s="203">
        <f t="shared" si="39"/>
        <v>1.2828216597639637E-3</v>
      </c>
      <c r="D201" s="203">
        <f t="shared" si="39"/>
        <v>1.2828216597639643E-3</v>
      </c>
      <c r="E201" s="203">
        <f t="shared" si="39"/>
        <v>1.2828216597639639E-3</v>
      </c>
      <c r="F201" s="203">
        <f t="shared" si="39"/>
        <v>1.2828216597639637E-3</v>
      </c>
      <c r="G201" s="203">
        <f t="shared" si="39"/>
        <v>1.2828216597639639E-3</v>
      </c>
      <c r="H201" s="203">
        <f t="shared" si="39"/>
        <v>1.2828216597639637E-3</v>
      </c>
      <c r="I201" s="203">
        <f t="shared" si="39"/>
        <v>1.2828216597639641E-3</v>
      </c>
      <c r="J201" s="203">
        <f t="shared" si="39"/>
        <v>1.2828216597639639E-3</v>
      </c>
      <c r="K201" s="203">
        <f t="shared" si="39"/>
        <v>1.2828216597639637E-3</v>
      </c>
      <c r="L201" s="203">
        <f t="shared" si="39"/>
        <v>1.2828216597639637E-3</v>
      </c>
      <c r="M201" s="203">
        <f t="shared" si="39"/>
        <v>1.2828216597639637E-3</v>
      </c>
      <c r="N201" s="203">
        <f t="shared" si="39"/>
        <v>1.2828216597639637E-3</v>
      </c>
      <c r="O201" s="203">
        <f t="shared" si="39"/>
        <v>1.2828216597639637E-3</v>
      </c>
      <c r="P201" s="203">
        <f t="shared" si="39"/>
        <v>1.2828216597639637E-3</v>
      </c>
      <c r="Q201" s="203">
        <f t="shared" si="39"/>
        <v>1.2828216597639637E-3</v>
      </c>
    </row>
    <row r="202" spans="1:17" x14ac:dyDescent="0.25">
      <c r="A202" s="76" t="s">
        <v>82</v>
      </c>
      <c r="B202" s="202">
        <f t="shared" ref="B202:Q202" si="40">IF(B$114=0,0,B$114/B$112)</f>
        <v>6.3944741119667395E-4</v>
      </c>
      <c r="C202" s="202">
        <f t="shared" si="40"/>
        <v>6.3944741119667395E-4</v>
      </c>
      <c r="D202" s="202">
        <f t="shared" si="40"/>
        <v>6.3944741119667428E-4</v>
      </c>
      <c r="E202" s="202">
        <f t="shared" si="40"/>
        <v>6.3944741119667395E-4</v>
      </c>
      <c r="F202" s="202">
        <f t="shared" si="40"/>
        <v>6.3944741119667395E-4</v>
      </c>
      <c r="G202" s="202">
        <f t="shared" si="40"/>
        <v>6.3944741119667406E-4</v>
      </c>
      <c r="H202" s="202">
        <f t="shared" si="40"/>
        <v>6.3944741119667395E-4</v>
      </c>
      <c r="I202" s="202">
        <f t="shared" si="40"/>
        <v>6.3944741119667417E-4</v>
      </c>
      <c r="J202" s="202">
        <f t="shared" si="40"/>
        <v>6.3944741119667406E-4</v>
      </c>
      <c r="K202" s="202">
        <f t="shared" si="40"/>
        <v>6.3944741119667395E-4</v>
      </c>
      <c r="L202" s="202">
        <f t="shared" si="40"/>
        <v>6.3944741119667395E-4</v>
      </c>
      <c r="M202" s="202">
        <f t="shared" si="40"/>
        <v>6.3944741119667395E-4</v>
      </c>
      <c r="N202" s="202">
        <f t="shared" si="40"/>
        <v>6.3944741119667395E-4</v>
      </c>
      <c r="O202" s="202">
        <f t="shared" si="40"/>
        <v>6.3944741119667395E-4</v>
      </c>
      <c r="P202" s="202">
        <f t="shared" si="40"/>
        <v>6.3944741119667395E-4</v>
      </c>
      <c r="Q202" s="202">
        <f t="shared" si="40"/>
        <v>6.3944741119667395E-4</v>
      </c>
    </row>
    <row r="203" spans="1:17" x14ac:dyDescent="0.25">
      <c r="A203" s="76" t="s">
        <v>81</v>
      </c>
      <c r="B203" s="202">
        <f t="shared" ref="B203:Q203" si="41">IF(B$115=0,0,B$115/B$112)</f>
        <v>1.6298967023166772E-2</v>
      </c>
      <c r="C203" s="202">
        <f t="shared" si="41"/>
        <v>1.6298967023166772E-2</v>
      </c>
      <c r="D203" s="202">
        <f t="shared" si="41"/>
        <v>1.6298967023166782E-2</v>
      </c>
      <c r="E203" s="202">
        <f t="shared" si="41"/>
        <v>1.6298967023166772E-2</v>
      </c>
      <c r="F203" s="202">
        <f t="shared" si="41"/>
        <v>1.6298967023166772E-2</v>
      </c>
      <c r="G203" s="202">
        <f t="shared" si="41"/>
        <v>1.6298967023166775E-2</v>
      </c>
      <c r="H203" s="202">
        <f t="shared" si="41"/>
        <v>1.6298967023166772E-2</v>
      </c>
      <c r="I203" s="202">
        <f t="shared" si="41"/>
        <v>1.6298967023166779E-2</v>
      </c>
      <c r="J203" s="202">
        <f t="shared" si="41"/>
        <v>1.6298967023166775E-2</v>
      </c>
      <c r="K203" s="202">
        <f t="shared" si="41"/>
        <v>1.6298967023166772E-2</v>
      </c>
      <c r="L203" s="202">
        <f t="shared" si="41"/>
        <v>1.6298967023166772E-2</v>
      </c>
      <c r="M203" s="202">
        <f t="shared" si="41"/>
        <v>1.6298967023166772E-2</v>
      </c>
      <c r="N203" s="202">
        <f t="shared" si="41"/>
        <v>1.6298967023166772E-2</v>
      </c>
      <c r="O203" s="202">
        <f t="shared" si="41"/>
        <v>1.6298967023166772E-2</v>
      </c>
      <c r="P203" s="202">
        <f t="shared" si="41"/>
        <v>1.6298967023166768E-2</v>
      </c>
      <c r="Q203" s="202">
        <f t="shared" si="41"/>
        <v>1.6298967023166772E-2</v>
      </c>
    </row>
    <row r="204" spans="1:17" x14ac:dyDescent="0.25">
      <c r="A204" s="76" t="s">
        <v>80</v>
      </c>
      <c r="B204" s="202">
        <f t="shared" ref="B204:Q204" si="42">IF(B$116=0,0,B$116/B$112)</f>
        <v>4.2760721992132121E-4</v>
      </c>
      <c r="C204" s="202">
        <f t="shared" si="42"/>
        <v>4.2760721992132121E-4</v>
      </c>
      <c r="D204" s="202">
        <f t="shared" si="42"/>
        <v>4.2760721992132143E-4</v>
      </c>
      <c r="E204" s="202">
        <f t="shared" si="42"/>
        <v>4.2760721992132121E-4</v>
      </c>
      <c r="F204" s="202">
        <f t="shared" si="42"/>
        <v>4.2760721992132121E-4</v>
      </c>
      <c r="G204" s="202">
        <f t="shared" si="42"/>
        <v>4.2760721992132127E-4</v>
      </c>
      <c r="H204" s="202">
        <f t="shared" si="42"/>
        <v>4.2760721992132116E-4</v>
      </c>
      <c r="I204" s="202">
        <f t="shared" si="42"/>
        <v>4.2760721992132138E-4</v>
      </c>
      <c r="J204" s="202">
        <f t="shared" si="42"/>
        <v>4.2760721992132138E-4</v>
      </c>
      <c r="K204" s="202">
        <f t="shared" si="42"/>
        <v>4.2760721992132121E-4</v>
      </c>
      <c r="L204" s="202">
        <f t="shared" si="42"/>
        <v>4.2760721992132121E-4</v>
      </c>
      <c r="M204" s="202">
        <f t="shared" si="42"/>
        <v>4.2760721992132121E-4</v>
      </c>
      <c r="N204" s="202">
        <f t="shared" si="42"/>
        <v>4.2760721992132121E-4</v>
      </c>
      <c r="O204" s="202">
        <f t="shared" si="42"/>
        <v>4.2760721992132121E-4</v>
      </c>
      <c r="P204" s="202">
        <f t="shared" si="42"/>
        <v>4.2760721992132127E-4</v>
      </c>
      <c r="Q204" s="202">
        <f t="shared" si="42"/>
        <v>4.2760721992132121E-4</v>
      </c>
    </row>
    <row r="205" spans="1:17" x14ac:dyDescent="0.25">
      <c r="A205" s="129" t="s">
        <v>79</v>
      </c>
      <c r="B205" s="201">
        <f t="shared" ref="B205:Q205" si="43">IF(B$117=0,0,B$117/B$112)</f>
        <v>8.5521443984264243E-4</v>
      </c>
      <c r="C205" s="201">
        <f t="shared" si="43"/>
        <v>8.5521443984264243E-4</v>
      </c>
      <c r="D205" s="201">
        <f t="shared" si="43"/>
        <v>8.5521443984264275E-4</v>
      </c>
      <c r="E205" s="201">
        <f t="shared" si="43"/>
        <v>8.5521443984264243E-4</v>
      </c>
      <c r="F205" s="201">
        <f t="shared" si="43"/>
        <v>8.5521443984264243E-4</v>
      </c>
      <c r="G205" s="201">
        <f t="shared" si="43"/>
        <v>8.5521443984264253E-4</v>
      </c>
      <c r="H205" s="201">
        <f t="shared" si="43"/>
        <v>8.5521443984264232E-4</v>
      </c>
      <c r="I205" s="201">
        <f t="shared" si="43"/>
        <v>8.5521443984264275E-4</v>
      </c>
      <c r="J205" s="201">
        <f t="shared" si="43"/>
        <v>8.5521443984264275E-4</v>
      </c>
      <c r="K205" s="201">
        <f t="shared" si="43"/>
        <v>8.5521443984264232E-4</v>
      </c>
      <c r="L205" s="201">
        <f t="shared" si="43"/>
        <v>8.5521443984264243E-4</v>
      </c>
      <c r="M205" s="201">
        <f t="shared" si="43"/>
        <v>8.5521443984264243E-4</v>
      </c>
      <c r="N205" s="201">
        <f t="shared" si="43"/>
        <v>8.5521443984264243E-4</v>
      </c>
      <c r="O205" s="201">
        <f t="shared" si="43"/>
        <v>8.5521443984264243E-4</v>
      </c>
      <c r="P205" s="201">
        <f t="shared" si="43"/>
        <v>8.5521443984264253E-4</v>
      </c>
      <c r="Q205" s="201">
        <f t="shared" si="43"/>
        <v>8.5521443984264253E-4</v>
      </c>
    </row>
    <row r="206" spans="1:17" x14ac:dyDescent="0.25">
      <c r="A206" s="127" t="s">
        <v>146</v>
      </c>
      <c r="B206" s="200">
        <f t="shared" ref="B206:Q206" si="44">IF(B$122=0,0,B$122/B$112)</f>
        <v>0.56309128965182675</v>
      </c>
      <c r="C206" s="200">
        <f t="shared" si="44"/>
        <v>0.56309128965182687</v>
      </c>
      <c r="D206" s="200">
        <f t="shared" si="44"/>
        <v>0.56309128965182709</v>
      </c>
      <c r="E206" s="200">
        <f t="shared" si="44"/>
        <v>0.56309128965182675</v>
      </c>
      <c r="F206" s="200">
        <f t="shared" si="44"/>
        <v>0.56309128965182675</v>
      </c>
      <c r="G206" s="200">
        <f t="shared" si="44"/>
        <v>0.56309128965182675</v>
      </c>
      <c r="H206" s="200">
        <f t="shared" si="44"/>
        <v>0.56309128965182675</v>
      </c>
      <c r="I206" s="200">
        <f t="shared" si="44"/>
        <v>0.56309128965182698</v>
      </c>
      <c r="J206" s="200">
        <f t="shared" si="44"/>
        <v>0.56309128965182687</v>
      </c>
      <c r="K206" s="200">
        <f t="shared" si="44"/>
        <v>0.56309128965182675</v>
      </c>
      <c r="L206" s="200">
        <f t="shared" si="44"/>
        <v>0.56309128965182675</v>
      </c>
      <c r="M206" s="200">
        <f t="shared" si="44"/>
        <v>0.56309128965182675</v>
      </c>
      <c r="N206" s="200">
        <f t="shared" si="44"/>
        <v>0.56309128965182675</v>
      </c>
      <c r="O206" s="200">
        <f t="shared" si="44"/>
        <v>0.56309128965182675</v>
      </c>
      <c r="P206" s="200">
        <f t="shared" si="44"/>
        <v>0.56309128965182675</v>
      </c>
      <c r="Q206" s="200">
        <f t="shared" si="44"/>
        <v>0.56309128965182675</v>
      </c>
    </row>
    <row r="207" spans="1:17" x14ac:dyDescent="0.25">
      <c r="A207" s="142" t="s">
        <v>159</v>
      </c>
      <c r="B207" s="199">
        <f t="shared" ref="B207:Q207" si="45">IF(B$123=0,0,B$123/B$112)</f>
        <v>0.29225540332424443</v>
      </c>
      <c r="C207" s="199">
        <f t="shared" si="45"/>
        <v>9.1710915213232186E-2</v>
      </c>
      <c r="D207" s="199">
        <f t="shared" si="45"/>
        <v>0.10974384792587777</v>
      </c>
      <c r="E207" s="199">
        <f t="shared" si="45"/>
        <v>1.1918750181095865E-2</v>
      </c>
      <c r="F207" s="199">
        <f t="shared" si="45"/>
        <v>1.762980524786522E-2</v>
      </c>
      <c r="G207" s="199">
        <f t="shared" si="45"/>
        <v>0.13843340950668998</v>
      </c>
      <c r="H207" s="199">
        <f t="shared" si="45"/>
        <v>2.1479787289495532E-2</v>
      </c>
      <c r="I207" s="199">
        <f t="shared" si="45"/>
        <v>2.6577941307308429E-2</v>
      </c>
      <c r="J207" s="199">
        <f t="shared" si="45"/>
        <v>3.3598809295034872E-2</v>
      </c>
      <c r="K207" s="199">
        <f t="shared" si="45"/>
        <v>0.2051100693650294</v>
      </c>
      <c r="L207" s="199">
        <f t="shared" si="45"/>
        <v>2.0439551959531368E-2</v>
      </c>
      <c r="M207" s="199">
        <f t="shared" si="45"/>
        <v>8.7210408118076066E-2</v>
      </c>
      <c r="N207" s="199">
        <f t="shared" si="45"/>
        <v>0.27458816028549915</v>
      </c>
      <c r="O207" s="199">
        <f t="shared" si="45"/>
        <v>9.5756509568609829E-2</v>
      </c>
      <c r="P207" s="199">
        <f t="shared" si="45"/>
        <v>9.9555056717372976E-3</v>
      </c>
      <c r="Q207" s="199">
        <f t="shared" si="45"/>
        <v>6.5194824011190981E-3</v>
      </c>
    </row>
    <row r="208" spans="1:17" x14ac:dyDescent="0.25">
      <c r="A208" s="142" t="s">
        <v>158</v>
      </c>
      <c r="B208" s="199">
        <f t="shared" ref="B208:Q208" si="46">IF(B$129=0,0,B$129/B$112)</f>
        <v>0.27083588632758238</v>
      </c>
      <c r="C208" s="199">
        <f t="shared" si="46"/>
        <v>0.47138037443859465</v>
      </c>
      <c r="D208" s="199">
        <f t="shared" si="46"/>
        <v>0.45334744172594932</v>
      </c>
      <c r="E208" s="199">
        <f t="shared" si="46"/>
        <v>0.55117253947073086</v>
      </c>
      <c r="F208" s="199">
        <f t="shared" si="46"/>
        <v>0.54546148440396147</v>
      </c>
      <c r="G208" s="199">
        <f t="shared" si="46"/>
        <v>0.42465788014513683</v>
      </c>
      <c r="H208" s="199">
        <f t="shared" si="46"/>
        <v>0.54161150236233124</v>
      </c>
      <c r="I208" s="199">
        <f t="shared" si="46"/>
        <v>0.53651334834451847</v>
      </c>
      <c r="J208" s="199">
        <f t="shared" si="46"/>
        <v>0.52949248035679197</v>
      </c>
      <c r="K208" s="199">
        <f t="shared" si="46"/>
        <v>0.35798122028679746</v>
      </c>
      <c r="L208" s="199">
        <f t="shared" si="46"/>
        <v>0.54265173769229536</v>
      </c>
      <c r="M208" s="199">
        <f t="shared" si="46"/>
        <v>0.47588088153375069</v>
      </c>
      <c r="N208" s="199">
        <f t="shared" si="46"/>
        <v>0.2885031293663276</v>
      </c>
      <c r="O208" s="199">
        <f t="shared" si="46"/>
        <v>0.46733478008321688</v>
      </c>
      <c r="P208" s="199">
        <f t="shared" si="46"/>
        <v>0.55313578398008945</v>
      </c>
      <c r="Q208" s="199">
        <f t="shared" si="46"/>
        <v>0.55657180725070765</v>
      </c>
    </row>
    <row r="209" spans="1:17" x14ac:dyDescent="0.25">
      <c r="A209" s="127" t="s">
        <v>145</v>
      </c>
      <c r="B209" s="200">
        <f t="shared" ref="B209:Q209" si="47">IF(B$130=0,0,B$130/B$112)</f>
        <v>0.25060210853713177</v>
      </c>
      <c r="C209" s="200">
        <f t="shared" si="47"/>
        <v>0.25060210853713172</v>
      </c>
      <c r="D209" s="200">
        <f t="shared" si="47"/>
        <v>0.25060210853713188</v>
      </c>
      <c r="E209" s="200">
        <f t="shared" si="47"/>
        <v>0.25060210853713177</v>
      </c>
      <c r="F209" s="200">
        <f t="shared" si="47"/>
        <v>0.25060210853713177</v>
      </c>
      <c r="G209" s="200">
        <f t="shared" si="47"/>
        <v>0.25060210853713177</v>
      </c>
      <c r="H209" s="200">
        <f t="shared" si="47"/>
        <v>0.25060210853713183</v>
      </c>
      <c r="I209" s="200">
        <f t="shared" si="47"/>
        <v>0.25060210853713188</v>
      </c>
      <c r="J209" s="200">
        <f t="shared" si="47"/>
        <v>0.25060210853713177</v>
      </c>
      <c r="K209" s="200">
        <f t="shared" si="47"/>
        <v>0.25060210853713172</v>
      </c>
      <c r="L209" s="200">
        <f t="shared" si="47"/>
        <v>0.25060210853713177</v>
      </c>
      <c r="M209" s="200">
        <f t="shared" si="47"/>
        <v>0.25060210853713183</v>
      </c>
      <c r="N209" s="200">
        <f t="shared" si="47"/>
        <v>0.25060210853713177</v>
      </c>
      <c r="O209" s="200">
        <f t="shared" si="47"/>
        <v>0.25060210853713177</v>
      </c>
      <c r="P209" s="200">
        <f t="shared" si="47"/>
        <v>0.25060210853713177</v>
      </c>
      <c r="Q209" s="200">
        <f t="shared" si="47"/>
        <v>0.25060210853713177</v>
      </c>
    </row>
    <row r="210" spans="1:17" x14ac:dyDescent="0.25">
      <c r="A210" s="142" t="s">
        <v>157</v>
      </c>
      <c r="B210" s="199">
        <f t="shared" ref="B210:Q210" si="48">IF(B$131=0,0,B$131/B$112)</f>
        <v>0.24228576747548466</v>
      </c>
      <c r="C210" s="199">
        <f t="shared" si="48"/>
        <v>0.23643497497656146</v>
      </c>
      <c r="D210" s="199">
        <f t="shared" si="48"/>
        <v>0.23741601234795645</v>
      </c>
      <c r="E210" s="199">
        <f t="shared" si="48"/>
        <v>0.17468062556106265</v>
      </c>
      <c r="F210" s="199">
        <f t="shared" si="48"/>
        <v>0.17657020068115825</v>
      </c>
      <c r="G210" s="199">
        <f t="shared" si="48"/>
        <v>0.23950125640746553</v>
      </c>
      <c r="H210" s="199">
        <f t="shared" si="48"/>
        <v>0.17190409265592632</v>
      </c>
      <c r="I210" s="199">
        <f t="shared" si="48"/>
        <v>0.12210358067668982</v>
      </c>
      <c r="J210" s="199">
        <f t="shared" si="48"/>
        <v>0.154376929836781</v>
      </c>
      <c r="K210" s="199">
        <f t="shared" si="48"/>
        <v>0.24168500281888741</v>
      </c>
      <c r="L210" s="199">
        <f t="shared" si="48"/>
        <v>0.11269772381282099</v>
      </c>
      <c r="M210" s="199">
        <f t="shared" si="48"/>
        <v>0.23863264298700773</v>
      </c>
      <c r="N210" s="199">
        <f t="shared" si="48"/>
        <v>0.24353119087846331</v>
      </c>
      <c r="O210" s="199">
        <f t="shared" si="48"/>
        <v>0.23941403962465529</v>
      </c>
      <c r="P210" s="199">
        <f t="shared" si="48"/>
        <v>0.15357509499081692</v>
      </c>
      <c r="Q210" s="199">
        <f t="shared" si="48"/>
        <v>2.9014763082223938E-3</v>
      </c>
    </row>
    <row r="211" spans="1:17" x14ac:dyDescent="0.25">
      <c r="A211" s="142" t="s">
        <v>156</v>
      </c>
      <c r="B211" s="199">
        <f t="shared" ref="B211:Q211" si="49">IF(B$136=0,0,B$136/B$112)</f>
        <v>8.316341061647109E-3</v>
      </c>
      <c r="C211" s="199">
        <f t="shared" si="49"/>
        <v>1.4167133560570254E-2</v>
      </c>
      <c r="D211" s="199">
        <f t="shared" si="49"/>
        <v>1.3186096189175439E-2</v>
      </c>
      <c r="E211" s="199">
        <f t="shared" si="49"/>
        <v>7.5921482976069085E-2</v>
      </c>
      <c r="F211" s="199">
        <f t="shared" si="49"/>
        <v>7.4031907855973536E-2</v>
      </c>
      <c r="G211" s="199">
        <f t="shared" si="49"/>
        <v>1.1100852129666239E-2</v>
      </c>
      <c r="H211" s="199">
        <f t="shared" si="49"/>
        <v>7.8698015881205508E-2</v>
      </c>
      <c r="I211" s="199">
        <f t="shared" si="49"/>
        <v>0.12849852786044205</v>
      </c>
      <c r="J211" s="199">
        <f t="shared" si="49"/>
        <v>9.6225178700350786E-2</v>
      </c>
      <c r="K211" s="199">
        <f t="shared" si="49"/>
        <v>8.9171057182443544E-3</v>
      </c>
      <c r="L211" s="199">
        <f t="shared" si="49"/>
        <v>0.13790438472431077</v>
      </c>
      <c r="M211" s="199">
        <f t="shared" si="49"/>
        <v>1.1969465550124098E-2</v>
      </c>
      <c r="N211" s="199">
        <f t="shared" si="49"/>
        <v>7.0709176586684595E-3</v>
      </c>
      <c r="O211" s="199">
        <f t="shared" si="49"/>
        <v>1.1188068912476439E-2</v>
      </c>
      <c r="P211" s="199">
        <f t="shared" si="49"/>
        <v>9.7027013546314836E-2</v>
      </c>
      <c r="Q211" s="199">
        <f t="shared" si="49"/>
        <v>0.2477006322289094</v>
      </c>
    </row>
    <row r="212" spans="1:17" x14ac:dyDescent="0.25">
      <c r="A212" s="127" t="s">
        <v>144</v>
      </c>
      <c r="B212" s="200">
        <f t="shared" ref="B212:Q212" si="50">IF(B$137=0,0,B$137/B$112)</f>
        <v>0.16680254405715012</v>
      </c>
      <c r="C212" s="200">
        <f t="shared" si="50"/>
        <v>0.16680254405715012</v>
      </c>
      <c r="D212" s="200">
        <f t="shared" si="50"/>
        <v>0.16680254405714975</v>
      </c>
      <c r="E212" s="200">
        <f t="shared" si="50"/>
        <v>0.16680254405715009</v>
      </c>
      <c r="F212" s="200">
        <f t="shared" si="50"/>
        <v>0.16680254405715009</v>
      </c>
      <c r="G212" s="200">
        <f t="shared" si="50"/>
        <v>0.16680254405715014</v>
      </c>
      <c r="H212" s="200">
        <f t="shared" si="50"/>
        <v>0.16680254405715012</v>
      </c>
      <c r="I212" s="200">
        <f t="shared" si="50"/>
        <v>0.16680254405715</v>
      </c>
      <c r="J212" s="200">
        <f t="shared" si="50"/>
        <v>0.16680254405715009</v>
      </c>
      <c r="K212" s="200">
        <f t="shared" si="50"/>
        <v>0.16680254405715014</v>
      </c>
      <c r="L212" s="200">
        <f t="shared" si="50"/>
        <v>0.16680254405715012</v>
      </c>
      <c r="M212" s="200">
        <f t="shared" si="50"/>
        <v>0.16680254405715012</v>
      </c>
      <c r="N212" s="200">
        <f t="shared" si="50"/>
        <v>0.16680254405715014</v>
      </c>
      <c r="O212" s="200">
        <f t="shared" si="50"/>
        <v>0.16680254405715009</v>
      </c>
      <c r="P212" s="200">
        <f t="shared" si="50"/>
        <v>0.16680254405715014</v>
      </c>
      <c r="Q212" s="200">
        <f t="shared" si="50"/>
        <v>0.16680254405715006</v>
      </c>
    </row>
    <row r="213" spans="1:17" x14ac:dyDescent="0.25">
      <c r="A213" s="142" t="s">
        <v>155</v>
      </c>
      <c r="B213" s="199">
        <f t="shared" ref="B213:Q213" si="51">IF(B$138=0,0,B$138/B$112)</f>
        <v>6.1096812254224836E-2</v>
      </c>
      <c r="C213" s="199">
        <f t="shared" si="51"/>
        <v>6.07856195094671E-2</v>
      </c>
      <c r="D213" s="199">
        <f t="shared" si="51"/>
        <v>6.0837264408076318E-2</v>
      </c>
      <c r="E213" s="199">
        <f t="shared" si="51"/>
        <v>5.7492206968367342E-2</v>
      </c>
      <c r="F213" s="199">
        <f t="shared" si="51"/>
        <v>5.7592266940196334E-2</v>
      </c>
      <c r="G213" s="199">
        <f t="shared" si="51"/>
        <v>6.0947782702523635E-2</v>
      </c>
      <c r="H213" s="199">
        <f t="shared" si="51"/>
        <v>5.7331364147455106E-2</v>
      </c>
      <c r="I213" s="199">
        <f t="shared" si="51"/>
        <v>5.4673033123530973E-2</v>
      </c>
      <c r="J213" s="199">
        <f t="shared" si="51"/>
        <v>5.6394735238047368E-2</v>
      </c>
      <c r="K213" s="199">
        <f t="shared" si="51"/>
        <v>6.1064926024831656E-2</v>
      </c>
      <c r="L213" s="199">
        <f t="shared" si="51"/>
        <v>5.4184361404108893E-2</v>
      </c>
      <c r="M213" s="199">
        <f t="shared" si="51"/>
        <v>6.090063841461428E-2</v>
      </c>
      <c r="N213" s="199">
        <f t="shared" si="51"/>
        <v>6.1162188808928909E-2</v>
      </c>
      <c r="O213" s="199">
        <f t="shared" si="51"/>
        <v>6.094248122769845E-2</v>
      </c>
      <c r="P213" s="199">
        <f t="shared" si="51"/>
        <v>5.6361337936299202E-2</v>
      </c>
      <c r="Q213" s="199">
        <f t="shared" si="51"/>
        <v>2.7359399368370951E-2</v>
      </c>
    </row>
    <row r="214" spans="1:17" x14ac:dyDescent="0.25">
      <c r="A214" s="142" t="s">
        <v>154</v>
      </c>
      <c r="B214" s="199">
        <f t="shared" ref="B214:Q214" si="52">IF(B$142=0,0,B$142/B$112)</f>
        <v>0.1052632001471278</v>
      </c>
      <c r="C214" s="199">
        <f t="shared" si="52"/>
        <v>0.10526320014712783</v>
      </c>
      <c r="D214" s="199">
        <f t="shared" si="52"/>
        <v>0.10526320014712788</v>
      </c>
      <c r="E214" s="199">
        <f t="shared" si="52"/>
        <v>0.10526320014712783</v>
      </c>
      <c r="F214" s="199">
        <f t="shared" si="52"/>
        <v>0.10526320014712783</v>
      </c>
      <c r="G214" s="199">
        <f t="shared" si="52"/>
        <v>0.10526320014712784</v>
      </c>
      <c r="H214" s="199">
        <f t="shared" si="52"/>
        <v>0.10526320014712784</v>
      </c>
      <c r="I214" s="199">
        <f t="shared" si="52"/>
        <v>0.10526320014712787</v>
      </c>
      <c r="J214" s="199">
        <f t="shared" si="52"/>
        <v>0.10526320014712784</v>
      </c>
      <c r="K214" s="199">
        <f t="shared" si="52"/>
        <v>0.10526320014712783</v>
      </c>
      <c r="L214" s="199">
        <f t="shared" si="52"/>
        <v>0.10526320014712783</v>
      </c>
      <c r="M214" s="199">
        <f t="shared" si="52"/>
        <v>0.10526320014712784</v>
      </c>
      <c r="N214" s="199">
        <f t="shared" si="52"/>
        <v>0.10526320014712784</v>
      </c>
      <c r="O214" s="199">
        <f t="shared" si="52"/>
        <v>0.10526320014712783</v>
      </c>
      <c r="P214" s="199">
        <f t="shared" si="52"/>
        <v>0.10526320014712784</v>
      </c>
      <c r="Q214" s="199">
        <f t="shared" si="52"/>
        <v>0.10526320014712781</v>
      </c>
    </row>
    <row r="215" spans="1:17" x14ac:dyDescent="0.25">
      <c r="A215" s="140" t="s">
        <v>153</v>
      </c>
      <c r="B215" s="198">
        <f t="shared" ref="B215:Q215" si="53">IF(B$153=0,0,B$153/B$112)</f>
        <v>4.4253165579748031E-4</v>
      </c>
      <c r="C215" s="198">
        <f t="shared" si="53"/>
        <v>7.5372440055518916E-4</v>
      </c>
      <c r="D215" s="198">
        <f t="shared" si="53"/>
        <v>7.0207950194554707E-4</v>
      </c>
      <c r="E215" s="198">
        <f t="shared" si="53"/>
        <v>4.047136941654943E-3</v>
      </c>
      <c r="F215" s="198">
        <f t="shared" si="53"/>
        <v>3.9470769698259417E-3</v>
      </c>
      <c r="G215" s="198">
        <f t="shared" si="53"/>
        <v>5.9156120749866842E-4</v>
      </c>
      <c r="H215" s="198">
        <f t="shared" si="53"/>
        <v>4.2079797625671706E-3</v>
      </c>
      <c r="I215" s="198">
        <f t="shared" si="53"/>
        <v>6.8663107864911747E-3</v>
      </c>
      <c r="J215" s="198">
        <f t="shared" si="53"/>
        <v>5.1446086719748839E-3</v>
      </c>
      <c r="K215" s="198">
        <f t="shared" si="53"/>
        <v>4.7441788519065101E-4</v>
      </c>
      <c r="L215" s="198">
        <f t="shared" si="53"/>
        <v>7.3549825059134226E-3</v>
      </c>
      <c r="M215" s="198">
        <f t="shared" si="53"/>
        <v>6.3870549540800134E-4</v>
      </c>
      <c r="N215" s="198">
        <f t="shared" si="53"/>
        <v>3.7715510109337201E-4</v>
      </c>
      <c r="O215" s="198">
        <f t="shared" si="53"/>
        <v>5.9686268232381093E-4</v>
      </c>
      <c r="P215" s="198">
        <f t="shared" si="53"/>
        <v>5.1780059737230998E-3</v>
      </c>
      <c r="Q215" s="198">
        <f t="shared" si="53"/>
        <v>3.4179944541651311E-2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118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 t="shared" ref="B220:Q220" si="54">SUM(B$221:B$227)</f>
        <v>431.3961544040211</v>
      </c>
      <c r="C220" s="133">
        <f t="shared" si="54"/>
        <v>382.35867284130279</v>
      </c>
      <c r="D220" s="133">
        <f t="shared" si="54"/>
        <v>398.25309867126686</v>
      </c>
      <c r="E220" s="133">
        <f t="shared" si="54"/>
        <v>334.24415680801434</v>
      </c>
      <c r="F220" s="133">
        <f t="shared" si="54"/>
        <v>351.62616392264118</v>
      </c>
      <c r="G220" s="133">
        <f t="shared" si="54"/>
        <v>313.30692132735237</v>
      </c>
      <c r="H220" s="133">
        <f t="shared" si="54"/>
        <v>301.59204132893194</v>
      </c>
      <c r="I220" s="133">
        <f t="shared" si="54"/>
        <v>290.53713293358021</v>
      </c>
      <c r="J220" s="133">
        <f t="shared" si="54"/>
        <v>277.45150487423552</v>
      </c>
      <c r="K220" s="133">
        <f t="shared" si="54"/>
        <v>311.21643674562426</v>
      </c>
      <c r="L220" s="133">
        <f t="shared" si="54"/>
        <v>261.4318086412182</v>
      </c>
      <c r="M220" s="133">
        <f t="shared" si="54"/>
        <v>294.70124057657739</v>
      </c>
      <c r="N220" s="133">
        <f t="shared" si="54"/>
        <v>319.71695459674152</v>
      </c>
      <c r="O220" s="133">
        <f t="shared" si="54"/>
        <v>342.47414689580341</v>
      </c>
      <c r="P220" s="133">
        <f t="shared" si="54"/>
        <v>287.46642205333472</v>
      </c>
      <c r="Q220" s="133">
        <f t="shared" si="54"/>
        <v>235.1669239326948</v>
      </c>
    </row>
    <row r="221" spans="1:17" x14ac:dyDescent="0.25">
      <c r="A221" s="132" t="s">
        <v>83</v>
      </c>
      <c r="B221" s="131">
        <f>IF(B$6=0,0,B$6/NFM!B$11*1000)</f>
        <v>0.6164014021443357</v>
      </c>
      <c r="C221" s="131">
        <f>IF(C$6=0,0,C$6/NFM!C$11*1000)</f>
        <v>0.54633408215478874</v>
      </c>
      <c r="D221" s="131">
        <f>IF(D$6=0,0,D$6/NFM!D$11*1000)</f>
        <v>0.56904486960119982</v>
      </c>
      <c r="E221" s="131">
        <f>IF(E$6=0,0,E$6/NFM!E$11*1000)</f>
        <v>0.47758554361626648</v>
      </c>
      <c r="F221" s="131">
        <f>IF(F$6=0,0,F$6/NFM!F$11*1000)</f>
        <v>0.50242186505343989</v>
      </c>
      <c r="G221" s="131">
        <f>IF(G$6=0,0,G$6/NFM!G$11*1000)</f>
        <v>0.44766932583000546</v>
      </c>
      <c r="H221" s="131">
        <f>IF(H$6=0,0,H$6/NFM!H$11*1000)</f>
        <v>0.43093049220049612</v>
      </c>
      <c r="I221" s="131">
        <f>IF(I$6=0,0,I$6/NFM!I$11*1000)</f>
        <v>0.41513466053647496</v>
      </c>
      <c r="J221" s="131">
        <f>IF(J$6=0,0,J$6/NFM!J$11*1000)</f>
        <v>0.39643723034064354</v>
      </c>
      <c r="K221" s="131">
        <f>IF(K$6=0,0,K$6/NFM!K$11*1000)</f>
        <v>0.44468233205599161</v>
      </c>
      <c r="L221" s="131">
        <f>IF(L$6=0,0,L$6/NFM!L$11*1000)</f>
        <v>0.37354744998643519</v>
      </c>
      <c r="M221" s="131">
        <f>IF(M$6=0,0,M$6/NFM!M$11*1000)</f>
        <v>0.42108455546163814</v>
      </c>
      <c r="N221" s="131">
        <f>IF(N$6=0,0,N$6/NFM!N$11*1000)</f>
        <v>0.45682831682866609</v>
      </c>
      <c r="O221" s="131">
        <f>IF(O$6=0,0,O$6/NFM!O$11*1000)</f>
        <v>0.48934498416286931</v>
      </c>
      <c r="P221" s="131">
        <f>IF(P$6=0,0,P$6/NFM!P$11*1000)</f>
        <v>0.41074706812787298</v>
      </c>
      <c r="Q221" s="131">
        <f>IF(Q$6=0,0,Q$6/NFM!Q$11*1000)</f>
        <v>0.33601880816564883</v>
      </c>
    </row>
    <row r="222" spans="1:17" x14ac:dyDescent="0.25">
      <c r="A222" s="76" t="s">
        <v>82</v>
      </c>
      <c r="B222" s="130">
        <f>IF(B$7=0,0,B$7/NFM!B$11*1000)</f>
        <v>0.30820070107216785</v>
      </c>
      <c r="C222" s="130">
        <f>IF(C$7=0,0,C$7/NFM!C$11*1000)</f>
        <v>0.27316704107739437</v>
      </c>
      <c r="D222" s="130">
        <f>IF(D$7=0,0,D$7/NFM!D$11*1000)</f>
        <v>0.28452243480059991</v>
      </c>
      <c r="E222" s="130">
        <f>IF(E$7=0,0,E$7/NFM!E$11*1000)</f>
        <v>0.23879277180813324</v>
      </c>
      <c r="F222" s="130">
        <f>IF(F$7=0,0,F$7/NFM!F$11*1000)</f>
        <v>0.25121093252671994</v>
      </c>
      <c r="G222" s="130">
        <f>IF(G$7=0,0,G$7/NFM!G$11*1000)</f>
        <v>0.22383466291500273</v>
      </c>
      <c r="H222" s="130">
        <f>IF(H$7=0,0,H$7/NFM!H$11*1000)</f>
        <v>0.21546524610024806</v>
      </c>
      <c r="I222" s="130">
        <f>IF(I$7=0,0,I$7/NFM!I$11*1000)</f>
        <v>0.20756733026823754</v>
      </c>
      <c r="J222" s="130">
        <f>IF(J$7=0,0,J$7/NFM!J$11*1000)</f>
        <v>0.1982186151703218</v>
      </c>
      <c r="K222" s="130">
        <f>IF(K$7=0,0,K$7/NFM!K$11*1000)</f>
        <v>0.22234116602799581</v>
      </c>
      <c r="L222" s="130">
        <f>IF(L$7=0,0,L$7/NFM!L$11*1000)</f>
        <v>0.18677372499321759</v>
      </c>
      <c r="M222" s="130">
        <f>IF(M$7=0,0,M$7/NFM!M$11*1000)</f>
        <v>0.2105422777308191</v>
      </c>
      <c r="N222" s="130">
        <f>IF(N$7=0,0,N$7/NFM!N$11*1000)</f>
        <v>0.2284141584143331</v>
      </c>
      <c r="O222" s="130">
        <f>IF(O$7=0,0,O$7/NFM!O$11*1000)</f>
        <v>0.24467249208143466</v>
      </c>
      <c r="P222" s="130">
        <f>IF(P$7=0,0,P$7/NFM!P$11*1000)</f>
        <v>0.20537353406393652</v>
      </c>
      <c r="Q222" s="130">
        <f>IF(Q$7=0,0,Q$7/NFM!Q$11*1000)</f>
        <v>0.16800940408282442</v>
      </c>
    </row>
    <row r="223" spans="1:17" x14ac:dyDescent="0.25">
      <c r="A223" s="76" t="s">
        <v>81</v>
      </c>
      <c r="B223" s="130">
        <f>IF(B$8=0,0,B$8/NFM!B$11*1000)</f>
        <v>7.8077510938282497</v>
      </c>
      <c r="C223" s="130">
        <f>IF(C$8=0,0,C$8/NFM!C$11*1000)</f>
        <v>6.920231707293989</v>
      </c>
      <c r="D223" s="130">
        <f>IF(D$8=0,0,D$8/NFM!D$11*1000)</f>
        <v>7.2079016816151977</v>
      </c>
      <c r="E223" s="130">
        <f>IF(E$8=0,0,E$8/NFM!E$11*1000)</f>
        <v>6.0494168858060409</v>
      </c>
      <c r="F223" s="130">
        <f>IF(F$8=0,0,F$8/NFM!F$11*1000)</f>
        <v>6.3640102906769034</v>
      </c>
      <c r="G223" s="130">
        <f>IF(G$8=0,0,G$8/NFM!G$11*1000)</f>
        <v>5.6704781271800675</v>
      </c>
      <c r="H223" s="130">
        <f>IF(H$8=0,0,H$8/NFM!H$11*1000)</f>
        <v>5.4584529012062832</v>
      </c>
      <c r="I223" s="130">
        <f>IF(I$8=0,0,I$8/NFM!I$11*1000)</f>
        <v>5.2583723667953493</v>
      </c>
      <c r="J223" s="130">
        <f>IF(J$8=0,0,J$8/NFM!J$11*1000)</f>
        <v>5.021538250981485</v>
      </c>
      <c r="K223" s="130">
        <f>IF(K$8=0,0,K$8/NFM!K$11*1000)</f>
        <v>5.6326428727092264</v>
      </c>
      <c r="L223" s="130">
        <f>IF(L$8=0,0,L$8/NFM!L$11*1000)</f>
        <v>4.7316010331615121</v>
      </c>
      <c r="M223" s="130">
        <f>IF(M$8=0,0,M$8/NFM!M$11*1000)</f>
        <v>5.3337377025140826</v>
      </c>
      <c r="N223" s="130">
        <f>IF(N$8=0,0,N$8/NFM!N$11*1000)</f>
        <v>5.7864920131631035</v>
      </c>
      <c r="O223" s="130">
        <f>IF(O$8=0,0,O$8/NFM!O$11*1000)</f>
        <v>6.1983697993963425</v>
      </c>
      <c r="P223" s="130">
        <f>IF(P$8=0,0,P$8/NFM!P$11*1000)</f>
        <v>5.2027961962863909</v>
      </c>
      <c r="Q223" s="130">
        <f>IF(Q$8=0,0,Q$8/NFM!Q$11*1000)</f>
        <v>4.2562382367648848</v>
      </c>
    </row>
    <row r="224" spans="1:17" x14ac:dyDescent="0.25">
      <c r="A224" s="76" t="s">
        <v>80</v>
      </c>
      <c r="B224" s="130">
        <f>IF(B$9=0,0,B$9/NFM!B$11*1000)</f>
        <v>0.2054671340481119</v>
      </c>
      <c r="C224" s="130">
        <f>IF(C$9=0,0,C$9/NFM!C$11*1000)</f>
        <v>0.18211136071826287</v>
      </c>
      <c r="D224" s="130">
        <f>IF(D$9=0,0,D$9/NFM!D$11*1000)</f>
        <v>0.18968162320039991</v>
      </c>
      <c r="E224" s="130">
        <f>IF(E$9=0,0,E$9/NFM!E$11*1000)</f>
        <v>0.15919518120542214</v>
      </c>
      <c r="F224" s="130">
        <f>IF(F$9=0,0,F$9/NFM!F$11*1000)</f>
        <v>0.16747395501781326</v>
      </c>
      <c r="G224" s="130">
        <f>IF(G$9=0,0,G$9/NFM!G$11*1000)</f>
        <v>0.14922310861000179</v>
      </c>
      <c r="H224" s="130">
        <f>IF(H$9=0,0,H$9/NFM!H$11*1000)</f>
        <v>0.14364349740016535</v>
      </c>
      <c r="I224" s="130">
        <f>IF(I$9=0,0,I$9/NFM!I$11*1000)</f>
        <v>0.13837822017882501</v>
      </c>
      <c r="J224" s="130">
        <f>IF(J$9=0,0,J$9/NFM!J$11*1000)</f>
        <v>0.13214574344688121</v>
      </c>
      <c r="K224" s="130">
        <f>IF(K$9=0,0,K$9/NFM!K$11*1000)</f>
        <v>0.14822744401866383</v>
      </c>
      <c r="L224" s="130">
        <f>IF(L$9=0,0,L$9/NFM!L$11*1000)</f>
        <v>0.12451581666214503</v>
      </c>
      <c r="M224" s="130">
        <f>IF(M$9=0,0,M$9/NFM!M$11*1000)</f>
        <v>0.14036151848721273</v>
      </c>
      <c r="N224" s="130">
        <f>IF(N$9=0,0,N$9/NFM!N$11*1000)</f>
        <v>0.15227610560955537</v>
      </c>
      <c r="O224" s="130">
        <f>IF(O$9=0,0,O$9/NFM!O$11*1000)</f>
        <v>0.16311499472095642</v>
      </c>
      <c r="P224" s="130">
        <f>IF(P$9=0,0,P$9/NFM!P$11*1000)</f>
        <v>0.13691568937595766</v>
      </c>
      <c r="Q224" s="130">
        <f>IF(Q$9=0,0,Q$9/NFM!Q$11*1000)</f>
        <v>0.11200626938854959</v>
      </c>
    </row>
    <row r="225" spans="1:17" x14ac:dyDescent="0.25">
      <c r="A225" s="129" t="s">
        <v>79</v>
      </c>
      <c r="B225" s="128">
        <f>IF(B$10=0,0,B$10/NFM!B$11*1000)</f>
        <v>0.41093426809622385</v>
      </c>
      <c r="C225" s="128">
        <f>IF(C$10=0,0,C$10/NFM!C$11*1000)</f>
        <v>0.36422272143652573</v>
      </c>
      <c r="D225" s="128">
        <f>IF(D$10=0,0,D$10/NFM!D$11*1000)</f>
        <v>0.37936324640079983</v>
      </c>
      <c r="E225" s="128">
        <f>IF(E$10=0,0,E$10/NFM!E$11*1000)</f>
        <v>0.31839036241084429</v>
      </c>
      <c r="F225" s="128">
        <f>IF(F$10=0,0,F$10/NFM!F$11*1000)</f>
        <v>0.33494791003562652</v>
      </c>
      <c r="G225" s="128">
        <f>IF(G$10=0,0,G$10/NFM!G$11*1000)</f>
        <v>0.29844621722000358</v>
      </c>
      <c r="H225" s="128">
        <f>IF(H$10=0,0,H$10/NFM!H$11*1000)</f>
        <v>0.28728699480033071</v>
      </c>
      <c r="I225" s="128">
        <f>IF(I$10=0,0,I$10/NFM!I$11*1000)</f>
        <v>0.27675644035765001</v>
      </c>
      <c r="J225" s="128">
        <f>IF(J$10=0,0,J$10/NFM!J$11*1000)</f>
        <v>0.26429148689376242</v>
      </c>
      <c r="K225" s="128">
        <f>IF(K$10=0,0,K$10/NFM!K$11*1000)</f>
        <v>0.29645488803732767</v>
      </c>
      <c r="L225" s="128">
        <f>IF(L$10=0,0,L$10/NFM!L$11*1000)</f>
        <v>0.24903163332429007</v>
      </c>
      <c r="M225" s="128">
        <f>IF(M$10=0,0,M$10/NFM!M$11*1000)</f>
        <v>0.28072303697442547</v>
      </c>
      <c r="N225" s="128">
        <f>IF(N$10=0,0,N$10/NFM!N$11*1000)</f>
        <v>0.30455221121911075</v>
      </c>
      <c r="O225" s="128">
        <f>IF(O$10=0,0,O$10/NFM!O$11*1000)</f>
        <v>0.32622998944191284</v>
      </c>
      <c r="P225" s="128">
        <f>IF(P$10=0,0,P$10/NFM!P$11*1000)</f>
        <v>0.27383137875191532</v>
      </c>
      <c r="Q225" s="128">
        <f>IF(Q$10=0,0,Q$10/NFM!Q$11*1000)</f>
        <v>0.22401253877709917</v>
      </c>
    </row>
    <row r="226" spans="1:17" x14ac:dyDescent="0.25">
      <c r="A226" s="127" t="s">
        <v>152</v>
      </c>
      <c r="B226" s="126">
        <f>IF(B$15=0,0,B$15/NFM!B$11*1000)</f>
        <v>237.52987453840635</v>
      </c>
      <c r="C226" s="126">
        <f>IF(C$15=0,0,C$15/NFM!C$11*1000)</f>
        <v>210.52947890585011</v>
      </c>
      <c r="D226" s="126">
        <f>IF(D$15=0,0,D$15/NFM!D$11*1000)</f>
        <v>219.2810658977813</v>
      </c>
      <c r="E226" s="126">
        <f>IF(E$15=0,0,E$15/NFM!E$11*1000)</f>
        <v>184.03727483729057</v>
      </c>
      <c r="F226" s="126">
        <f>IF(F$15=0,0,F$15/NFM!F$11*1000)</f>
        <v>193.6079349533199</v>
      </c>
      <c r="G226" s="126">
        <f>IF(G$15=0,0,G$15/NFM!G$11*1000)</f>
        <v>172.50908000724331</v>
      </c>
      <c r="H226" s="126">
        <f>IF(H$15=0,0,H$15/NFM!H$11*1000)</f>
        <v>166.05878148730974</v>
      </c>
      <c r="I226" s="126">
        <f>IF(I$15=0,0,I$15/NFM!I$11*1000)</f>
        <v>159.97186815399746</v>
      </c>
      <c r="J226" s="126">
        <f>IF(J$15=0,0,J$15/NFM!J$11*1000)</f>
        <v>152.76682573657851</v>
      </c>
      <c r="K226" s="126">
        <f>IF(K$15=0,0,K$15/NFM!K$11*1000)</f>
        <v>171.3580439227693</v>
      </c>
      <c r="L226" s="126">
        <f>IF(L$15=0,0,L$15/NFM!L$11*1000)</f>
        <v>143.94626394545904</v>
      </c>
      <c r="M226" s="126">
        <f>IF(M$15=0,0,M$15/NFM!M$11*1000)</f>
        <v>162.26465624658488</v>
      </c>
      <c r="N226" s="126">
        <f>IF(N$15=0,0,N$15/NFM!N$11*1000)</f>
        <v>176.03849115920056</v>
      </c>
      <c r="O226" s="126">
        <f>IF(O$15=0,0,O$15/NFM!O$11*1000)</f>
        <v>188.56876751066764</v>
      </c>
      <c r="P226" s="126">
        <f>IF(P$15=0,0,P$15/NFM!P$11*1000)</f>
        <v>158.28111230770097</v>
      </c>
      <c r="Q226" s="126">
        <f>IF(Q$15=0,0,Q$15/NFM!Q$11*1000)</f>
        <v>129.4846265249769</v>
      </c>
    </row>
    <row r="227" spans="1:17" x14ac:dyDescent="0.25">
      <c r="A227" s="72" t="s">
        <v>151</v>
      </c>
      <c r="B227" s="125">
        <f>IF(B$26=0,0,B$26/NFM!B$11*1000)</f>
        <v>184.51752526642568</v>
      </c>
      <c r="C227" s="125">
        <f>IF(C$26=0,0,C$26/NFM!C$11*1000)</f>
        <v>163.54312702277173</v>
      </c>
      <c r="D227" s="125">
        <f>IF(D$26=0,0,D$26/NFM!D$11*1000)</f>
        <v>170.34151891786735</v>
      </c>
      <c r="E227" s="125">
        <f>IF(E$26=0,0,E$26/NFM!E$11*1000)</f>
        <v>142.96350122587705</v>
      </c>
      <c r="F227" s="125">
        <f>IF(F$26=0,0,F$26/NFM!F$11*1000)</f>
        <v>150.39816401601078</v>
      </c>
      <c r="G227" s="125">
        <f>IF(G$26=0,0,G$26/NFM!G$11*1000)</f>
        <v>134.00818987835399</v>
      </c>
      <c r="H227" s="125">
        <f>IF(H$26=0,0,H$26/NFM!H$11*1000)</f>
        <v>128.99748070991464</v>
      </c>
      <c r="I227" s="125">
        <f>IF(I$26=0,0,I$26/NFM!I$11*1000)</f>
        <v>124.2690557614462</v>
      </c>
      <c r="J227" s="125">
        <f>IF(J$26=0,0,J$26/NFM!J$11*1000)</f>
        <v>118.67204781082394</v>
      </c>
      <c r="K227" s="125">
        <f>IF(K$26=0,0,K$26/NFM!K$11*1000)</f>
        <v>133.11404412000576</v>
      </c>
      <c r="L227" s="125">
        <f>IF(L$26=0,0,L$26/NFM!L$11*1000)</f>
        <v>111.82007503763158</v>
      </c>
      <c r="M227" s="125">
        <f>IF(M$26=0,0,M$26/NFM!M$11*1000)</f>
        <v>126.05013523882432</v>
      </c>
      <c r="N227" s="125">
        <f>IF(N$26=0,0,N$26/NFM!N$11*1000)</f>
        <v>136.74990063230621</v>
      </c>
      <c r="O227" s="125">
        <f>IF(O$26=0,0,O$26/NFM!O$11*1000)</f>
        <v>146.48364712533228</v>
      </c>
      <c r="P227" s="125">
        <f>IF(P$26=0,0,P$26/NFM!P$11*1000)</f>
        <v>122.9556458790277</v>
      </c>
      <c r="Q227" s="125">
        <f>IF(Q$26=0,0,Q$26/NFM!Q$11*1000)</f>
        <v>100.58601215053889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33">
        <f t="shared" ref="B229:Q229" si="55">SUM(B$230:B$237)</f>
        <v>1725.5846176160849</v>
      </c>
      <c r="C229" s="133">
        <f t="shared" si="55"/>
        <v>1529.4346913652109</v>
      </c>
      <c r="D229" s="133">
        <f t="shared" si="55"/>
        <v>1593.012394685067</v>
      </c>
      <c r="E229" s="133">
        <f t="shared" si="55"/>
        <v>1544.1966616931452</v>
      </c>
      <c r="F229" s="133">
        <f t="shared" si="55"/>
        <v>1580.3387123634034</v>
      </c>
      <c r="G229" s="133">
        <f t="shared" si="55"/>
        <v>1697.959938759514</v>
      </c>
      <c r="H229" s="133">
        <f t="shared" si="55"/>
        <v>1634.4714054056337</v>
      </c>
      <c r="I229" s="133">
        <f t="shared" si="55"/>
        <v>1574.5595735749187</v>
      </c>
      <c r="J229" s="133">
        <f t="shared" si="55"/>
        <v>1514.9890101711776</v>
      </c>
      <c r="K229" s="133">
        <f t="shared" si="55"/>
        <v>1699.3581695221765</v>
      </c>
      <c r="L229" s="133">
        <f t="shared" si="55"/>
        <v>1427.5154758311751</v>
      </c>
      <c r="M229" s="133">
        <f t="shared" si="55"/>
        <v>1609.1790201668018</v>
      </c>
      <c r="N229" s="133">
        <f t="shared" si="55"/>
        <v>1745.7741770008315</v>
      </c>
      <c r="O229" s="133">
        <f t="shared" si="55"/>
        <v>1870.0369603332153</v>
      </c>
      <c r="P229" s="133">
        <f t="shared" si="55"/>
        <v>1593.6091597677594</v>
      </c>
      <c r="Q229" s="133">
        <f t="shared" si="55"/>
        <v>1241.0064472392423</v>
      </c>
    </row>
    <row r="230" spans="1:17" x14ac:dyDescent="0.25">
      <c r="A230" s="132" t="s">
        <v>83</v>
      </c>
      <c r="B230" s="131">
        <f>IF(B$34=0,0,B$34/NFM!B$13*1000)</f>
        <v>1.7266579750653885</v>
      </c>
      <c r="C230" s="131">
        <f>IF(C$34=0,0,C$34/NFM!C$13*1000)</f>
        <v>1.5303860385796226</v>
      </c>
      <c r="D230" s="131">
        <f>IF(D$34=0,0,D$34/NFM!D$13*1000)</f>
        <v>1.5940032888453493</v>
      </c>
      <c r="E230" s="131">
        <f>IF(E$34=0,0,E$34/NFM!E$13*1000)</f>
        <v>1.5451571912279465</v>
      </c>
      <c r="F230" s="131">
        <f>IF(F$34=0,0,F$34/NFM!F$13*1000)</f>
        <v>1.5813217231714634</v>
      </c>
      <c r="G230" s="131">
        <f>IF(G$34=0,0,G$34/NFM!G$13*1000)</f>
        <v>1.6990161129571058</v>
      </c>
      <c r="H230" s="131">
        <f>IF(H$34=0,0,H$34/NFM!H$13*1000)</f>
        <v>1.6354880881233378</v>
      </c>
      <c r="I230" s="131">
        <f>IF(I$34=0,0,I$34/NFM!I$13*1000)</f>
        <v>1.5755389896119043</v>
      </c>
      <c r="J230" s="131">
        <f>IF(J$34=0,0,J$34/NFM!J$13*1000)</f>
        <v>1.5159313718050724</v>
      </c>
      <c r="K230" s="131">
        <f>IF(K$34=0,0,K$34/NFM!K$13*1000)</f>
        <v>1.7004152134548076</v>
      </c>
      <c r="L230" s="131">
        <f>IF(L$34=0,0,L$34/NFM!L$13*1000)</f>
        <v>1.4284034267055268</v>
      </c>
      <c r="M230" s="131">
        <f>IF(M$34=0,0,M$34/NFM!M$13*1000)</f>
        <v>1.6101799703786475</v>
      </c>
      <c r="N230" s="131">
        <f>IF(N$34=0,0,N$34/NFM!N$13*1000)</f>
        <v>1.746860092868739</v>
      </c>
      <c r="O230" s="131">
        <f>IF(O$34=0,0,O$34/NFM!O$13*1000)</f>
        <v>1.8712001708077157</v>
      </c>
      <c r="P230" s="131">
        <f>IF(P$34=0,0,P$34/NFM!P$13*1000)</f>
        <v>1.5946004251310766</v>
      </c>
      <c r="Q230" s="131">
        <f>IF(Q$34=0,0,Q$34/NFM!Q$13*1000)</f>
        <v>1.2417783847618533</v>
      </c>
    </row>
    <row r="231" spans="1:17" x14ac:dyDescent="0.25">
      <c r="A231" s="76" t="s">
        <v>82</v>
      </c>
      <c r="B231" s="130">
        <f>IF(B$35=0,0,B$35/NFM!B$13*1000)</f>
        <v>0.8017167079368962</v>
      </c>
      <c r="C231" s="130">
        <f>IF(C$35=0,0,C$35/NFM!C$13*1000)</f>
        <v>0.71058430473248713</v>
      </c>
      <c r="D231" s="130">
        <f>IF(D$35=0,0,D$35/NFM!D$13*1000)</f>
        <v>0.74012287762159923</v>
      </c>
      <c r="E231" s="130">
        <f>IF(E$35=0,0,E$35/NFM!E$13*1000)</f>
        <v>0.71744280250370829</v>
      </c>
      <c r="F231" s="130">
        <f>IF(F$35=0,0,F$35/NFM!F$13*1000)</f>
        <v>0.73423461067448237</v>
      </c>
      <c r="G231" s="130">
        <f>IF(G$35=0,0,G$35/NFM!G$13*1000)</f>
        <v>0.78888212053700402</v>
      </c>
      <c r="H231" s="130">
        <f>IF(H$35=0,0,H$35/NFM!H$13*1000)</f>
        <v>0.75938497653572401</v>
      </c>
      <c r="I231" s="130">
        <f>IF(I$35=0,0,I$35/NFM!I$13*1000)</f>
        <v>0.73154958898565003</v>
      </c>
      <c r="J231" s="130">
        <f>IF(J$35=0,0,J$35/NFM!J$13*1000)</f>
        <v>0.7038727567431533</v>
      </c>
      <c r="K231" s="130">
        <f>IF(K$35=0,0,K$35/NFM!K$13*1000)</f>
        <v>0.7895317467289239</v>
      </c>
      <c r="L231" s="130">
        <f>IF(L$35=0,0,L$35/NFM!L$13*1000)</f>
        <v>0.6632320409725434</v>
      </c>
      <c r="M231" s="130">
        <f>IF(M$35=0,0,M$35/NFM!M$13*1000)</f>
        <v>0.74763398639444589</v>
      </c>
      <c r="N231" s="130">
        <f>IF(N$35=0,0,N$35/NFM!N$13*1000)</f>
        <v>0.81109689533506479</v>
      </c>
      <c r="O231" s="130">
        <f>IF(O$35=0,0,O$35/NFM!O$13*1000)</f>
        <v>0.86883011140298827</v>
      </c>
      <c r="P231" s="130">
        <f>IF(P$35=0,0,P$35/NFM!P$13*1000)</f>
        <v>0.74040013817006711</v>
      </c>
      <c r="Q231" s="130">
        <f>IF(Q$35=0,0,Q$35/NFM!Q$13*1000)</f>
        <v>0.57657885521929608</v>
      </c>
    </row>
    <row r="232" spans="1:17" x14ac:dyDescent="0.25">
      <c r="A232" s="76" t="s">
        <v>81</v>
      </c>
      <c r="B232" s="130">
        <f>IF(B$36=0,0,B$36/NFM!B$13*1000)</f>
        <v>23.551797009881721</v>
      </c>
      <c r="C232" s="130">
        <f>IF(C$36=0,0,C$36/NFM!C$13*1000)</f>
        <v>20.874627081845397</v>
      </c>
      <c r="D232" s="130">
        <f>IF(D$36=0,0,D$36/NFM!D$13*1000)</f>
        <v>21.742373089579491</v>
      </c>
      <c r="E232" s="130">
        <f>IF(E$36=0,0,E$36/NFM!E$13*1000)</f>
        <v>21.07610716290321</v>
      </c>
      <c r="F232" s="130">
        <f>IF(F$36=0,0,F$36/NFM!F$13*1000)</f>
        <v>21.56939519538621</v>
      </c>
      <c r="G232" s="130">
        <f>IF(G$36=0,0,G$36/NFM!G$13*1000)</f>
        <v>23.174759093426516</v>
      </c>
      <c r="H232" s="130">
        <f>IF(H$36=0,0,H$36/NFM!H$13*1000)</f>
        <v>22.308230130001103</v>
      </c>
      <c r="I232" s="130">
        <f>IF(I$36=0,0,I$36/NFM!I$13*1000)</f>
        <v>21.49051809932913</v>
      </c>
      <c r="J232" s="130">
        <f>IF(J$36=0,0,J$36/NFM!J$13*1000)</f>
        <v>20.677463901507494</v>
      </c>
      <c r="K232" s="130">
        <f>IF(K$36=0,0,K$36/NFM!K$13*1000)</f>
        <v>23.193842971875021</v>
      </c>
      <c r="L232" s="130">
        <f>IF(L$36=0,0,L$36/NFM!L$13*1000)</f>
        <v>19.483573492726038</v>
      </c>
      <c r="M232" s="130">
        <f>IF(M$36=0,0,M$36/NFM!M$13*1000)</f>
        <v>21.963024732966659</v>
      </c>
      <c r="N232" s="130">
        <f>IF(N$36=0,0,N$36/NFM!N$13*1000)</f>
        <v>23.827356028833464</v>
      </c>
      <c r="O232" s="130">
        <f>IF(O$36=0,0,O$36/NFM!O$13*1000)</f>
        <v>25.523367814665427</v>
      </c>
      <c r="P232" s="130">
        <f>IF(P$36=0,0,P$36/NFM!P$13*1000)</f>
        <v>21.750518091538058</v>
      </c>
      <c r="Q232" s="130">
        <f>IF(Q$36=0,0,Q$36/NFM!Q$13*1000)</f>
        <v>16.937988224368763</v>
      </c>
    </row>
    <row r="233" spans="1:17" x14ac:dyDescent="0.25">
      <c r="A233" s="76" t="s">
        <v>80</v>
      </c>
      <c r="B233" s="130">
        <f>IF(B$37=0,0,B$37/NFM!B$13*1000)</f>
        <v>0.57555265835512948</v>
      </c>
      <c r="C233" s="130">
        <f>IF(C$37=0,0,C$37/NFM!C$13*1000)</f>
        <v>0.51012867952654084</v>
      </c>
      <c r="D233" s="130">
        <f>IF(D$37=0,0,D$37/NFM!D$13*1000)</f>
        <v>0.53133442961511623</v>
      </c>
      <c r="E233" s="130">
        <f>IF(E$37=0,0,E$37/NFM!E$13*1000)</f>
        <v>0.51505239707598205</v>
      </c>
      <c r="F233" s="130">
        <f>IF(F$37=0,0,F$37/NFM!F$13*1000)</f>
        <v>0.52710724105715434</v>
      </c>
      <c r="G233" s="130">
        <f>IF(G$37=0,0,G$37/NFM!G$13*1000)</f>
        <v>0.56633870431903521</v>
      </c>
      <c r="H233" s="130">
        <f>IF(H$37=0,0,H$37/NFM!H$13*1000)</f>
        <v>0.54516269604111256</v>
      </c>
      <c r="I233" s="130">
        <f>IF(I$37=0,0,I$37/NFM!I$13*1000)</f>
        <v>0.52517966320396792</v>
      </c>
      <c r="J233" s="130">
        <f>IF(J$37=0,0,J$37/NFM!J$13*1000)</f>
        <v>0.50531045726835744</v>
      </c>
      <c r="K233" s="130">
        <f>IF(K$37=0,0,K$37/NFM!K$13*1000)</f>
        <v>0.56680507115160239</v>
      </c>
      <c r="L233" s="130">
        <f>IF(L$37=0,0,L$37/NFM!L$13*1000)</f>
        <v>0.47613447556850874</v>
      </c>
      <c r="M233" s="130">
        <f>IF(M$37=0,0,M$37/NFM!M$13*1000)</f>
        <v>0.53672665679288223</v>
      </c>
      <c r="N233" s="130">
        <f>IF(N$37=0,0,N$37/NFM!N$13*1000)</f>
        <v>0.58228669762291285</v>
      </c>
      <c r="O233" s="130">
        <f>IF(O$37=0,0,O$37/NFM!O$13*1000)</f>
        <v>0.62373339026923835</v>
      </c>
      <c r="P233" s="130">
        <f>IF(P$37=0,0,P$37/NFM!P$13*1000)</f>
        <v>0.53153347504369208</v>
      </c>
      <c r="Q233" s="130">
        <f>IF(Q$37=0,0,Q$37/NFM!Q$13*1000)</f>
        <v>0.41392612825395103</v>
      </c>
    </row>
    <row r="234" spans="1:17" x14ac:dyDescent="0.25">
      <c r="A234" s="129" t="s">
        <v>79</v>
      </c>
      <c r="B234" s="128">
        <f>IF(B$38=0,0,B$38/NFM!B$13*1000)</f>
        <v>1.151105316710259</v>
      </c>
      <c r="C234" s="128">
        <f>IF(C$38=0,0,C$38/NFM!C$13*1000)</f>
        <v>1.0202573590530817</v>
      </c>
      <c r="D234" s="128">
        <f>IF(D$38=0,0,D$38/NFM!D$13*1000)</f>
        <v>1.0626688592302325</v>
      </c>
      <c r="E234" s="128">
        <f>IF(E$38=0,0,E$38/NFM!E$13*1000)</f>
        <v>1.0301047941519641</v>
      </c>
      <c r="F234" s="128">
        <f>IF(F$38=0,0,F$38/NFM!F$13*1000)</f>
        <v>1.0542144821143089</v>
      </c>
      <c r="G234" s="128">
        <f>IF(G$38=0,0,G$38/NFM!G$13*1000)</f>
        <v>1.1326774086380704</v>
      </c>
      <c r="H234" s="128">
        <f>IF(H$38=0,0,H$38/NFM!H$13*1000)</f>
        <v>1.0903253920822251</v>
      </c>
      <c r="I234" s="128">
        <f>IF(I$38=0,0,I$38/NFM!I$13*1000)</f>
        <v>1.0503593264079358</v>
      </c>
      <c r="J234" s="128">
        <f>IF(J$38=0,0,J$38/NFM!J$13*1000)</f>
        <v>1.0106209145367149</v>
      </c>
      <c r="K234" s="128">
        <f>IF(K$38=0,0,K$38/NFM!K$13*1000)</f>
        <v>1.1336101423032048</v>
      </c>
      <c r="L234" s="128">
        <f>IF(L$38=0,0,L$38/NFM!L$13*1000)</f>
        <v>0.95226895113701748</v>
      </c>
      <c r="M234" s="128">
        <f>IF(M$38=0,0,M$38/NFM!M$13*1000)</f>
        <v>1.0734533135857645</v>
      </c>
      <c r="N234" s="128">
        <f>IF(N$38=0,0,N$38/NFM!N$13*1000)</f>
        <v>1.1645733952458257</v>
      </c>
      <c r="O234" s="128">
        <f>IF(O$38=0,0,O$38/NFM!O$13*1000)</f>
        <v>1.2474667805384767</v>
      </c>
      <c r="P234" s="128">
        <f>IF(P$38=0,0,P$38/NFM!P$13*1000)</f>
        <v>1.0630669500873842</v>
      </c>
      <c r="Q234" s="128">
        <f>IF(Q$38=0,0,Q$38/NFM!Q$13*1000)</f>
        <v>0.82785225650790206</v>
      </c>
    </row>
    <row r="235" spans="1:17" x14ac:dyDescent="0.25">
      <c r="A235" s="127" t="s">
        <v>150</v>
      </c>
      <c r="B235" s="126">
        <f>IF(B$43=0,0,B$43/NFM!B$13*1000)</f>
        <v>1417.6450547304155</v>
      </c>
      <c r="C235" s="126">
        <f>IF(C$43=0,0,C$43/NFM!C$13*1000)</f>
        <v>1256.4991044846111</v>
      </c>
      <c r="D235" s="126">
        <f>IF(D$43=0,0,D$43/NFM!D$13*1000)</f>
        <v>1308.7310354965066</v>
      </c>
      <c r="E235" s="126">
        <f>IF(E$43=0,0,E$43/NFM!E$13*1000)</f>
        <v>1268.626724318395</v>
      </c>
      <c r="F235" s="126">
        <f>IF(F$43=0,0,F$43/NFM!F$13*1000)</f>
        <v>1298.3190377972271</v>
      </c>
      <c r="G235" s="126">
        <f>IF(G$43=0,0,G$43/NFM!G$13*1000)</f>
        <v>1394.9501437015747</v>
      </c>
      <c r="H235" s="126">
        <f>IF(H$43=0,0,H$43/NFM!H$13*1000)</f>
        <v>1342.7914698107761</v>
      </c>
      <c r="I235" s="126">
        <f>IF(I$43=0,0,I$43/NFM!I$13*1000)</f>
        <v>1293.5712164267429</v>
      </c>
      <c r="J235" s="126">
        <f>IF(J$43=0,0,J$43/NFM!J$13*1000)</f>
        <v>1244.6313303413613</v>
      </c>
      <c r="K235" s="126">
        <f>IF(K$43=0,0,K$43/NFM!K$13*1000)</f>
        <v>1396.0988529018216</v>
      </c>
      <c r="L235" s="126">
        <f>IF(L$43=0,0,L$43/NFM!L$13*1000)</f>
        <v>1172.7679038185797</v>
      </c>
      <c r="M235" s="126">
        <f>IF(M$43=0,0,M$43/NFM!M$13*1000)</f>
        <v>1322.0126424556149</v>
      </c>
      <c r="N235" s="126">
        <f>IF(N$43=0,0,N$43/NFM!N$13*1000)</f>
        <v>1434.2316820837082</v>
      </c>
      <c r="O235" s="126">
        <f>IF(O$43=0,0,O$43/NFM!O$13*1000)</f>
        <v>1536.319124495868</v>
      </c>
      <c r="P235" s="126">
        <f>IF(P$43=0,0,P$43/NFM!P$13*1000)</f>
        <v>1309.2213047418845</v>
      </c>
      <c r="Q235" s="126">
        <f>IF(Q$43=0,0,Q$43/NFM!Q$13*1000)</f>
        <v>1055.2566685432289</v>
      </c>
    </row>
    <row r="236" spans="1:17" x14ac:dyDescent="0.25">
      <c r="A236" s="127" t="s">
        <v>148</v>
      </c>
      <c r="B236" s="126">
        <f>IF(B$44=0,0,B$44/NFM!B$13*1000)</f>
        <v>155.59518893382614</v>
      </c>
      <c r="C236" s="126">
        <f>IF(C$44=0,0,C$44/NFM!C$13*1000)</f>
        <v>137.90843829709146</v>
      </c>
      <c r="D236" s="126">
        <f>IF(D$44=0,0,D$44/NFM!D$13*1000)</f>
        <v>143.64121121303123</v>
      </c>
      <c r="E236" s="126">
        <f>IF(E$44=0,0,E$44/NFM!E$13*1000)</f>
        <v>139.2395185227507</v>
      </c>
      <c r="F236" s="126">
        <f>IF(F$44=0,0,F$44/NFM!F$13*1000)</f>
        <v>142.49843097774445</v>
      </c>
      <c r="G236" s="126">
        <f>IF(G$44=0,0,G$44/NFM!G$13*1000)</f>
        <v>153.10428406480699</v>
      </c>
      <c r="H236" s="126">
        <f>IF(H$44=0,0,H$44/NFM!H$13*1000)</f>
        <v>147.37955156459739</v>
      </c>
      <c r="I236" s="126">
        <f>IF(I$44=0,0,I$44/NFM!I$13*1000)</f>
        <v>141.97732863220349</v>
      </c>
      <c r="J236" s="126">
        <f>IF(J$44=0,0,J$44/NFM!J$13*1000)</f>
        <v>136.60587772039332</v>
      </c>
      <c r="K236" s="126">
        <f>IF(K$44=0,0,K$44/NFM!K$13*1000)</f>
        <v>153.23036190385849</v>
      </c>
      <c r="L236" s="126">
        <f>IF(L$44=0,0,L$44/NFM!L$13*1000)</f>
        <v>128.71842846789292</v>
      </c>
      <c r="M236" s="126">
        <f>IF(M$44=0,0,M$44/NFM!M$13*1000)</f>
        <v>145.09894856220171</v>
      </c>
      <c r="N236" s="126">
        <f>IF(N$44=0,0,N$44/NFM!N$13*1000)</f>
        <v>157.41567242382166</v>
      </c>
      <c r="O236" s="126">
        <f>IF(O$44=0,0,O$44/NFM!O$13*1000)</f>
        <v>168.62039171296118</v>
      </c>
      <c r="P236" s="126">
        <f>IF(P$44=0,0,P$44/NFM!P$13*1000)</f>
        <v>143.69502125215811</v>
      </c>
      <c r="Q236" s="126">
        <f>IF(Q$44=0,0,Q$44/NFM!Q$13*1000)</f>
        <v>111.90099323732306</v>
      </c>
    </row>
    <row r="237" spans="1:17" x14ac:dyDescent="0.25">
      <c r="A237" s="72" t="s">
        <v>147</v>
      </c>
      <c r="B237" s="125">
        <f>IF(B$51=0,0,B$51/NFM!B$13*1000)</f>
        <v>124.53754428389388</v>
      </c>
      <c r="C237" s="125">
        <f>IF(C$51=0,0,C$51/NFM!C$13*1000)</f>
        <v>110.38116511977138</v>
      </c>
      <c r="D237" s="125">
        <f>IF(D$51=0,0,D$51/NFM!D$13*1000)</f>
        <v>114.96964543063719</v>
      </c>
      <c r="E237" s="125">
        <f>IF(E$51=0,0,E$51/NFM!E$13*1000)</f>
        <v>111.44655450413688</v>
      </c>
      <c r="F237" s="125">
        <f>IF(F$51=0,0,F$51/NFM!F$13*1000)</f>
        <v>114.05497033602823</v>
      </c>
      <c r="G237" s="125">
        <f>IF(G$51=0,0,G$51/NFM!G$13*1000)</f>
        <v>122.54383755325478</v>
      </c>
      <c r="H237" s="125">
        <f>IF(H$51=0,0,H$51/NFM!H$13*1000)</f>
        <v>117.96179274747669</v>
      </c>
      <c r="I237" s="125">
        <f>IF(I$51=0,0,I$51/NFM!I$13*1000)</f>
        <v>113.63788284843339</v>
      </c>
      <c r="J237" s="125">
        <f>IF(J$51=0,0,J$51/NFM!J$13*1000)</f>
        <v>109.33860270756207</v>
      </c>
      <c r="K237" s="125">
        <f>IF(K$51=0,0,K$51/NFM!K$13*1000)</f>
        <v>122.64474957098285</v>
      </c>
      <c r="L237" s="125">
        <f>IF(L$51=0,0,L$51/NFM!L$13*1000)</f>
        <v>103.02553115759281</v>
      </c>
      <c r="M237" s="125">
        <f>IF(M$51=0,0,M$51/NFM!M$13*1000)</f>
        <v>116.13641048886691</v>
      </c>
      <c r="N237" s="125">
        <f>IF(N$51=0,0,N$51/NFM!N$13*1000)</f>
        <v>125.9946493833957</v>
      </c>
      <c r="O237" s="125">
        <f>IF(O$51=0,0,O$51/NFM!O$13*1000)</f>
        <v>134.96284585670227</v>
      </c>
      <c r="P237" s="125">
        <f>IF(P$51=0,0,P$51/NFM!P$13*1000)</f>
        <v>115.01271469374643</v>
      </c>
      <c r="Q237" s="125">
        <f>IF(Q$51=0,0,Q$51/NFM!Q$13*1000)</f>
        <v>53.850661609578445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 t="shared" ref="B239:Q239" si="56">SUM(B$240:B$247)</f>
        <v>184.06235921238238</v>
      </c>
      <c r="C239" s="133">
        <f t="shared" si="56"/>
        <v>163.13970041228916</v>
      </c>
      <c r="D239" s="133">
        <f t="shared" si="56"/>
        <v>169.92132209974039</v>
      </c>
      <c r="E239" s="133">
        <f t="shared" si="56"/>
        <v>164.71431058060219</v>
      </c>
      <c r="F239" s="133">
        <f t="shared" si="56"/>
        <v>173.28010076743672</v>
      </c>
      <c r="G239" s="133">
        <f t="shared" si="56"/>
        <v>186.17696762443288</v>
      </c>
      <c r="H239" s="133">
        <f t="shared" si="56"/>
        <v>179.215612206717</v>
      </c>
      <c r="I239" s="133">
        <f t="shared" si="56"/>
        <v>166.3003251837643</v>
      </c>
      <c r="J239" s="133">
        <f t="shared" si="56"/>
        <v>160.00865846522282</v>
      </c>
      <c r="K239" s="133">
        <f t="shared" si="56"/>
        <v>179.48118377864475</v>
      </c>
      <c r="L239" s="133">
        <f t="shared" si="56"/>
        <v>150.76996248328044</v>
      </c>
      <c r="M239" s="133">
        <f t="shared" si="56"/>
        <v>169.95672874100853</v>
      </c>
      <c r="N239" s="133">
        <f t="shared" si="56"/>
        <v>184.38350520679305</v>
      </c>
      <c r="O239" s="133">
        <f t="shared" si="56"/>
        <v>197.50777285803022</v>
      </c>
      <c r="P239" s="133">
        <f t="shared" si="56"/>
        <v>143.8113826127481</v>
      </c>
      <c r="Q239" s="133">
        <f t="shared" si="56"/>
        <v>115.48843399471683</v>
      </c>
    </row>
    <row r="240" spans="1:17" x14ac:dyDescent="0.25">
      <c r="A240" s="132" t="s">
        <v>83</v>
      </c>
      <c r="B240" s="131">
        <f>IF(B$71=0,0,B$71/NFM!B$14*1000)</f>
        <v>0.29413119836310281</v>
      </c>
      <c r="C240" s="131">
        <f>IF(C$71=0,0,C$71/NFM!C$14*1000)</f>
        <v>0.26069684094126383</v>
      </c>
      <c r="D240" s="131">
        <f>IF(D$71=0,0,D$71/NFM!D$14*1000)</f>
        <v>0.27153385575684408</v>
      </c>
      <c r="E240" s="131">
        <f>IF(E$71=0,0,E$71/NFM!E$14*1000)</f>
        <v>0.26321306412639761</v>
      </c>
      <c r="F240" s="131">
        <f>IF(F$71=0,0,F$71/NFM!F$14*1000)</f>
        <v>0.27690117582594087</v>
      </c>
      <c r="G240" s="131">
        <f>IF(G$71=0,0,G$71/NFM!G$14*1000)</f>
        <v>0.29751033741666372</v>
      </c>
      <c r="H240" s="131">
        <f>IF(H$71=0,0,H$71/NFM!H$14*1000)</f>
        <v>0.28638610854115715</v>
      </c>
      <c r="I240" s="131">
        <f>IF(I$71=0,0,I$71/NFM!I$14*1000)</f>
        <v>0.2657475115704358</v>
      </c>
      <c r="J240" s="131">
        <f>IF(J$71=0,0,J$71/NFM!J$14*1000)</f>
        <v>0.25569344359290563</v>
      </c>
      <c r="K240" s="131">
        <f>IF(K$71=0,0,K$71/NFM!K$14*1000)</f>
        <v>0.28681049126142938</v>
      </c>
      <c r="L240" s="131">
        <f>IF(L$71=0,0,L$71/NFM!L$14*1000)</f>
        <v>0.24093003008397837</v>
      </c>
      <c r="M240" s="131">
        <f>IF(M$71=0,0,M$71/NFM!M$14*1000)</f>
        <v>0.27159043548270839</v>
      </c>
      <c r="N240" s="131">
        <f>IF(N$71=0,0,N$71/NFM!N$14*1000)</f>
        <v>0.29464438887413241</v>
      </c>
      <c r="O240" s="131">
        <f>IF(O$71=0,0,O$71/NFM!O$14*1000)</f>
        <v>0.31561693637604887</v>
      </c>
      <c r="P240" s="131">
        <f>IF(P$71=0,0,P$71/NFM!P$14*1000)</f>
        <v>0.22981023652606047</v>
      </c>
      <c r="Q240" s="131">
        <f>IF(Q$71=0,0,Q$71/NFM!Q$14*1000)</f>
        <v>0.18455023413423136</v>
      </c>
    </row>
    <row r="241" spans="1:17" x14ac:dyDescent="0.25">
      <c r="A241" s="76" t="s">
        <v>82</v>
      </c>
      <c r="B241" s="130">
        <f>IF(B$72=0,0,B$72/NFM!B$14*1000)</f>
        <v>0.15238265810136239</v>
      </c>
      <c r="C241" s="130">
        <f>IF(C$72=0,0,C$72/NFM!C$14*1000)</f>
        <v>0.13506108091334396</v>
      </c>
      <c r="D241" s="130">
        <f>IF(D$72=0,0,D$72/NFM!D$14*1000)</f>
        <v>0.1406754908524194</v>
      </c>
      <c r="E241" s="130">
        <f>IF(E$72=0,0,E$72/NFM!E$14*1000)</f>
        <v>0.13636467869372504</v>
      </c>
      <c r="F241" s="130">
        <f>IF(F$72=0,0,F$72/NFM!F$14*1000)</f>
        <v>0.14345617683051848</v>
      </c>
      <c r="G241" s="130">
        <f>IF(G$72=0,0,G$72/NFM!G$14*1000)</f>
        <v>0.1541333128905904</v>
      </c>
      <c r="H241" s="130">
        <f>IF(H$72=0,0,H$72/NFM!H$14*1000)</f>
        <v>0.14837010390490163</v>
      </c>
      <c r="I241" s="130">
        <f>IF(I$72=0,0,I$72/NFM!I$14*1000)</f>
        <v>0.13767771804653781</v>
      </c>
      <c r="J241" s="130">
        <f>IF(J$72=0,0,J$72/NFM!J$14*1000)</f>
        <v>0.13246893498756937</v>
      </c>
      <c r="K241" s="130">
        <f>IF(K$72=0,0,K$72/NFM!K$14*1000)</f>
        <v>0.14858996690252743</v>
      </c>
      <c r="L241" s="130">
        <f>IF(L$72=0,0,L$72/NFM!L$14*1000)</f>
        <v>0.12482034753523569</v>
      </c>
      <c r="M241" s="130">
        <f>IF(M$72=0,0,M$72/NFM!M$14*1000)</f>
        <v>0.14070480351652923</v>
      </c>
      <c r="N241" s="130">
        <f>IF(N$72=0,0,N$72/NFM!N$14*1000)</f>
        <v>0.15264853038766965</v>
      </c>
      <c r="O241" s="130">
        <f>IF(O$72=0,0,O$72/NFM!O$14*1000)</f>
        <v>0.1635139283912975</v>
      </c>
      <c r="P241" s="130">
        <f>IF(P$72=0,0,P$72/NFM!P$14*1000)</f>
        <v>0.11905943638631995</v>
      </c>
      <c r="Q241" s="130">
        <f>IF(Q$72=0,0,Q$72/NFM!Q$14*1000)</f>
        <v>9.5611262549191528E-2</v>
      </c>
    </row>
    <row r="242" spans="1:17" x14ac:dyDescent="0.25">
      <c r="A242" s="76" t="s">
        <v>81</v>
      </c>
      <c r="B242" s="130">
        <f>IF(B$73=0,0,B$73/NFM!B$14*1000)</f>
        <v>3.5956630403143564</v>
      </c>
      <c r="C242" s="130">
        <f>IF(C$73=0,0,C$73/NFM!C$14*1000)</f>
        <v>3.1869383489949485</v>
      </c>
      <c r="D242" s="130">
        <f>IF(D$73=0,0,D$73/NFM!D$14*1000)</f>
        <v>3.3194175074676853</v>
      </c>
      <c r="E242" s="130">
        <f>IF(E$73=0,0,E$73/NFM!E$14*1000)</f>
        <v>3.2176984001500757</v>
      </c>
      <c r="F242" s="130">
        <f>IF(F$73=0,0,F$73/NFM!F$14*1000)</f>
        <v>3.3850313373007381</v>
      </c>
      <c r="G242" s="130">
        <f>IF(G$73=0,0,G$73/NFM!G$14*1000)</f>
        <v>3.6369719713988182</v>
      </c>
      <c r="H242" s="130">
        <f>IF(H$73=0,0,H$73/NFM!H$14*1000)</f>
        <v>3.5009817097663949</v>
      </c>
      <c r="I242" s="130">
        <f>IF(I$73=0,0,I$73/NFM!I$14*1000)</f>
        <v>3.2486812372406759</v>
      </c>
      <c r="J242" s="130">
        <f>IF(J$73=0,0,J$73/NFM!J$14*1000)</f>
        <v>3.1257733620040455</v>
      </c>
      <c r="K242" s="130">
        <f>IF(K$73=0,0,K$73/NFM!K$14*1000)</f>
        <v>3.5061696574262253</v>
      </c>
      <c r="L242" s="130">
        <f>IF(L$73=0,0,L$73/NFM!L$14*1000)</f>
        <v>2.9452951924037047</v>
      </c>
      <c r="M242" s="130">
        <f>IF(M$73=0,0,M$73/NFM!M$14*1000)</f>
        <v>3.3201091771384084</v>
      </c>
      <c r="N242" s="130">
        <f>IF(N$73=0,0,N$73/NFM!N$14*1000)</f>
        <v>3.6019366357827001</v>
      </c>
      <c r="O242" s="130">
        <f>IF(O$73=0,0,O$73/NFM!O$14*1000)</f>
        <v>3.8583195503920673</v>
      </c>
      <c r="P242" s="130">
        <f>IF(P$73=0,0,P$73/NFM!P$14*1000)</f>
        <v>2.8093591511586942</v>
      </c>
      <c r="Q242" s="130">
        <f>IF(Q$73=0,0,Q$73/NFM!Q$14*1000)</f>
        <v>2.2560696031253085</v>
      </c>
    </row>
    <row r="243" spans="1:17" x14ac:dyDescent="0.25">
      <c r="A243" s="76" t="s">
        <v>80</v>
      </c>
      <c r="B243" s="130">
        <f>IF(B$74=0,0,B$74/NFM!B$14*1000)</f>
        <v>9.8043732787700927E-2</v>
      </c>
      <c r="C243" s="130">
        <f>IF(C$74=0,0,C$74/NFM!C$14*1000)</f>
        <v>8.6898946980421249E-2</v>
      </c>
      <c r="D243" s="130">
        <f>IF(D$74=0,0,D$74/NFM!D$14*1000)</f>
        <v>9.0511285252281373E-2</v>
      </c>
      <c r="E243" s="130">
        <f>IF(E$74=0,0,E$74/NFM!E$14*1000)</f>
        <v>8.7737688042132528E-2</v>
      </c>
      <c r="F243" s="130">
        <f>IF(F$74=0,0,F$74/NFM!F$14*1000)</f>
        <v>9.2300391941980295E-2</v>
      </c>
      <c r="G243" s="130">
        <f>IF(G$74=0,0,G$74/NFM!G$14*1000)</f>
        <v>9.9170112472221253E-2</v>
      </c>
      <c r="H243" s="130">
        <f>IF(H$74=0,0,H$74/NFM!H$14*1000)</f>
        <v>9.5462036180385706E-2</v>
      </c>
      <c r="I243" s="130">
        <f>IF(I$74=0,0,I$74/NFM!I$14*1000)</f>
        <v>8.858250385681192E-2</v>
      </c>
      <c r="J243" s="130">
        <f>IF(J$74=0,0,J$74/NFM!J$14*1000)</f>
        <v>8.5231147864301887E-2</v>
      </c>
      <c r="K243" s="130">
        <f>IF(K$74=0,0,K$74/NFM!K$14*1000)</f>
        <v>9.5603497087143136E-2</v>
      </c>
      <c r="L243" s="130">
        <f>IF(L$74=0,0,L$74/NFM!L$14*1000)</f>
        <v>8.031001002799279E-2</v>
      </c>
      <c r="M243" s="130">
        <f>IF(M$74=0,0,M$74/NFM!M$14*1000)</f>
        <v>9.0530145160902797E-2</v>
      </c>
      <c r="N243" s="130">
        <f>IF(N$74=0,0,N$74/NFM!N$14*1000)</f>
        <v>9.8214796291377471E-2</v>
      </c>
      <c r="O243" s="130">
        <f>IF(O$74=0,0,O$74/NFM!O$14*1000)</f>
        <v>0.10520564545868297</v>
      </c>
      <c r="P243" s="130">
        <f>IF(P$74=0,0,P$74/NFM!P$14*1000)</f>
        <v>7.6603412175353491E-2</v>
      </c>
      <c r="Q243" s="130">
        <f>IF(Q$74=0,0,Q$74/NFM!Q$14*1000)</f>
        <v>6.1516744711410457E-2</v>
      </c>
    </row>
    <row r="244" spans="1:17" x14ac:dyDescent="0.25">
      <c r="A244" s="129" t="s">
        <v>79</v>
      </c>
      <c r="B244" s="128">
        <f>IF(B$75=0,0,B$75/NFM!B$14*1000)</f>
        <v>0.19608746557540185</v>
      </c>
      <c r="C244" s="128">
        <f>IF(C$75=0,0,C$75/NFM!C$14*1000)</f>
        <v>0.1737978939608425</v>
      </c>
      <c r="D244" s="128">
        <f>IF(D$75=0,0,D$75/NFM!D$14*1000)</f>
        <v>0.18102257050456272</v>
      </c>
      <c r="E244" s="128">
        <f>IF(E$75=0,0,E$75/NFM!E$14*1000)</f>
        <v>0.17547537608426506</v>
      </c>
      <c r="F244" s="128">
        <f>IF(F$75=0,0,F$75/NFM!F$14*1000)</f>
        <v>0.18460078388396059</v>
      </c>
      <c r="G244" s="128">
        <f>IF(G$75=0,0,G$75/NFM!G$14*1000)</f>
        <v>0.19834022494444251</v>
      </c>
      <c r="H244" s="128">
        <f>IF(H$75=0,0,H$75/NFM!H$14*1000)</f>
        <v>0.19092407236077141</v>
      </c>
      <c r="I244" s="128">
        <f>IF(I$75=0,0,I$75/NFM!I$14*1000)</f>
        <v>0.17716500771362384</v>
      </c>
      <c r="J244" s="128">
        <f>IF(J$75=0,0,J$75/NFM!J$14*1000)</f>
        <v>0.17046229572860377</v>
      </c>
      <c r="K244" s="128">
        <f>IF(K$75=0,0,K$75/NFM!K$14*1000)</f>
        <v>0.1912069941742863</v>
      </c>
      <c r="L244" s="128">
        <f>IF(L$75=0,0,L$75/NFM!L$14*1000)</f>
        <v>0.16062002005598558</v>
      </c>
      <c r="M244" s="128">
        <f>IF(M$75=0,0,M$75/NFM!M$14*1000)</f>
        <v>0.18106029032180559</v>
      </c>
      <c r="N244" s="128">
        <f>IF(N$75=0,0,N$75/NFM!N$14*1000)</f>
        <v>0.19642959258275497</v>
      </c>
      <c r="O244" s="128">
        <f>IF(O$75=0,0,O$75/NFM!O$14*1000)</f>
        <v>0.21041129091736591</v>
      </c>
      <c r="P244" s="128">
        <f>IF(P$75=0,0,P$75/NFM!P$14*1000)</f>
        <v>0.15320682435070698</v>
      </c>
      <c r="Q244" s="128">
        <f>IF(Q$75=0,0,Q$75/NFM!Q$14*1000)</f>
        <v>0.12303348942282091</v>
      </c>
    </row>
    <row r="245" spans="1:17" x14ac:dyDescent="0.25">
      <c r="A245" s="127" t="s">
        <v>149</v>
      </c>
      <c r="B245" s="126">
        <f>IF(B$80=0,0,B$80/NFM!B$14*1000)</f>
        <v>51.629394828678095</v>
      </c>
      <c r="C245" s="126">
        <f>IF(C$80=0,0,C$80/NFM!C$14*1000)</f>
        <v>45.760600053482918</v>
      </c>
      <c r="D245" s="126">
        <f>IF(D$80=0,0,D$80/NFM!D$14*1000)</f>
        <v>47.662841365494721</v>
      </c>
      <c r="E245" s="126">
        <f>IF(E$80=0,0,E$80/NFM!E$14*1000)</f>
        <v>46.202277376477994</v>
      </c>
      <c r="F245" s="126">
        <f>IF(F$80=0,0,F$80/NFM!F$14*1000)</f>
        <v>48.604977012993061</v>
      </c>
      <c r="G245" s="126">
        <f>IF(G$80=0,0,G$80/NFM!G$14*1000)</f>
        <v>52.222541374669213</v>
      </c>
      <c r="H245" s="126">
        <f>IF(H$80=0,0,H$80/NFM!H$14*1000)</f>
        <v>50.269884845969052</v>
      </c>
      <c r="I245" s="126">
        <f>IF(I$80=0,0,I$80/NFM!I$14*1000)</f>
        <v>46.647153637442479</v>
      </c>
      <c r="J245" s="126">
        <f>IF(J$80=0,0,J$80/NFM!J$14*1000)</f>
        <v>44.88234443619119</v>
      </c>
      <c r="K245" s="126">
        <f>IF(K$80=0,0,K$80/NFM!K$14*1000)</f>
        <v>50.344377532040248</v>
      </c>
      <c r="L245" s="126">
        <f>IF(L$80=0,0,L$80/NFM!L$14*1000)</f>
        <v>42.290895078512094</v>
      </c>
      <c r="M245" s="126">
        <f>IF(M$80=0,0,M$80/NFM!M$14*1000)</f>
        <v>47.672772909724642</v>
      </c>
      <c r="N245" s="126">
        <f>IF(N$80=0,0,N$80/NFM!N$14*1000)</f>
        <v>51.719476110989298</v>
      </c>
      <c r="O245" s="126">
        <f>IF(O$80=0,0,O$80/NFM!O$14*1000)</f>
        <v>55.400826275696893</v>
      </c>
      <c r="P245" s="126">
        <f>IF(P$80=0,0,P$80/NFM!P$14*1000)</f>
        <v>40.339017089335293</v>
      </c>
      <c r="Q245" s="126">
        <f>IF(Q$80=0,0,Q$80/NFM!Q$14*1000)</f>
        <v>32.394444917328023</v>
      </c>
    </row>
    <row r="246" spans="1:17" x14ac:dyDescent="0.25">
      <c r="A246" s="127" t="s">
        <v>148</v>
      </c>
      <c r="B246" s="126">
        <f>IF(B$87=0,0,B$87/NFM!B$14*1000)</f>
        <v>81.8067907375479</v>
      </c>
      <c r="C246" s="126">
        <f>IF(C$87=0,0,C$87/NFM!C$14*1000)</f>
        <v>72.507683753064583</v>
      </c>
      <c r="D246" s="126">
        <f>IF(D$87=0,0,D$87/NFM!D$14*1000)</f>
        <v>75.521785651032829</v>
      </c>
      <c r="E246" s="126">
        <f>IF(E$87=0,0,E$87/NFM!E$14*1000)</f>
        <v>73.207521596519413</v>
      </c>
      <c r="F246" s="126">
        <f>IF(F$87=0,0,F$87/NFM!F$14*1000)</f>
        <v>77.014599851490374</v>
      </c>
      <c r="G246" s="126">
        <f>IF(G$87=0,0,G$87/NFM!G$14*1000)</f>
        <v>82.746631607765522</v>
      </c>
      <c r="H246" s="126">
        <f>IF(H$87=0,0,H$87/NFM!H$14*1000)</f>
        <v>79.652646784667226</v>
      </c>
      <c r="I246" s="126">
        <f>IF(I$87=0,0,I$87/NFM!I$14*1000)</f>
        <v>73.91242815809332</v>
      </c>
      <c r="J246" s="126">
        <f>IF(J$87=0,0,J$87/NFM!J$14*1000)</f>
        <v>71.116087478572723</v>
      </c>
      <c r="K246" s="126">
        <f>IF(K$87=0,0,K$87/NFM!K$14*1000)</f>
        <v>79.770680466857868</v>
      </c>
      <c r="L246" s="126">
        <f>IF(L$87=0,0,L$87/NFM!L$14*1000)</f>
        <v>67.009935236926651</v>
      </c>
      <c r="M246" s="126">
        <f>IF(M$87=0,0,M$87/NFM!M$14*1000)</f>
        <v>75.537522185679691</v>
      </c>
      <c r="N246" s="126">
        <f>IF(N$87=0,0,N$87/NFM!N$14*1000)</f>
        <v>81.949524554898588</v>
      </c>
      <c r="O246" s="126">
        <f>IF(O$87=0,0,O$87/NFM!O$14*1000)</f>
        <v>87.782624934153645</v>
      </c>
      <c r="P246" s="126">
        <f>IF(P$87=0,0,P$87/NFM!P$14*1000)</f>
        <v>63.917184009923716</v>
      </c>
      <c r="Q246" s="126">
        <f>IF(Q$87=0,0,Q$87/NFM!Q$14*1000)</f>
        <v>51.329007151926902</v>
      </c>
    </row>
    <row r="247" spans="1:17" x14ac:dyDescent="0.25">
      <c r="A247" s="72" t="s">
        <v>147</v>
      </c>
      <c r="B247" s="125">
        <f>IF(B$94=0,0,B$94/NFM!B$14*1000)</f>
        <v>46.289865551014458</v>
      </c>
      <c r="C247" s="125">
        <f>IF(C$94=0,0,C$94/NFM!C$14*1000)</f>
        <v>41.028023493950847</v>
      </c>
      <c r="D247" s="125">
        <f>IF(D$94=0,0,D$94/NFM!D$14*1000)</f>
        <v>42.733534373379065</v>
      </c>
      <c r="E247" s="125">
        <f>IF(E$94=0,0,E$94/NFM!E$14*1000)</f>
        <v>41.424022400508193</v>
      </c>
      <c r="F247" s="125">
        <f>IF(F$94=0,0,F$94/NFM!F$14*1000)</f>
        <v>43.578234037170155</v>
      </c>
      <c r="G247" s="125">
        <f>IF(G$94=0,0,G$94/NFM!G$14*1000)</f>
        <v>46.821668682875412</v>
      </c>
      <c r="H247" s="125">
        <f>IF(H$94=0,0,H$94/NFM!H$14*1000)</f>
        <v>45.070956545327114</v>
      </c>
      <c r="I247" s="125">
        <f>IF(I$94=0,0,I$94/NFM!I$14*1000)</f>
        <v>41.822889409800418</v>
      </c>
      <c r="J247" s="125">
        <f>IF(J$94=0,0,J$94/NFM!J$14*1000)</f>
        <v>40.240597366281499</v>
      </c>
      <c r="K247" s="125">
        <f>IF(K$94=0,0,K$94/NFM!K$14*1000)</f>
        <v>45.137745172895016</v>
      </c>
      <c r="L247" s="125">
        <f>IF(L$94=0,0,L$94/NFM!L$14*1000)</f>
        <v>37.9171565677348</v>
      </c>
      <c r="M247" s="125">
        <f>IF(M$94=0,0,M$94/NFM!M$14*1000)</f>
        <v>42.742438793983823</v>
      </c>
      <c r="N247" s="125">
        <f>IF(N$94=0,0,N$94/NFM!N$14*1000)</f>
        <v>46.37063059698653</v>
      </c>
      <c r="O247" s="125">
        <f>IF(O$94=0,0,O$94/NFM!O$14*1000)</f>
        <v>49.671254296644214</v>
      </c>
      <c r="P247" s="125">
        <f>IF(P$94=0,0,P$94/NFM!P$14*1000)</f>
        <v>36.16714245289198</v>
      </c>
      <c r="Q247" s="125">
        <f>IF(Q$94=0,0,Q$94/NFM!Q$14*1000)</f>
        <v>29.044200591518944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33">
        <f t="shared" ref="B249:Q249" si="57">SUM(B$250:B$257)</f>
        <v>431.3961544040211</v>
      </c>
      <c r="C249" s="133">
        <f t="shared" si="57"/>
        <v>382.35867284130273</v>
      </c>
      <c r="D249" s="133">
        <f t="shared" si="57"/>
        <v>398.25309867126668</v>
      </c>
      <c r="E249" s="133">
        <f t="shared" si="57"/>
        <v>386.04916542328635</v>
      </c>
      <c r="F249" s="133">
        <f t="shared" si="57"/>
        <v>406.12523617367981</v>
      </c>
      <c r="G249" s="133">
        <f t="shared" si="57"/>
        <v>436.35226786976443</v>
      </c>
      <c r="H249" s="133">
        <f t="shared" si="57"/>
        <v>420.03659110949292</v>
      </c>
      <c r="I249" s="133">
        <f t="shared" si="57"/>
        <v>404.64007727262094</v>
      </c>
      <c r="J249" s="133">
        <f t="shared" si="57"/>
        <v>389.33126471106459</v>
      </c>
      <c r="K249" s="133">
        <f t="shared" si="57"/>
        <v>436.71159387644246</v>
      </c>
      <c r="L249" s="133">
        <f t="shared" si="57"/>
        <v>366.85177375456442</v>
      </c>
      <c r="M249" s="133">
        <f t="shared" si="57"/>
        <v>413.53679720571984</v>
      </c>
      <c r="N249" s="133">
        <f t="shared" si="57"/>
        <v>448.63986713332986</v>
      </c>
      <c r="O249" s="133">
        <f t="shared" si="57"/>
        <v>480.57368729077569</v>
      </c>
      <c r="P249" s="133">
        <f t="shared" si="57"/>
        <v>409.5355579889092</v>
      </c>
      <c r="Q249" s="133">
        <f t="shared" si="57"/>
        <v>348.76367978730008</v>
      </c>
    </row>
    <row r="250" spans="1:17" x14ac:dyDescent="0.25">
      <c r="A250" s="132" t="s">
        <v>83</v>
      </c>
      <c r="B250" s="131">
        <f>IF(B$113=0,0,B$113/NFM!B$15*1000)</f>
        <v>0.55340433080835771</v>
      </c>
      <c r="C250" s="131">
        <f>IF(C$113=0,0,C$113/NFM!C$15*1000)</f>
        <v>0.49049798731942629</v>
      </c>
      <c r="D250" s="131">
        <f>IF(D$113=0,0,D$113/NFM!D$15*1000)</f>
        <v>0.51088770104361603</v>
      </c>
      <c r="E250" s="131">
        <f>IF(E$113=0,0,E$113/NFM!E$15*1000)</f>
        <v>0.49523223113879328</v>
      </c>
      <c r="F250" s="131">
        <f>IF(F$113=0,0,F$113/NFM!F$15*1000)</f>
        <v>0.52098624954035178</v>
      </c>
      <c r="G250" s="131">
        <f>IF(G$113=0,0,G$113/NFM!G$15*1000)</f>
        <v>0.55976214051046091</v>
      </c>
      <c r="H250" s="131">
        <f>IF(H$113=0,0,H$113/NFM!H$15*1000)</f>
        <v>0.5388320369686771</v>
      </c>
      <c r="I250" s="131">
        <f>IF(I$113=0,0,I$113/NFM!I$15*1000)</f>
        <v>0.51908105553388229</v>
      </c>
      <c r="J250" s="131">
        <f>IF(J$113=0,0,J$113/NFM!J$15*1000)</f>
        <v>0.49944257919465102</v>
      </c>
      <c r="K250" s="131">
        <f>IF(K$113=0,0,K$113/NFM!K$15*1000)</f>
        <v>0.56022309169474394</v>
      </c>
      <c r="L250" s="131">
        <f>IF(L$113=0,0,L$113/NFM!L$15*1000)</f>
        <v>0.47060540129518447</v>
      </c>
      <c r="M250" s="131">
        <f>IF(M$113=0,0,M$113/NFM!M$15*1000)</f>
        <v>0.53049396056491505</v>
      </c>
      <c r="N250" s="131">
        <f>IF(N$113=0,0,N$113/NFM!N$15*1000)</f>
        <v>0.5755249389922622</v>
      </c>
      <c r="O250" s="131">
        <f>IF(O$113=0,0,O$113/NFM!O$15*1000)</f>
        <v>0.61649033516924101</v>
      </c>
      <c r="P250" s="131">
        <f>IF(P$113=0,0,P$113/NFM!P$15*1000)</f>
        <v>0.52536108423169336</v>
      </c>
      <c r="Q250" s="131">
        <f>IF(Q$113=0,0,Q$113/NFM!Q$15*1000)</f>
        <v>0.44740160257013178</v>
      </c>
    </row>
    <row r="251" spans="1:17" x14ac:dyDescent="0.25">
      <c r="A251" s="76" t="s">
        <v>82</v>
      </c>
      <c r="B251" s="130">
        <f>IF(B$114=0,0,B$114/NFM!B$15*1000)</f>
        <v>0.27585515413385192</v>
      </c>
      <c r="C251" s="130">
        <f>IF(C$114=0,0,C$114/NFM!C$15*1000)</f>
        <v>0.24449826349696704</v>
      </c>
      <c r="D251" s="130">
        <f>IF(D$114=0,0,D$114/NFM!D$15*1000)</f>
        <v>0.25466191294639512</v>
      </c>
      <c r="E251" s="130">
        <f>IF(E$114=0,0,E$114/NFM!E$15*1000)</f>
        <v>0.246858139424557</v>
      </c>
      <c r="F251" s="130">
        <f>IF(F$114=0,0,F$114/NFM!F$15*1000)</f>
        <v>0.25969573089289744</v>
      </c>
      <c r="G251" s="130">
        <f>IF(G$114=0,0,G$114/NFM!G$15*1000)</f>
        <v>0.27902432805911848</v>
      </c>
      <c r="H251" s="130">
        <f>IF(H$114=0,0,H$114/NFM!H$15*1000)</f>
        <v>0.2685913107928411</v>
      </c>
      <c r="I251" s="130">
        <f>IF(I$114=0,0,I$114/NFM!I$15*1000)</f>
        <v>0.25874604987839961</v>
      </c>
      <c r="J251" s="130">
        <f>IF(J$114=0,0,J$114/NFM!J$15*1000)</f>
        <v>0.24895686931741726</v>
      </c>
      <c r="K251" s="130">
        <f>IF(K$114=0,0,K$114/NFM!K$15*1000)</f>
        <v>0.27925409814386432</v>
      </c>
      <c r="L251" s="130">
        <f>IF(L$114=0,0,L$114/NFM!L$15*1000)</f>
        <v>0.23458241702026417</v>
      </c>
      <c r="M251" s="130">
        <f>IF(M$114=0,0,M$114/NFM!M$15*1000)</f>
        <v>0.26443503440776145</v>
      </c>
      <c r="N251" s="130">
        <f>IF(N$114=0,0,N$114/NFM!N$15*1000)</f>
        <v>0.2868816015980275</v>
      </c>
      <c r="O251" s="130">
        <f>IF(O$114=0,0,O$114/NFM!O$15*1000)</f>
        <v>0.30730160022732644</v>
      </c>
      <c r="P251" s="130">
        <f>IF(P$114=0,0,P$114/NFM!P$15*1000)</f>
        <v>0.26187645234899326</v>
      </c>
      <c r="Q251" s="130">
        <f>IF(Q$114=0,0,Q$114/NFM!Q$15*1000)</f>
        <v>0.22301603215941479</v>
      </c>
    </row>
    <row r="252" spans="1:17" x14ac:dyDescent="0.25">
      <c r="A252" s="76" t="s">
        <v>81</v>
      </c>
      <c r="B252" s="130">
        <f>IF(B$115=0,0,B$115/NFM!B$15*1000)</f>
        <v>7.0313116945521008</v>
      </c>
      <c r="C252" s="130">
        <f>IF(C$115=0,0,C$115/NFM!C$15*1000)</f>
        <v>6.232051399662204</v>
      </c>
      <c r="D252" s="130">
        <f>IF(D$115=0,0,D$115/NFM!D$15*1000)</f>
        <v>6.4911141221169606</v>
      </c>
      <c r="E252" s="130">
        <f>IF(E$115=0,0,E$115/NFM!E$15*1000)</f>
        <v>6.2922026165551976</v>
      </c>
      <c r="F252" s="130">
        <f>IF(F$115=0,0,F$115/NFM!F$15*1000)</f>
        <v>6.6194218316706257</v>
      </c>
      <c r="G252" s="130">
        <f>IF(G$115=0,0,G$115/NFM!G$15*1000)</f>
        <v>7.1120912244933248</v>
      </c>
      <c r="H252" s="130">
        <f>IF(H$115=0,0,H$115/NFM!H$15*1000)</f>
        <v>6.84616254701701</v>
      </c>
      <c r="I252" s="130">
        <f>IF(I$115=0,0,I$115/NFM!I$15*1000)</f>
        <v>6.5952152757181048</v>
      </c>
      <c r="J252" s="130">
        <f>IF(J$115=0,0,J$115/NFM!J$15*1000)</f>
        <v>6.3456974446134566</v>
      </c>
      <c r="K252" s="130">
        <f>IF(K$115=0,0,K$115/NFM!K$15*1000)</f>
        <v>7.1179478672267349</v>
      </c>
      <c r="L252" s="130">
        <f>IF(L$115=0,0,L$115/NFM!L$15*1000)</f>
        <v>5.979304962815883</v>
      </c>
      <c r="M252" s="130">
        <f>IF(M$115=0,0,M$115/NFM!M$15*1000)</f>
        <v>6.7402226205220312</v>
      </c>
      <c r="N252" s="130">
        <f>IF(N$115=0,0,N$115/NFM!N$15*1000)</f>
        <v>7.3123663996840635</v>
      </c>
      <c r="O252" s="130">
        <f>IF(O$115=0,0,O$115/NFM!O$15*1000)</f>
        <v>7.8328546813540134</v>
      </c>
      <c r="P252" s="130">
        <f>IF(P$115=0,0,P$115/NFM!P$15*1000)</f>
        <v>6.6750065544754325</v>
      </c>
      <c r="Q252" s="130">
        <f>IF(Q$115=0,0,Q$115/NFM!Q$15*1000)</f>
        <v>5.6844877157314997</v>
      </c>
    </row>
    <row r="253" spans="1:17" x14ac:dyDescent="0.25">
      <c r="A253" s="76" t="s">
        <v>80</v>
      </c>
      <c r="B253" s="130">
        <f>IF(B$116=0,0,B$116/NFM!B$15*1000)</f>
        <v>0.18446811026945253</v>
      </c>
      <c r="C253" s="130">
        <f>IF(C$116=0,0,C$116/NFM!C$15*1000)</f>
        <v>0.16349932910647541</v>
      </c>
      <c r="D253" s="130">
        <f>IF(D$116=0,0,D$116/NFM!D$15*1000)</f>
        <v>0.17029590034787201</v>
      </c>
      <c r="E253" s="130">
        <f>IF(E$116=0,0,E$116/NFM!E$15*1000)</f>
        <v>0.16507741037959769</v>
      </c>
      <c r="F253" s="130">
        <f>IF(F$116=0,0,F$116/NFM!F$15*1000)</f>
        <v>0.17366208318011725</v>
      </c>
      <c r="G253" s="130">
        <f>IF(G$116=0,0,G$116/NFM!G$15*1000)</f>
        <v>0.18658738017015367</v>
      </c>
      <c r="H253" s="130">
        <f>IF(H$116=0,0,H$116/NFM!H$15*1000)</f>
        <v>0.17961067898955899</v>
      </c>
      <c r="I253" s="130">
        <f>IF(I$116=0,0,I$116/NFM!I$15*1000)</f>
        <v>0.1730270185112941</v>
      </c>
      <c r="J253" s="130">
        <f>IF(J$116=0,0,J$116/NFM!J$15*1000)</f>
        <v>0.16648085973155038</v>
      </c>
      <c r="K253" s="130">
        <f>IF(K$116=0,0,K$116/NFM!K$15*1000)</f>
        <v>0.18674103056491462</v>
      </c>
      <c r="L253" s="130">
        <f>IF(L$116=0,0,L$116/NFM!L$15*1000)</f>
        <v>0.1568684670983948</v>
      </c>
      <c r="M253" s="130">
        <f>IF(M$116=0,0,M$116/NFM!M$15*1000)</f>
        <v>0.17683132018830502</v>
      </c>
      <c r="N253" s="130">
        <f>IF(N$116=0,0,N$116/NFM!N$15*1000)</f>
        <v>0.19184164633075407</v>
      </c>
      <c r="O253" s="130">
        <f>IF(O$116=0,0,O$116/NFM!O$15*1000)</f>
        <v>0.20549677838974698</v>
      </c>
      <c r="P253" s="130">
        <f>IF(P$116=0,0,P$116/NFM!P$15*1000)</f>
        <v>0.17512036141056447</v>
      </c>
      <c r="Q253" s="130">
        <f>IF(Q$116=0,0,Q$116/NFM!Q$15*1000)</f>
        <v>0.14913386752337726</v>
      </c>
    </row>
    <row r="254" spans="1:17" x14ac:dyDescent="0.25">
      <c r="A254" s="129" t="s">
        <v>79</v>
      </c>
      <c r="B254" s="128">
        <f>IF(B$117=0,0,B$117/NFM!B$15*1000)</f>
        <v>0.36893622053890507</v>
      </c>
      <c r="C254" s="128">
        <f>IF(C$117=0,0,C$117/NFM!C$15*1000)</f>
        <v>0.32699865821295082</v>
      </c>
      <c r="D254" s="128">
        <f>IF(D$117=0,0,D$117/NFM!D$15*1000)</f>
        <v>0.34059180069574396</v>
      </c>
      <c r="E254" s="128">
        <f>IF(E$117=0,0,E$117/NFM!E$15*1000)</f>
        <v>0.33015482075919539</v>
      </c>
      <c r="F254" s="128">
        <f>IF(F$117=0,0,F$117/NFM!F$15*1000)</f>
        <v>0.3473241663602345</v>
      </c>
      <c r="G254" s="128">
        <f>IF(G$117=0,0,G$117/NFM!G$15*1000)</f>
        <v>0.37317476034030733</v>
      </c>
      <c r="H254" s="128">
        <f>IF(H$117=0,0,H$117/NFM!H$15*1000)</f>
        <v>0.35922135797911797</v>
      </c>
      <c r="I254" s="128">
        <f>IF(I$117=0,0,I$117/NFM!I$15*1000)</f>
        <v>0.34605403702258819</v>
      </c>
      <c r="J254" s="128">
        <f>IF(J$117=0,0,J$117/NFM!J$15*1000)</f>
        <v>0.33296171946310077</v>
      </c>
      <c r="K254" s="128">
        <f>IF(K$117=0,0,K$117/NFM!K$15*1000)</f>
        <v>0.37348206112982918</v>
      </c>
      <c r="L254" s="128">
        <f>IF(L$117=0,0,L$117/NFM!L$15*1000)</f>
        <v>0.31373693419678961</v>
      </c>
      <c r="M254" s="128">
        <f>IF(M$117=0,0,M$117/NFM!M$15*1000)</f>
        <v>0.35366264037661005</v>
      </c>
      <c r="N254" s="128">
        <f>IF(N$117=0,0,N$117/NFM!N$15*1000)</f>
        <v>0.38368329266150814</v>
      </c>
      <c r="O254" s="128">
        <f>IF(O$117=0,0,O$117/NFM!O$15*1000)</f>
        <v>0.41099355677949395</v>
      </c>
      <c r="P254" s="128">
        <f>IF(P$117=0,0,P$117/NFM!P$15*1000)</f>
        <v>0.35024072282112895</v>
      </c>
      <c r="Q254" s="128">
        <f>IF(Q$117=0,0,Q$117/NFM!Q$15*1000)</f>
        <v>0.29826773504675458</v>
      </c>
    </row>
    <row r="255" spans="1:17" x14ac:dyDescent="0.25">
      <c r="A255" s="127" t="s">
        <v>146</v>
      </c>
      <c r="B255" s="126">
        <f>IF(B$122=0,0,B$122/NFM!B$15*1000)</f>
        <v>242.91541693419884</v>
      </c>
      <c r="C255" s="126">
        <f>IF(C$122=0,0,C$122/NFM!C$15*1000)</f>
        <v>215.30283819977009</v>
      </c>
      <c r="D255" s="126">
        <f>IF(D$122=0,0,D$122/NFM!D$15*1000)</f>
        <v>224.25285093863985</v>
      </c>
      <c r="E255" s="126">
        <f>IF(E$122=0,0,E$122/NFM!E$15*1000)</f>
        <v>217.38092242720973</v>
      </c>
      <c r="F255" s="126">
        <f>IF(F$122=0,0,F$122/NFM!F$15*1000)</f>
        <v>228.6855829971901</v>
      </c>
      <c r="G255" s="126">
        <f>IF(G$122=0,0,G$122/NFM!G$15*1000)</f>
        <v>245.70616125728503</v>
      </c>
      <c r="H255" s="126">
        <f>IF(H$122=0,0,H$122/NFM!H$15*1000)</f>
        <v>236.51894578880137</v>
      </c>
      <c r="I255" s="126">
        <f>IF(I$122=0,0,I$122/NFM!I$15*1000)</f>
        <v>227.849302956255</v>
      </c>
      <c r="J255" s="126">
        <f>IF(J$122=0,0,J$122/NFM!J$15*1000)</f>
        <v>219.22904394793014</v>
      </c>
      <c r="K255" s="126">
        <f>IF(K$122=0,0,K$122/NFM!K$15*1000)</f>
        <v>245.90849460179078</v>
      </c>
      <c r="L255" s="126">
        <f>IF(L$122=0,0,L$122/NFM!L$15*1000)</f>
        <v>206.57103839451784</v>
      </c>
      <c r="M255" s="126">
        <f>IF(M$122=0,0,M$122/NFM!M$15*1000)</f>
        <v>232.85896845705469</v>
      </c>
      <c r="N255" s="126">
        <f>IF(N$122=0,0,N$122/NFM!N$15*1000)</f>
        <v>252.6252013733309</v>
      </c>
      <c r="O255" s="126">
        <f>IF(O$122=0,0,O$122/NFM!O$15*1000)</f>
        <v>270.6068573492966</v>
      </c>
      <c r="P255" s="126">
        <f>IF(P$122=0,0,P$122/NFM!P$15*1000)</f>
        <v>230.60590550625531</v>
      </c>
      <c r="Q255" s="126">
        <f>IF(Q$122=0,0,Q$122/NFM!Q$15*1000)</f>
        <v>196.38579023514754</v>
      </c>
    </row>
    <row r="256" spans="1:17" x14ac:dyDescent="0.25">
      <c r="A256" s="127" t="s">
        <v>145</v>
      </c>
      <c r="B256" s="126">
        <f>IF(B$130=0,0,B$130/NFM!B$15*1000)</f>
        <v>108.10878590845776</v>
      </c>
      <c r="C256" s="126">
        <f>IF(C$130=0,0,C$130/NFM!C$15*1000)</f>
        <v>95.819889631489772</v>
      </c>
      <c r="D256" s="126">
        <f>IF(D$130=0,0,D$130/NFM!D$15*1000)</f>
        <v>99.803066258465847</v>
      </c>
      <c r="E256" s="126">
        <f>IF(E$130=0,0,E$130/NFM!E$15*1000)</f>
        <v>96.744734854075531</v>
      </c>
      <c r="F256" s="126">
        <f>IF(F$130=0,0,F$130/NFM!F$15*1000)</f>
        <v>101.7758405152648</v>
      </c>
      <c r="G256" s="126">
        <f>IF(G$130=0,0,G$130/NFM!G$15*1000)</f>
        <v>109.3507983931223</v>
      </c>
      <c r="H256" s="126">
        <f>IF(H$130=0,0,H$130/NFM!H$15*1000)</f>
        <v>105.26205539478801</v>
      </c>
      <c r="I256" s="126">
        <f>IF(I$130=0,0,I$130/NFM!I$15*1000)</f>
        <v>101.40365656314675</v>
      </c>
      <c r="J256" s="126">
        <f>IF(J$130=0,0,J$130/NFM!J$15*1000)</f>
        <v>97.567235856020986</v>
      </c>
      <c r="K256" s="126">
        <f>IF(K$130=0,0,K$130/NFM!K$15*1000)</f>
        <v>109.44084624804802</v>
      </c>
      <c r="L256" s="126">
        <f>IF(L$130=0,0,L$130/NFM!L$15*1000)</f>
        <v>91.933828023480658</v>
      </c>
      <c r="M256" s="126">
        <f>IF(M$130=0,0,M$130/NFM!M$15*1000)</f>
        <v>103.63319333744565</v>
      </c>
      <c r="N256" s="126">
        <f>IF(N$130=0,0,N$130/NFM!N$15*1000)</f>
        <v>112.4300966774311</v>
      </c>
      <c r="O256" s="126">
        <f>IF(O$130=0,0,O$130/NFM!O$15*1000)</f>
        <v>120.4327793425326</v>
      </c>
      <c r="P256" s="126">
        <f>IF(P$130=0,0,P$130/NFM!P$15*1000)</f>
        <v>102.63047435295144</v>
      </c>
      <c r="Q256" s="126">
        <f>IF(Q$130=0,0,Q$130/NFM!Q$15*1000)</f>
        <v>87.400913535866451</v>
      </c>
    </row>
    <row r="257" spans="1:17" x14ac:dyDescent="0.25">
      <c r="A257" s="72" t="s">
        <v>144</v>
      </c>
      <c r="B257" s="125">
        <f>IF(B$137=0,0,B$137/NFM!B$15*1000)</f>
        <v>71.957976051061877</v>
      </c>
      <c r="C257" s="125">
        <f>IF(C$137=0,0,C$137/NFM!C$15*1000)</f>
        <v>63.778399372244834</v>
      </c>
      <c r="D257" s="125">
        <f>IF(D$137=0,0,D$137/NFM!D$15*1000)</f>
        <v>66.429630037010355</v>
      </c>
      <c r="E257" s="125">
        <f>IF(E$137=0,0,E$137/NFM!E$15*1000)</f>
        <v>64.393982923743749</v>
      </c>
      <c r="F257" s="125">
        <f>IF(F$137=0,0,F$137/NFM!F$15*1000)</f>
        <v>67.742722599580731</v>
      </c>
      <c r="G257" s="125">
        <f>IF(G$137=0,0,G$137/NFM!G$15*1000)</f>
        <v>72.78466838578376</v>
      </c>
      <c r="H257" s="125">
        <f>IF(H$137=0,0,H$137/NFM!H$15*1000)</f>
        <v>70.063171994156335</v>
      </c>
      <c r="I257" s="125">
        <f>IF(I$137=0,0,I$137/NFM!I$15*1000)</f>
        <v>67.494994316554937</v>
      </c>
      <c r="J257" s="125">
        <f>IF(J$137=0,0,J$137/NFM!J$15*1000)</f>
        <v>64.941445434793309</v>
      </c>
      <c r="K257" s="125">
        <f>IF(K$137=0,0,K$137/NFM!K$15*1000)</f>
        <v>72.844604877843537</v>
      </c>
      <c r="L257" s="125">
        <f>IF(L$137=0,0,L$137/NFM!L$15*1000)</f>
        <v>61.191809154139392</v>
      </c>
      <c r="M257" s="125">
        <f>IF(M$137=0,0,M$137/NFM!M$15*1000)</f>
        <v>68.978989835159823</v>
      </c>
      <c r="N257" s="125">
        <f>IF(N$137=0,0,N$137/NFM!N$15*1000)</f>
        <v>74.834271203301213</v>
      </c>
      <c r="O257" s="125">
        <f>IF(O$137=0,0,O$137/NFM!O$15*1000)</f>
        <v>80.160913647026689</v>
      </c>
      <c r="P257" s="125">
        <f>IF(P$137=0,0,P$137/NFM!P$15*1000)</f>
        <v>68.311572954414586</v>
      </c>
      <c r="Q257" s="125">
        <f>IF(Q$137=0,0,Q$137/NFM!Q$15*1000)</f>
        <v>58.174669063254896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130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36.850988317765044</v>
      </c>
      <c r="C5" s="96">
        <v>24.209982339882714</v>
      </c>
      <c r="D5" s="96">
        <v>23.662701634229798</v>
      </c>
      <c r="E5" s="96">
        <v>44.257291650879296</v>
      </c>
      <c r="F5" s="96">
        <v>46.641045519994428</v>
      </c>
      <c r="G5" s="96">
        <v>82.185867417445522</v>
      </c>
      <c r="H5" s="96">
        <v>85.223692538672154</v>
      </c>
      <c r="I5" s="96">
        <v>82.52949462492667</v>
      </c>
      <c r="J5" s="96">
        <v>83.208275656165256</v>
      </c>
      <c r="K5" s="96">
        <v>51.575355722499367</v>
      </c>
      <c r="L5" s="96">
        <v>60.71887952958275</v>
      </c>
      <c r="M5" s="96">
        <v>74.912495414238194</v>
      </c>
      <c r="N5" s="96">
        <v>83.887632700071947</v>
      </c>
      <c r="O5" s="96">
        <v>89.519722805638878</v>
      </c>
      <c r="P5" s="96">
        <v>84.80351604309314</v>
      </c>
      <c r="Q5" s="96">
        <v>84.57744153193164</v>
      </c>
    </row>
    <row r="6" spans="1:17" x14ac:dyDescent="0.25">
      <c r="A6" s="132" t="s">
        <v>83</v>
      </c>
      <c r="B6" s="160">
        <v>5.3911283299697535E-2</v>
      </c>
      <c r="C6" s="160">
        <v>3.5837326996090574E-2</v>
      </c>
      <c r="D6" s="160">
        <v>3.7327063665722603E-2</v>
      </c>
      <c r="E6" s="160">
        <v>6.4807365357313379E-2</v>
      </c>
      <c r="F6" s="160">
        <v>6.8177602541049917E-2</v>
      </c>
      <c r="G6" s="160">
        <v>0.12970669018217471</v>
      </c>
      <c r="H6" s="160">
        <v>0.12485681867586075</v>
      </c>
      <c r="I6" s="160">
        <v>0.12028017040983016</v>
      </c>
      <c r="J6" s="160">
        <v>0.12125411278811914</v>
      </c>
      <c r="K6" s="160">
        <v>7.512951997063734E-2</v>
      </c>
      <c r="L6" s="160">
        <v>8.7231300626336869E-2</v>
      </c>
      <c r="M6" s="160">
        <v>0.1071228442186142</v>
      </c>
      <c r="N6" s="160">
        <v>0.11976454569607367</v>
      </c>
      <c r="O6" s="160">
        <v>0.1282892884656682</v>
      </c>
      <c r="P6" s="160">
        <v>0.1212753340401302</v>
      </c>
      <c r="Q6" s="160">
        <v>0.12061150918320399</v>
      </c>
    </row>
    <row r="7" spans="1:17" x14ac:dyDescent="0.25">
      <c r="A7" s="76" t="s">
        <v>82</v>
      </c>
      <c r="B7" s="159">
        <v>7.0049392903163716E-3</v>
      </c>
      <c r="C7" s="159">
        <v>4.6565075911713426E-3</v>
      </c>
      <c r="D7" s="159">
        <v>4.8500758813438934E-3</v>
      </c>
      <c r="E7" s="159">
        <v>8.4207170022213042E-3</v>
      </c>
      <c r="F7" s="159">
        <v>8.8586273137752081E-3</v>
      </c>
      <c r="G7" s="159">
        <v>1.6853382718105429E-2</v>
      </c>
      <c r="H7" s="159">
        <v>1.6223216760476389E-2</v>
      </c>
      <c r="I7" s="159">
        <v>1.5628551946462295E-2</v>
      </c>
      <c r="J7" s="159">
        <v>1.5755100728361143E-2</v>
      </c>
      <c r="K7" s="159">
        <v>9.7619216997544278E-3</v>
      </c>
      <c r="L7" s="159">
        <v>1.1334361337791681E-2</v>
      </c>
      <c r="M7" s="159">
        <v>1.3918960455567944E-2</v>
      </c>
      <c r="N7" s="159">
        <v>1.5561554472178997E-2</v>
      </c>
      <c r="O7" s="159">
        <v>1.6669213238797671E-2</v>
      </c>
      <c r="P7" s="159">
        <v>1.5757858102567496E-2</v>
      </c>
      <c r="Q7" s="159">
        <v>1.5671604306746665E-2</v>
      </c>
    </row>
    <row r="8" spans="1:17" x14ac:dyDescent="0.25">
      <c r="A8" s="76" t="s">
        <v>81</v>
      </c>
      <c r="B8" s="159">
        <v>0.97635164039475564</v>
      </c>
      <c r="C8" s="159">
        <v>0.6490261566485952</v>
      </c>
      <c r="D8" s="159">
        <v>0.67600579341713074</v>
      </c>
      <c r="E8" s="159">
        <v>1.1736833850629216</v>
      </c>
      <c r="F8" s="159">
        <v>1.2347195244656546</v>
      </c>
      <c r="G8" s="159">
        <v>2.3490321872981852</v>
      </c>
      <c r="H8" s="159">
        <v>2.2611993680612521</v>
      </c>
      <c r="I8" s="159">
        <v>2.1783147144497166</v>
      </c>
      <c r="J8" s="159">
        <v>2.1959531415189857</v>
      </c>
      <c r="K8" s="159">
        <v>1.3606211088989946</v>
      </c>
      <c r="L8" s="159">
        <v>1.579788464445065</v>
      </c>
      <c r="M8" s="159">
        <v>1.9400310709573225</v>
      </c>
      <c r="N8" s="159">
        <v>2.168976575858105</v>
      </c>
      <c r="O8" s="159">
        <v>2.3233625610843851</v>
      </c>
      <c r="P8" s="159">
        <v>2.196337465596323</v>
      </c>
      <c r="Q8" s="159">
        <v>2.1843153721063251</v>
      </c>
    </row>
    <row r="9" spans="1:17" x14ac:dyDescent="0.25">
      <c r="A9" s="76" t="s">
        <v>80</v>
      </c>
      <c r="B9" s="159">
        <v>1.7826151042038975E-2</v>
      </c>
      <c r="C9" s="159">
        <v>1.1849868244164676E-2</v>
      </c>
      <c r="D9" s="159">
        <v>1.234246031877911E-2</v>
      </c>
      <c r="E9" s="159">
        <v>2.1429018431519207E-2</v>
      </c>
      <c r="F9" s="159">
        <v>2.2543411438096381E-2</v>
      </c>
      <c r="G9" s="159">
        <v>4.2888443918072575E-2</v>
      </c>
      <c r="H9" s="159">
        <v>4.1284799250120109E-2</v>
      </c>
      <c r="I9" s="159">
        <v>3.9771497798863346E-2</v>
      </c>
      <c r="J9" s="159">
        <v>4.0093538805476149E-2</v>
      </c>
      <c r="K9" s="159">
        <v>2.4842112610589221E-2</v>
      </c>
      <c r="L9" s="159">
        <v>2.8843652856753901E-2</v>
      </c>
      <c r="M9" s="159">
        <v>3.5420933879059445E-2</v>
      </c>
      <c r="N9" s="159">
        <v>3.9601002802902401E-2</v>
      </c>
      <c r="O9" s="159">
        <v>4.2419769912573006E-2</v>
      </c>
      <c r="P9" s="159">
        <v>4.0100555764088448E-2</v>
      </c>
      <c r="Q9" s="159">
        <v>3.9881057331835529E-2</v>
      </c>
    </row>
    <row r="10" spans="1:17" x14ac:dyDescent="0.25">
      <c r="A10" s="129" t="s">
        <v>79</v>
      </c>
      <c r="B10" s="158">
        <v>5.6346550755362185E-2</v>
      </c>
      <c r="C10" s="158">
        <v>3.7456162067154089E-2</v>
      </c>
      <c r="D10" s="158">
        <v>3.9013192761469175E-2</v>
      </c>
      <c r="E10" s="158">
        <v>6.7734827997456434E-2</v>
      </c>
      <c r="F10" s="158">
        <v>7.1257304720470857E-2</v>
      </c>
      <c r="G10" s="158">
        <v>0.13556576943329687</v>
      </c>
      <c r="H10" s="158">
        <v>0.13049682070380081</v>
      </c>
      <c r="I10" s="158">
        <v>0.12571343718874395</v>
      </c>
      <c r="J10" s="158">
        <v>0.12673137425668546</v>
      </c>
      <c r="K10" s="158">
        <v>7.8523252483497508E-2</v>
      </c>
      <c r="L10" s="158">
        <v>9.117169184925937E-2</v>
      </c>
      <c r="M10" s="158">
        <v>0.11196177143972319</v>
      </c>
      <c r="N10" s="158">
        <v>0.12517452080007471</v>
      </c>
      <c r="O10" s="158">
        <v>0.13408434118912221</v>
      </c>
      <c r="P10" s="158">
        <v>0.12675355410996195</v>
      </c>
      <c r="Q10" s="158">
        <v>0.12605974311708446</v>
      </c>
    </row>
    <row r="11" spans="1:17" x14ac:dyDescent="0.25">
      <c r="A11" s="92" t="s">
        <v>125</v>
      </c>
      <c r="B11" s="91">
        <v>9.2069574709161446E-3</v>
      </c>
      <c r="C11" s="91">
        <v>6.1202910657883018E-3</v>
      </c>
      <c r="D11" s="91">
        <v>6.3747079766957688E-3</v>
      </c>
      <c r="E11" s="91">
        <v>1.106778804225304E-2</v>
      </c>
      <c r="F11" s="91">
        <v>1.1643356430137005E-2</v>
      </c>
      <c r="G11" s="91">
        <v>2.2151280902773074E-2</v>
      </c>
      <c r="H11" s="91">
        <v>2.132302088065835E-2</v>
      </c>
      <c r="I11" s="91">
        <v>2.0541421865282617E-2</v>
      </c>
      <c r="J11" s="91">
        <v>2.0707751537054314E-2</v>
      </c>
      <c r="K11" s="91">
        <v>1.2830603406984447E-2</v>
      </c>
      <c r="L11" s="91">
        <v>1.4897342927911535E-2</v>
      </c>
      <c r="M11" s="91">
        <v>1.8294416502785973E-2</v>
      </c>
      <c r="N11" s="91">
        <v>2.0453363586570936E-2</v>
      </c>
      <c r="O11" s="91">
        <v>2.190921733974243E-2</v>
      </c>
      <c r="P11" s="91">
        <v>2.0711375697949525E-2</v>
      </c>
      <c r="Q11" s="91">
        <v>2.0598007830375676E-2</v>
      </c>
    </row>
    <row r="12" spans="1:17" x14ac:dyDescent="0.25">
      <c r="A12" s="92" t="s">
        <v>26</v>
      </c>
      <c r="B12" s="91">
        <v>1.5321544587382552E-2</v>
      </c>
      <c r="C12" s="91">
        <v>1.0184940328925363E-2</v>
      </c>
      <c r="D12" s="91">
        <v>1.0608322326351385E-2</v>
      </c>
      <c r="E12" s="91">
        <v>1.841820259393526E-2</v>
      </c>
      <c r="F12" s="91">
        <v>1.937602136804268E-2</v>
      </c>
      <c r="G12" s="91">
        <v>3.6862539996690334E-2</v>
      </c>
      <c r="H12" s="91">
        <v>3.548421030429582E-2</v>
      </c>
      <c r="I12" s="91">
        <v>3.4183530443292622E-2</v>
      </c>
      <c r="J12" s="91">
        <v>3.4460324106161705E-2</v>
      </c>
      <c r="K12" s="91">
        <v>2.1351750869288349E-2</v>
      </c>
      <c r="L12" s="91">
        <v>2.4791067475281002E-2</v>
      </c>
      <c r="M12" s="91">
        <v>3.0444228620911735E-2</v>
      </c>
      <c r="N12" s="91">
        <v>3.4036990302553284E-2</v>
      </c>
      <c r="O12" s="91">
        <v>3.6459715536419891E-2</v>
      </c>
      <c r="P12" s="91">
        <v>3.4466355169400914E-2</v>
      </c>
      <c r="Q12" s="91">
        <v>3.4277696663776634E-2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3.1818048697063492E-2</v>
      </c>
      <c r="C14" s="157">
        <v>2.1150930672440421E-2</v>
      </c>
      <c r="D14" s="157">
        <v>2.2030162458422022E-2</v>
      </c>
      <c r="E14" s="157">
        <v>3.8248837361268134E-2</v>
      </c>
      <c r="F14" s="157">
        <v>4.0237926922291174E-2</v>
      </c>
      <c r="G14" s="157">
        <v>7.6551948533833472E-2</v>
      </c>
      <c r="H14" s="157">
        <v>7.3689589518846632E-2</v>
      </c>
      <c r="I14" s="157">
        <v>7.0988484880168706E-2</v>
      </c>
      <c r="J14" s="157">
        <v>7.1563298613469453E-2</v>
      </c>
      <c r="K14" s="157">
        <v>4.4340898207224713E-2</v>
      </c>
      <c r="L14" s="157">
        <v>5.1483281446066835E-2</v>
      </c>
      <c r="M14" s="157">
        <v>6.3223126316025488E-2</v>
      </c>
      <c r="N14" s="157">
        <v>7.0684166910950488E-2</v>
      </c>
      <c r="O14" s="157">
        <v>7.5715408312959906E-2</v>
      </c>
      <c r="P14" s="157">
        <v>7.1575823242611511E-2</v>
      </c>
      <c r="Q14" s="157">
        <v>7.1184038622932128E-2</v>
      </c>
    </row>
    <row r="15" spans="1:17" x14ac:dyDescent="0.25">
      <c r="A15" s="156" t="s">
        <v>152</v>
      </c>
      <c r="B15" s="206">
        <v>21.478773977431235</v>
      </c>
      <c r="C15" s="206">
        <v>13.991359479320494</v>
      </c>
      <c r="D15" s="206">
        <v>13.029589170661179</v>
      </c>
      <c r="E15" s="206">
        <v>25.778178371998504</v>
      </c>
      <c r="F15" s="206">
        <v>27.200945872487313</v>
      </c>
      <c r="G15" s="206">
        <v>45.395469700747512</v>
      </c>
      <c r="H15" s="206">
        <v>49.622132696962851</v>
      </c>
      <c r="I15" s="206">
        <v>48.232916111794538</v>
      </c>
      <c r="J15" s="206">
        <v>48.633988098138687</v>
      </c>
      <c r="K15" s="206">
        <v>30.152992655109617</v>
      </c>
      <c r="L15" s="206">
        <v>35.845825720795588</v>
      </c>
      <c r="M15" s="206">
        <v>44.367584937511239</v>
      </c>
      <c r="N15" s="206">
        <v>49.73807894936246</v>
      </c>
      <c r="O15" s="206">
        <v>52.939431646548087</v>
      </c>
      <c r="P15" s="206">
        <v>50.223177476548166</v>
      </c>
      <c r="Q15" s="206">
        <v>50.186385381989226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8.5529141165059013</v>
      </c>
      <c r="E16" s="87">
        <v>0</v>
      </c>
      <c r="F16" s="87">
        <v>0</v>
      </c>
      <c r="G16" s="87">
        <v>20.303200331650462</v>
      </c>
      <c r="H16" s="87">
        <v>1.5796453040217349</v>
      </c>
      <c r="I16" s="87">
        <v>0.70478534387739655</v>
      </c>
      <c r="J16" s="87">
        <v>1.3337668329470205</v>
      </c>
      <c r="K16" s="87">
        <v>0.71676737816738012</v>
      </c>
      <c r="L16" s="87">
        <v>0.30634420668853696</v>
      </c>
      <c r="M16" s="87">
        <v>0.48575938022426135</v>
      </c>
      <c r="N16" s="87">
        <v>0.32909904910363214</v>
      </c>
      <c r="O16" s="87">
        <v>1.1629959007902764</v>
      </c>
      <c r="P16" s="87">
        <v>1.0121041847924941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1.6458485781656276E-15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0.35646401703841046</v>
      </c>
      <c r="C19" s="87">
        <v>0.21349822514615788</v>
      </c>
      <c r="D19" s="87">
        <v>0</v>
      </c>
      <c r="E19" s="87">
        <v>0.77483075929433476</v>
      </c>
      <c r="F19" s="87">
        <v>0.66934245562645134</v>
      </c>
      <c r="G19" s="87">
        <v>2.6040509132749215E-16</v>
      </c>
      <c r="H19" s="87">
        <v>1.2788148433958424</v>
      </c>
      <c r="I19" s="87">
        <v>1.2294995035766521</v>
      </c>
      <c r="J19" s="87">
        <v>1.1260429390921374</v>
      </c>
      <c r="K19" s="87">
        <v>0.48519705239771982</v>
      </c>
      <c r="L19" s="87">
        <v>0.85079877886776667</v>
      </c>
      <c r="M19" s="87">
        <v>0.80677890977914701</v>
      </c>
      <c r="N19" s="87">
        <v>0.62351559281805657</v>
      </c>
      <c r="O19" s="87">
        <v>0.69850977154911331</v>
      </c>
      <c r="P19" s="87">
        <v>0.52783643860532159</v>
      </c>
      <c r="Q19" s="87">
        <v>0.25655060279656761</v>
      </c>
    </row>
    <row r="20" spans="1:17" x14ac:dyDescent="0.25">
      <c r="A20" s="88" t="s">
        <v>29</v>
      </c>
      <c r="B20" s="87">
        <v>5.9935676655383014</v>
      </c>
      <c r="C20" s="87">
        <v>5.6487573353878933</v>
      </c>
      <c r="D20" s="87">
        <v>4.4766750541552778</v>
      </c>
      <c r="E20" s="87">
        <v>7.3256708433841169</v>
      </c>
      <c r="F20" s="87">
        <v>7.2821478489151659</v>
      </c>
      <c r="G20" s="87">
        <v>10.670223227928187</v>
      </c>
      <c r="H20" s="87">
        <v>12.507103595682075</v>
      </c>
      <c r="I20" s="87">
        <v>10.559744877320277</v>
      </c>
      <c r="J20" s="87">
        <v>9.865624985872838</v>
      </c>
      <c r="K20" s="87">
        <v>6.2090823936855539</v>
      </c>
      <c r="L20" s="87">
        <v>2.9181048759265913</v>
      </c>
      <c r="M20" s="87">
        <v>1.5228873281955506</v>
      </c>
      <c r="N20" s="87">
        <v>1.2815472111145347</v>
      </c>
      <c r="O20" s="87">
        <v>2.3353739479789586</v>
      </c>
      <c r="P20" s="87">
        <v>1.330498723337842</v>
      </c>
      <c r="Q20" s="87">
        <v>1.2646537249715262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15.128742294854522</v>
      </c>
      <c r="C22" s="87">
        <v>8.1291039187864413</v>
      </c>
      <c r="D22" s="87">
        <v>0</v>
      </c>
      <c r="E22" s="87">
        <v>17.677676769320051</v>
      </c>
      <c r="F22" s="87">
        <v>19.249455567945695</v>
      </c>
      <c r="G22" s="87">
        <v>7.9567325487006354E-15</v>
      </c>
      <c r="H22" s="87">
        <v>34.256568953863201</v>
      </c>
      <c r="I22" s="87">
        <v>35.738886387020216</v>
      </c>
      <c r="J22" s="87">
        <v>36.308553340226695</v>
      </c>
      <c r="K22" s="87">
        <v>22.741945830858963</v>
      </c>
      <c r="L22" s="87">
        <v>31.770577859312695</v>
      </c>
      <c r="M22" s="87">
        <v>41.552159319312281</v>
      </c>
      <c r="N22" s="87">
        <v>47.503917096326234</v>
      </c>
      <c r="O22" s="87">
        <v>48.742552026229738</v>
      </c>
      <c r="P22" s="87">
        <v>47.352738129812508</v>
      </c>
      <c r="Q22" s="87">
        <v>48.665181054221129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14.422046141168856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14.260773775551639</v>
      </c>
      <c r="C26" s="204">
        <v>9.4797968390150427</v>
      </c>
      <c r="D26" s="204">
        <v>9.8635738775241713</v>
      </c>
      <c r="E26" s="204">
        <v>17.143037965029357</v>
      </c>
      <c r="F26" s="204">
        <v>18.034543177028066</v>
      </c>
      <c r="G26" s="204">
        <v>34.116351243148173</v>
      </c>
      <c r="H26" s="204">
        <v>33.027498818257783</v>
      </c>
      <c r="I26" s="204">
        <v>31.816870141338519</v>
      </c>
      <c r="J26" s="204">
        <v>32.074500289928942</v>
      </c>
      <c r="K26" s="204">
        <v>19.873485151726282</v>
      </c>
      <c r="L26" s="204">
        <v>23.074684337671954</v>
      </c>
      <c r="M26" s="204">
        <v>28.336454895776669</v>
      </c>
      <c r="N26" s="204">
        <v>31.68047555108015</v>
      </c>
      <c r="O26" s="204">
        <v>33.935465985200253</v>
      </c>
      <c r="P26" s="204">
        <v>32.080113798931905</v>
      </c>
      <c r="Q26" s="204">
        <v>31.904516863897229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0.42376189112215623</v>
      </c>
      <c r="C28" s="208">
        <v>0.28169415623448241</v>
      </c>
      <c r="D28" s="208">
        <v>0.28989170243896095</v>
      </c>
      <c r="E28" s="208">
        <v>0.50940897751943681</v>
      </c>
      <c r="F28" s="208">
        <v>0.53590024233632227</v>
      </c>
      <c r="G28" s="208">
        <v>0.9533215868998377</v>
      </c>
      <c r="H28" s="208">
        <v>0.98141907154110974</v>
      </c>
      <c r="I28" s="208">
        <v>0.94544498586719417</v>
      </c>
      <c r="J28" s="208">
        <v>0.95310051990027223</v>
      </c>
      <c r="K28" s="208">
        <v>0.59054478975898717</v>
      </c>
      <c r="L28" s="208">
        <v>0.68566909663360254</v>
      </c>
      <c r="M28" s="208">
        <v>0.84202371507485074</v>
      </c>
      <c r="N28" s="208">
        <v>0.9413919919401883</v>
      </c>
      <c r="O28" s="208">
        <v>1.0083995068103369</v>
      </c>
      <c r="P28" s="208">
        <v>0.95326732650055646</v>
      </c>
      <c r="Q28" s="208">
        <v>0.94804942665608127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6.5482828840264393E-2</v>
      </c>
      <c r="E29" s="208">
        <v>0</v>
      </c>
      <c r="F29" s="208">
        <v>0</v>
      </c>
      <c r="G29" s="208">
        <v>1.2345763595911219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8.7185627013063609</v>
      </c>
      <c r="C30" s="208">
        <v>5.7956324416485883</v>
      </c>
      <c r="D30" s="208">
        <v>5.9642904122635052</v>
      </c>
      <c r="E30" s="208">
        <v>10.480683148148621</v>
      </c>
      <c r="F30" s="208">
        <v>11.025719778817109</v>
      </c>
      <c r="G30" s="208">
        <v>19.613830795131992</v>
      </c>
      <c r="H30" s="208">
        <v>20.191914116747398</v>
      </c>
      <c r="I30" s="208">
        <v>19.451776015278085</v>
      </c>
      <c r="J30" s="208">
        <v>19.609282518051675</v>
      </c>
      <c r="K30" s="208">
        <v>12.14998772968784</v>
      </c>
      <c r="L30" s="208">
        <v>14.107094423988416</v>
      </c>
      <c r="M30" s="208">
        <v>17.323965910258746</v>
      </c>
      <c r="N30" s="208">
        <v>19.368388899964241</v>
      </c>
      <c r="O30" s="208">
        <v>20.747015039061075</v>
      </c>
      <c r="P30" s="208">
        <v>19.612714430722544</v>
      </c>
      <c r="Q30" s="208">
        <v>19.505360305879634</v>
      </c>
    </row>
    <row r="31" spans="1:17" x14ac:dyDescent="0.25">
      <c r="A31" s="82" t="s">
        <v>21</v>
      </c>
      <c r="B31" s="207">
        <v>5.118449183123122</v>
      </c>
      <c r="C31" s="207">
        <v>3.4024702411319727</v>
      </c>
      <c r="D31" s="207">
        <v>3.5439089339814411</v>
      </c>
      <c r="E31" s="207">
        <v>6.1529458393612995</v>
      </c>
      <c r="F31" s="207">
        <v>6.4729231558746365</v>
      </c>
      <c r="G31" s="207">
        <v>12.31462250152522</v>
      </c>
      <c r="H31" s="207">
        <v>11.854165629969277</v>
      </c>
      <c r="I31" s="207">
        <v>11.419649140193238</v>
      </c>
      <c r="J31" s="207">
        <v>11.512117251976994</v>
      </c>
      <c r="K31" s="207">
        <v>7.1329526322794541</v>
      </c>
      <c r="L31" s="207">
        <v>8.281920817049933</v>
      </c>
      <c r="M31" s="207">
        <v>10.170465270443072</v>
      </c>
      <c r="N31" s="207">
        <v>11.370694659175721</v>
      </c>
      <c r="O31" s="207">
        <v>12.180051439328837</v>
      </c>
      <c r="P31" s="207">
        <v>11.514132041708804</v>
      </c>
      <c r="Q31" s="207">
        <v>11.451107131361516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365.38579924922215</v>
      </c>
      <c r="C33" s="96">
        <v>339.22822689793287</v>
      </c>
      <c r="D33" s="96">
        <v>352.62182679789026</v>
      </c>
      <c r="E33" s="96">
        <v>330.28356843020146</v>
      </c>
      <c r="F33" s="96">
        <v>346.95350810471751</v>
      </c>
      <c r="G33" s="96">
        <v>361.75029275384395</v>
      </c>
      <c r="H33" s="96">
        <v>351.63780185539792</v>
      </c>
      <c r="I33" s="96">
        <v>329.11428662253951</v>
      </c>
      <c r="J33" s="96">
        <v>287.26354284051757</v>
      </c>
      <c r="K33" s="96">
        <v>284.05532938658536</v>
      </c>
      <c r="L33" s="96">
        <v>248.74222053741599</v>
      </c>
      <c r="M33" s="96">
        <v>260.85417332270248</v>
      </c>
      <c r="N33" s="96">
        <v>295.65554443961167</v>
      </c>
      <c r="O33" s="96">
        <v>313.98223898421827</v>
      </c>
      <c r="P33" s="96">
        <v>280.12702440663463</v>
      </c>
      <c r="Q33" s="96">
        <v>277.22553634120931</v>
      </c>
    </row>
    <row r="34" spans="1:17" x14ac:dyDescent="0.25">
      <c r="A34" s="132" t="s">
        <v>83</v>
      </c>
      <c r="B34" s="160">
        <v>0.31055220036968739</v>
      </c>
      <c r="C34" s="160">
        <v>0.28820453497624221</v>
      </c>
      <c r="D34" s="160">
        <v>0.30102988786055107</v>
      </c>
      <c r="E34" s="160">
        <v>0.27917167608941534</v>
      </c>
      <c r="F34" s="160">
        <v>0.29325323155373845</v>
      </c>
      <c r="G34" s="160">
        <v>0.30886033660098972</v>
      </c>
      <c r="H34" s="160">
        <v>0.29717257484427523</v>
      </c>
      <c r="I34" s="160">
        <v>0.27704617181416968</v>
      </c>
      <c r="J34" s="160">
        <v>0.24236887412127869</v>
      </c>
      <c r="K34" s="160">
        <v>0.24111364052103046</v>
      </c>
      <c r="L34" s="160">
        <v>0.20900110622069931</v>
      </c>
      <c r="M34" s="160">
        <v>0.22103883871598712</v>
      </c>
      <c r="N34" s="160">
        <v>0.25057125827186555</v>
      </c>
      <c r="O34" s="160">
        <v>0.26609949519497095</v>
      </c>
      <c r="P34" s="160">
        <v>0.23594027417026223</v>
      </c>
      <c r="Q34" s="160">
        <v>0.23015560628090109</v>
      </c>
    </row>
    <row r="35" spans="1:17" x14ac:dyDescent="0.25">
      <c r="A35" s="76" t="s">
        <v>82</v>
      </c>
      <c r="B35" s="159">
        <v>3.7585109009529154E-2</v>
      </c>
      <c r="C35" s="159">
        <v>3.4880444740780649E-2</v>
      </c>
      <c r="D35" s="159">
        <v>3.6432654918871786E-2</v>
      </c>
      <c r="E35" s="159">
        <v>3.378722760844368E-2</v>
      </c>
      <c r="F35" s="159">
        <v>3.5491471843455635E-2</v>
      </c>
      <c r="G35" s="159">
        <v>3.7380348315191533E-2</v>
      </c>
      <c r="H35" s="159">
        <v>3.5965817040962633E-2</v>
      </c>
      <c r="I35" s="159">
        <v>3.3529984833186484E-2</v>
      </c>
      <c r="J35" s="159">
        <v>2.9333105814484738E-2</v>
      </c>
      <c r="K35" s="159">
        <v>2.9181189029990565E-2</v>
      </c>
      <c r="L35" s="159">
        <v>2.5294714869403684E-2</v>
      </c>
      <c r="M35" s="159">
        <v>2.6751601948369317E-2</v>
      </c>
      <c r="N35" s="159">
        <v>3.0325813327330739E-2</v>
      </c>
      <c r="O35" s="159">
        <v>3.2205144650006741E-2</v>
      </c>
      <c r="P35" s="159">
        <v>2.8555073555656819E-2</v>
      </c>
      <c r="Q35" s="159">
        <v>2.7854974271392406E-2</v>
      </c>
    </row>
    <row r="36" spans="1:17" x14ac:dyDescent="0.25">
      <c r="A36" s="76" t="s">
        <v>81</v>
      </c>
      <c r="B36" s="159">
        <v>6.061757712590051</v>
      </c>
      <c r="C36" s="159">
        <v>5.625547204675966</v>
      </c>
      <c r="D36" s="159">
        <v>5.8758889561451237</v>
      </c>
      <c r="E36" s="159">
        <v>5.4492322342498047</v>
      </c>
      <c r="F36" s="159">
        <v>5.7240941651571129</v>
      </c>
      <c r="G36" s="159">
        <v>6.0287337371155711</v>
      </c>
      <c r="H36" s="159">
        <v>5.8005969540325983</v>
      </c>
      <c r="I36" s="159">
        <v>5.4077439050147333</v>
      </c>
      <c r="J36" s="159">
        <v>4.7308677582946972</v>
      </c>
      <c r="K36" s="159">
        <v>4.7063664926512736</v>
      </c>
      <c r="L36" s="159">
        <v>4.0795527002063334</v>
      </c>
      <c r="M36" s="159">
        <v>4.3145206627857071</v>
      </c>
      <c r="N36" s="159">
        <v>4.8909724535029673</v>
      </c>
      <c r="O36" s="159">
        <v>5.1940725758640616</v>
      </c>
      <c r="P36" s="159">
        <v>4.6053860670111018</v>
      </c>
      <c r="Q36" s="159">
        <v>4.4924734708312517</v>
      </c>
    </row>
    <row r="37" spans="1:17" x14ac:dyDescent="0.25">
      <c r="A37" s="76" t="s">
        <v>80</v>
      </c>
      <c r="B37" s="159">
        <v>0.10308102716079978</v>
      </c>
      <c r="C37" s="159">
        <v>9.5663207223733115E-2</v>
      </c>
      <c r="D37" s="159">
        <v>9.9920303285008755E-2</v>
      </c>
      <c r="E37" s="159">
        <v>9.2664946798773129E-2</v>
      </c>
      <c r="F37" s="159">
        <v>9.7339011898155012E-2</v>
      </c>
      <c r="G37" s="159">
        <v>0.1025194498965399</v>
      </c>
      <c r="H37" s="159">
        <v>9.8639952389651717E-2</v>
      </c>
      <c r="I37" s="159">
        <v>9.195943202970637E-2</v>
      </c>
      <c r="J37" s="159">
        <v>8.0449059663679712E-2</v>
      </c>
      <c r="K37" s="159">
        <v>8.003241225726522E-2</v>
      </c>
      <c r="L37" s="159">
        <v>6.9373357140366881E-2</v>
      </c>
      <c r="M37" s="159">
        <v>7.3369019798123158E-2</v>
      </c>
      <c r="N37" s="159">
        <v>8.3171662119574233E-2</v>
      </c>
      <c r="O37" s="159">
        <v>8.8325921564925081E-2</v>
      </c>
      <c r="P37" s="159">
        <v>7.8315226171700572E-2</v>
      </c>
      <c r="Q37" s="159">
        <v>7.6395131878021119E-2</v>
      </c>
    </row>
    <row r="38" spans="1:17" x14ac:dyDescent="0.25">
      <c r="A38" s="129" t="s">
        <v>79</v>
      </c>
      <c r="B38" s="158">
        <v>0.32448864945729067</v>
      </c>
      <c r="C38" s="158">
        <v>0.30113810242072148</v>
      </c>
      <c r="D38" s="158">
        <v>0.31453901032376763</v>
      </c>
      <c r="E38" s="158">
        <v>0.29169988180133583</v>
      </c>
      <c r="F38" s="158">
        <v>0.3064133660704435</v>
      </c>
      <c r="G38" s="158">
        <v>0.32272086101877084</v>
      </c>
      <c r="H38" s="158">
        <v>0.31050859518037033</v>
      </c>
      <c r="I38" s="158">
        <v>0.28947899265333066</v>
      </c>
      <c r="J38" s="158">
        <v>0.25324550442880828</v>
      </c>
      <c r="K38" s="158">
        <v>0.25193394052678758</v>
      </c>
      <c r="L38" s="158">
        <v>0.21838031291326229</v>
      </c>
      <c r="M38" s="158">
        <v>0.23095825489942173</v>
      </c>
      <c r="N38" s="158">
        <v>0.26181598163742381</v>
      </c>
      <c r="O38" s="158">
        <v>0.27804106914810023</v>
      </c>
      <c r="P38" s="158">
        <v>0.24652841237947379</v>
      </c>
      <c r="Q38" s="158">
        <v>0.24048414971205995</v>
      </c>
    </row>
    <row r="39" spans="1:17" x14ac:dyDescent="0.25">
      <c r="A39" s="92" t="s">
        <v>125</v>
      </c>
      <c r="B39" s="91">
        <v>5.3021048410207862E-2</v>
      </c>
      <c r="C39" s="91">
        <v>4.9205597586576728E-2</v>
      </c>
      <c r="D39" s="91">
        <v>5.1395289546084438E-2</v>
      </c>
      <c r="E39" s="91">
        <v>4.7663403882101593E-2</v>
      </c>
      <c r="F39" s="91">
        <v>5.0067569214294116E-2</v>
      </c>
      <c r="G39" s="91">
        <v>5.273219394169399E-2</v>
      </c>
      <c r="H39" s="91">
        <v>5.0736724641614855E-2</v>
      </c>
      <c r="I39" s="91">
        <v>4.7300513311885874E-2</v>
      </c>
      <c r="J39" s="91">
        <v>4.1380005656421776E-2</v>
      </c>
      <c r="K39" s="91">
        <v>4.1165697719122797E-2</v>
      </c>
      <c r="L39" s="91">
        <v>3.5683076009518228E-2</v>
      </c>
      <c r="M39" s="91">
        <v>3.7738296344849924E-2</v>
      </c>
      <c r="N39" s="91">
        <v>4.2780411148991705E-2</v>
      </c>
      <c r="O39" s="91">
        <v>4.5431570601879315E-2</v>
      </c>
      <c r="P39" s="91">
        <v>4.0282441031837084E-2</v>
      </c>
      <c r="Q39" s="91">
        <v>3.9294815905260363E-2</v>
      </c>
    </row>
    <row r="40" spans="1:17" x14ac:dyDescent="0.25">
      <c r="A40" s="92" t="s">
        <v>26</v>
      </c>
      <c r="B40" s="91">
        <v>8.8233747125795445E-2</v>
      </c>
      <c r="C40" s="91">
        <v>8.1884353191925899E-2</v>
      </c>
      <c r="D40" s="91">
        <v>8.5528278244931769E-2</v>
      </c>
      <c r="E40" s="91">
        <v>7.9317947331994765E-2</v>
      </c>
      <c r="F40" s="91">
        <v>8.3318783270358396E-2</v>
      </c>
      <c r="G40" s="91">
        <v>8.7753056666153351E-2</v>
      </c>
      <c r="H40" s="91">
        <v>8.4432342744046665E-2</v>
      </c>
      <c r="I40" s="91">
        <v>7.8714051412038064E-2</v>
      </c>
      <c r="J40" s="91">
        <v>6.8861576008553138E-2</v>
      </c>
      <c r="K40" s="91">
        <v>6.8504940428653002E-2</v>
      </c>
      <c r="L40" s="91">
        <v>5.9381162758905676E-2</v>
      </c>
      <c r="M40" s="91">
        <v>6.280130997954303E-2</v>
      </c>
      <c r="N40" s="91">
        <v>7.119202830645982E-2</v>
      </c>
      <c r="O40" s="91">
        <v>7.5603893778196013E-2</v>
      </c>
      <c r="P40" s="91">
        <v>6.703508931235308E-2</v>
      </c>
      <c r="Q40" s="91">
        <v>6.5391555880134608E-2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0.18323385392128735</v>
      </c>
      <c r="C42" s="157">
        <v>0.17004815164221884</v>
      </c>
      <c r="D42" s="157">
        <v>0.17761544253275141</v>
      </c>
      <c r="E42" s="157">
        <v>0.16471853058723945</v>
      </c>
      <c r="F42" s="157">
        <v>0.17302701358579098</v>
      </c>
      <c r="G42" s="157">
        <v>0.18223561041092351</v>
      </c>
      <c r="H42" s="157">
        <v>0.17533952779470877</v>
      </c>
      <c r="I42" s="157">
        <v>0.16346442792940671</v>
      </c>
      <c r="J42" s="157">
        <v>0.14300392276383336</v>
      </c>
      <c r="K42" s="157">
        <v>0.14226330237901177</v>
      </c>
      <c r="L42" s="157">
        <v>0.12331607414483839</v>
      </c>
      <c r="M42" s="157">
        <v>0.13041864857502877</v>
      </c>
      <c r="N42" s="157">
        <v>0.14784354218197232</v>
      </c>
      <c r="O42" s="157">
        <v>0.15700560476802491</v>
      </c>
      <c r="P42" s="157">
        <v>0.13921088203528362</v>
      </c>
      <c r="Q42" s="157">
        <v>0.13579777792666498</v>
      </c>
    </row>
    <row r="43" spans="1:17" x14ac:dyDescent="0.25">
      <c r="A43" s="156" t="s">
        <v>150</v>
      </c>
      <c r="B43" s="204">
        <v>309.97208861516964</v>
      </c>
      <c r="C43" s="204">
        <v>287.66616867825422</v>
      </c>
      <c r="D43" s="204">
        <v>300.467563793289</v>
      </c>
      <c r="E43" s="204">
        <v>278.65018317893163</v>
      </c>
      <c r="F43" s="204">
        <v>292.70543428657328</v>
      </c>
      <c r="G43" s="204">
        <v>308.28338524932241</v>
      </c>
      <c r="H43" s="204">
        <v>296.6174562407611</v>
      </c>
      <c r="I43" s="204">
        <v>276.52864934734367</v>
      </c>
      <c r="J43" s="204">
        <v>241.91612887381427</v>
      </c>
      <c r="K43" s="204">
        <v>240.6632400509184</v>
      </c>
      <c r="L43" s="204">
        <v>208.61069198991453</v>
      </c>
      <c r="M43" s="204">
        <v>220.62593799143428</v>
      </c>
      <c r="N43" s="204">
        <v>250.10319096435728</v>
      </c>
      <c r="O43" s="204">
        <v>265.60242112867837</v>
      </c>
      <c r="P43" s="204">
        <v>235.49953755256189</v>
      </c>
      <c r="Q43" s="204">
        <v>237.77290185590985</v>
      </c>
    </row>
    <row r="44" spans="1:17" x14ac:dyDescent="0.25">
      <c r="A44" s="156" t="s">
        <v>148</v>
      </c>
      <c r="B44" s="206">
        <v>25.200665701258902</v>
      </c>
      <c r="C44" s="206">
        <v>23.76265324442215</v>
      </c>
      <c r="D44" s="206">
        <v>24.800105225676646</v>
      </c>
      <c r="E44" s="206">
        <v>24.357761115017844</v>
      </c>
      <c r="F44" s="206">
        <v>25.548498233778151</v>
      </c>
      <c r="G44" s="206">
        <v>25.371794112117833</v>
      </c>
      <c r="H44" s="206">
        <v>25.99402629682487</v>
      </c>
      <c r="I44" s="206">
        <v>25.327284237069577</v>
      </c>
      <c r="J44" s="206">
        <v>21.534142627599696</v>
      </c>
      <c r="K44" s="206">
        <v>19.783410382069455</v>
      </c>
      <c r="L44" s="206">
        <v>19.274247489502272</v>
      </c>
      <c r="M44" s="206">
        <v>18.19689277177697</v>
      </c>
      <c r="N44" s="206">
        <v>20.542086805897092</v>
      </c>
      <c r="O44" s="206">
        <v>21.907892859621313</v>
      </c>
      <c r="P44" s="206">
        <v>21.017334465764737</v>
      </c>
      <c r="Q44" s="206">
        <v>23.23493886389555</v>
      </c>
    </row>
    <row r="45" spans="1:17" x14ac:dyDescent="0.25">
      <c r="A45" s="152" t="s">
        <v>164</v>
      </c>
      <c r="B45" s="151">
        <v>24.157583015648292</v>
      </c>
      <c r="C45" s="151">
        <v>22.113600174343084</v>
      </c>
      <c r="D45" s="151">
        <v>23.196942191928368</v>
      </c>
      <c r="E45" s="151">
        <v>15.797483083532644</v>
      </c>
      <c r="F45" s="151">
        <v>16.780234944984702</v>
      </c>
      <c r="G45" s="151">
        <v>23.987047561741587</v>
      </c>
      <c r="H45" s="151">
        <v>16.548539522288934</v>
      </c>
      <c r="I45" s="151">
        <v>10.949163054906162</v>
      </c>
      <c r="J45" s="151">
        <v>12.114869165098833</v>
      </c>
      <c r="K45" s="151">
        <v>18.915054941130286</v>
      </c>
      <c r="L45" s="151">
        <v>7.633563658733757</v>
      </c>
      <c r="M45" s="151">
        <v>17.128341948529918</v>
      </c>
      <c r="N45" s="151">
        <v>19.826505695661062</v>
      </c>
      <c r="O45" s="151">
        <v>20.705487184702584</v>
      </c>
      <c r="P45" s="151">
        <v>11.771490119619299</v>
      </c>
      <c r="Q45" s="151">
        <v>0.20989282959153355</v>
      </c>
    </row>
    <row r="46" spans="1:17" x14ac:dyDescent="0.25">
      <c r="A46" s="154" t="s">
        <v>30</v>
      </c>
      <c r="B46" s="205">
        <v>8.4343505662552811</v>
      </c>
      <c r="C46" s="205">
        <v>0.36654287928442875</v>
      </c>
      <c r="D46" s="205">
        <v>0.34067930987482675</v>
      </c>
      <c r="E46" s="205">
        <v>0.4654413867285403</v>
      </c>
      <c r="F46" s="205">
        <v>0.72319139209481531</v>
      </c>
      <c r="G46" s="205">
        <v>0.73134121169070021</v>
      </c>
      <c r="H46" s="205">
        <v>0.89289754808437616</v>
      </c>
      <c r="I46" s="205">
        <v>1.0299980877187793</v>
      </c>
      <c r="J46" s="205">
        <v>1.1391047399767151</v>
      </c>
      <c r="K46" s="205">
        <v>0.54308004876224214</v>
      </c>
      <c r="L46" s="205">
        <v>0.59756187784076009</v>
      </c>
      <c r="M46" s="205">
        <v>0.4946791587216598</v>
      </c>
      <c r="N46" s="205">
        <v>0.52346386670006206</v>
      </c>
      <c r="O46" s="205">
        <v>0.40670108714057507</v>
      </c>
      <c r="P46" s="205">
        <v>0.32857031999597286</v>
      </c>
      <c r="Q46" s="205">
        <v>0.20989282959153355</v>
      </c>
    </row>
    <row r="47" spans="1:17" x14ac:dyDescent="0.25">
      <c r="A47" s="154" t="s">
        <v>125</v>
      </c>
      <c r="B47" s="205">
        <v>0.31528118324497462</v>
      </c>
      <c r="C47" s="205">
        <v>0.52176316307603376</v>
      </c>
      <c r="D47" s="205">
        <v>0.5244119290744147</v>
      </c>
      <c r="E47" s="205">
        <v>0.62790864623692522</v>
      </c>
      <c r="F47" s="205">
        <v>0.49225051283686516</v>
      </c>
      <c r="G47" s="205">
        <v>0.65186114785932958</v>
      </c>
      <c r="H47" s="205">
        <v>0.48922302818624092</v>
      </c>
      <c r="I47" s="205">
        <v>0.24891389576049122</v>
      </c>
      <c r="J47" s="205">
        <v>0.22180922729646954</v>
      </c>
      <c r="K47" s="205">
        <v>0.30198696381171292</v>
      </c>
      <c r="L47" s="205">
        <v>0.1046000345840342</v>
      </c>
      <c r="M47" s="205">
        <v>0.18600569563121944</v>
      </c>
      <c r="N47" s="205">
        <v>0.1017747719162107</v>
      </c>
      <c r="O47" s="205">
        <v>8.9881687819531361E-2</v>
      </c>
      <c r="P47" s="205">
        <v>6.9848931567390804E-2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15.407951266148038</v>
      </c>
      <c r="C49" s="205">
        <v>21.225294131982622</v>
      </c>
      <c r="D49" s="205">
        <v>22.331850952979128</v>
      </c>
      <c r="E49" s="205">
        <v>14.704133050567178</v>
      </c>
      <c r="F49" s="205">
        <v>15.56479304005302</v>
      </c>
      <c r="G49" s="205">
        <v>22.603845202191557</v>
      </c>
      <c r="H49" s="205">
        <v>15.166418946018316</v>
      </c>
      <c r="I49" s="205">
        <v>9.6702510714268914</v>
      </c>
      <c r="J49" s="205">
        <v>10.753955197825649</v>
      </c>
      <c r="K49" s="205">
        <v>18.06998792855633</v>
      </c>
      <c r="L49" s="205">
        <v>6.9314017463089623</v>
      </c>
      <c r="M49" s="205">
        <v>16.447657094177039</v>
      </c>
      <c r="N49" s="205">
        <v>19.201267057044788</v>
      </c>
      <c r="O49" s="205">
        <v>20.208904409742477</v>
      </c>
      <c r="P49" s="205">
        <v>11.373070868055935</v>
      </c>
      <c r="Q49" s="205">
        <v>0</v>
      </c>
    </row>
    <row r="50" spans="1:17" x14ac:dyDescent="0.25">
      <c r="A50" s="152" t="s">
        <v>163</v>
      </c>
      <c r="B50" s="151">
        <v>1.0430826856106099</v>
      </c>
      <c r="C50" s="151">
        <v>1.6490530700790675</v>
      </c>
      <c r="D50" s="151">
        <v>1.6031630337482772</v>
      </c>
      <c r="E50" s="151">
        <v>8.5602780314852005</v>
      </c>
      <c r="F50" s="151">
        <v>8.7682632887934489</v>
      </c>
      <c r="G50" s="151">
        <v>1.3847465503762439</v>
      </c>
      <c r="H50" s="151">
        <v>9.4454867745359365</v>
      </c>
      <c r="I50" s="151">
        <v>14.378121182163417</v>
      </c>
      <c r="J50" s="151">
        <v>9.4192734625008629</v>
      </c>
      <c r="K50" s="151">
        <v>0.86835544093916861</v>
      </c>
      <c r="L50" s="151">
        <v>11.640683830768515</v>
      </c>
      <c r="M50" s="151">
        <v>1.0685508232470526</v>
      </c>
      <c r="N50" s="151">
        <v>0.71558111023602955</v>
      </c>
      <c r="O50" s="151">
        <v>1.2024056749187308</v>
      </c>
      <c r="P50" s="151">
        <v>9.2458443461454376</v>
      </c>
      <c r="Q50" s="151">
        <v>23.025046034304015</v>
      </c>
    </row>
    <row r="51" spans="1:17" x14ac:dyDescent="0.25">
      <c r="A51" s="156" t="s">
        <v>147</v>
      </c>
      <c r="B51" s="206">
        <v>23.375580234206222</v>
      </c>
      <c r="C51" s="206">
        <v>21.453971481219096</v>
      </c>
      <c r="D51" s="206">
        <v>20.726346966391365</v>
      </c>
      <c r="E51" s="206">
        <v>21.129068169704226</v>
      </c>
      <c r="F51" s="206">
        <v>22.242984337843186</v>
      </c>
      <c r="G51" s="206">
        <v>21.294898659456681</v>
      </c>
      <c r="H51" s="206">
        <v>22.483435424324135</v>
      </c>
      <c r="I51" s="206">
        <v>21.15859455178115</v>
      </c>
      <c r="J51" s="206">
        <v>18.47700703678068</v>
      </c>
      <c r="K51" s="206">
        <v>18.300051278611217</v>
      </c>
      <c r="L51" s="206">
        <v>16.255678866649163</v>
      </c>
      <c r="M51" s="206">
        <v>17.164704181343627</v>
      </c>
      <c r="N51" s="206">
        <v>19.493409500498132</v>
      </c>
      <c r="O51" s="206">
        <v>20.613180789496568</v>
      </c>
      <c r="P51" s="206">
        <v>18.415427335019793</v>
      </c>
      <c r="Q51" s="206">
        <v>11.150332288430269</v>
      </c>
    </row>
    <row r="52" spans="1:17" x14ac:dyDescent="0.25">
      <c r="A52" s="152" t="s">
        <v>162</v>
      </c>
      <c r="B52" s="151">
        <v>6.5963660913380195</v>
      </c>
      <c r="C52" s="151">
        <v>6.1544221779897006</v>
      </c>
      <c r="D52" s="151">
        <v>6.4346845267901083</v>
      </c>
      <c r="E52" s="151">
        <v>5.6296692473365368</v>
      </c>
      <c r="F52" s="151">
        <v>5.9268388779287964</v>
      </c>
      <c r="G52" s="151">
        <v>6.6080012552149316</v>
      </c>
      <c r="H52" s="151">
        <v>5.9771506296198815</v>
      </c>
      <c r="I52" s="151">
        <v>5.3144897531260398</v>
      </c>
      <c r="J52" s="151">
        <v>4.7956733636990689</v>
      </c>
      <c r="K52" s="151">
        <v>5.1735610843580657</v>
      </c>
      <c r="L52" s="151">
        <v>3.9781098286193401</v>
      </c>
      <c r="M52" s="151">
        <v>4.7320741094569119</v>
      </c>
      <c r="N52" s="151">
        <v>5.3902818293362778</v>
      </c>
      <c r="O52" s="151">
        <v>5.7055098813042644</v>
      </c>
      <c r="P52" s="151">
        <v>4.6779838299685439</v>
      </c>
      <c r="Q52" s="151">
        <v>2.2044508890633621</v>
      </c>
    </row>
    <row r="53" spans="1:17" x14ac:dyDescent="0.25">
      <c r="A53" s="154" t="s">
        <v>30</v>
      </c>
      <c r="B53" s="153">
        <v>2.2420630550702798</v>
      </c>
      <c r="C53" s="153">
        <v>9.7436339797241228E-2</v>
      </c>
      <c r="D53" s="153">
        <v>9.0561150890875977E-2</v>
      </c>
      <c r="E53" s="153">
        <v>0.12372605683001127</v>
      </c>
      <c r="F53" s="153">
        <v>0.19224250749640401</v>
      </c>
      <c r="G53" s="153">
        <v>0.19440893504502027</v>
      </c>
      <c r="H53" s="153">
        <v>0.23735468294764522</v>
      </c>
      <c r="I53" s="153">
        <v>0.27379946341175404</v>
      </c>
      <c r="J53" s="153">
        <v>0.30280276273732604</v>
      </c>
      <c r="K53" s="153">
        <v>0.14436437087961726</v>
      </c>
      <c r="L53" s="153">
        <v>0.15884701482357624</v>
      </c>
      <c r="M53" s="153">
        <v>0.13149819386455808</v>
      </c>
      <c r="N53" s="153">
        <v>0.13914989505985409</v>
      </c>
      <c r="O53" s="153">
        <v>0.10811140404609113</v>
      </c>
      <c r="P53" s="153">
        <v>8.7342276049436396E-2</v>
      </c>
      <c r="Q53" s="153">
        <v>5.5794806613104257E-2</v>
      </c>
    </row>
    <row r="54" spans="1:17" x14ac:dyDescent="0.25">
      <c r="A54" s="154" t="s">
        <v>125</v>
      </c>
      <c r="B54" s="153">
        <v>8.7312187102765629E-2</v>
      </c>
      <c r="C54" s="153">
        <v>0.14532136678373128</v>
      </c>
      <c r="D54" s="153">
        <v>0.14555896539209384</v>
      </c>
      <c r="E54" s="153">
        <v>0.22549047304828398</v>
      </c>
      <c r="F54" s="153">
        <v>0.17580185262371806</v>
      </c>
      <c r="G54" s="153">
        <v>0.17977401282926805</v>
      </c>
      <c r="H54" s="153">
        <v>0.17936283665842939</v>
      </c>
      <c r="I54" s="153">
        <v>0.12649228654684225</v>
      </c>
      <c r="J54" s="153">
        <v>9.0796423624157893E-2</v>
      </c>
      <c r="K54" s="153">
        <v>8.2666771254194915E-2</v>
      </c>
      <c r="L54" s="153">
        <v>5.6778698307527915E-2</v>
      </c>
      <c r="M54" s="153">
        <v>5.1445874206871196E-2</v>
      </c>
      <c r="N54" s="153">
        <v>2.7686452718093692E-2</v>
      </c>
      <c r="O54" s="153">
        <v>2.4784911773362887E-2</v>
      </c>
      <c r="P54" s="153">
        <v>2.8021817277848214E-2</v>
      </c>
      <c r="Q54" s="153">
        <v>0.13630384642174073</v>
      </c>
    </row>
    <row r="55" spans="1:17" x14ac:dyDescent="0.25">
      <c r="A55" s="154" t="s">
        <v>26</v>
      </c>
      <c r="B55" s="153">
        <v>4.2669908491649746</v>
      </c>
      <c r="C55" s="153">
        <v>5.9116644714087281</v>
      </c>
      <c r="D55" s="153">
        <v>6.1985644105071387</v>
      </c>
      <c r="E55" s="153">
        <v>5.2804527174582416</v>
      </c>
      <c r="F55" s="153">
        <v>5.558794517808674</v>
      </c>
      <c r="G55" s="153">
        <v>6.233818307340643</v>
      </c>
      <c r="H55" s="153">
        <v>5.5604331100138067</v>
      </c>
      <c r="I55" s="153">
        <v>4.914198003167443</v>
      </c>
      <c r="J55" s="153">
        <v>4.4020741773375853</v>
      </c>
      <c r="K55" s="153">
        <v>4.9465299422242532</v>
      </c>
      <c r="L55" s="153">
        <v>3.762484115488236</v>
      </c>
      <c r="M55" s="153">
        <v>4.5491300413854825</v>
      </c>
      <c r="N55" s="153">
        <v>5.22344548155833</v>
      </c>
      <c r="O55" s="153">
        <v>5.5726135654848106</v>
      </c>
      <c r="P55" s="153">
        <v>4.5626197366412589</v>
      </c>
      <c r="Q55" s="153">
        <v>2.0123522360285171</v>
      </c>
    </row>
    <row r="56" spans="1:17" x14ac:dyDescent="0.25">
      <c r="A56" s="152" t="s">
        <v>161</v>
      </c>
      <c r="B56" s="151">
        <v>16.719130145200609</v>
      </c>
      <c r="C56" s="151">
        <v>15.204577813051401</v>
      </c>
      <c r="D56" s="151">
        <v>14.199261629788978</v>
      </c>
      <c r="E56" s="151">
        <v>15.005430575128843</v>
      </c>
      <c r="F56" s="151">
        <v>15.810089820223695</v>
      </c>
      <c r="G56" s="151">
        <v>14.60701673507641</v>
      </c>
      <c r="H56" s="151">
        <v>15.959568224583204</v>
      </c>
      <c r="I56" s="151">
        <v>15.012426293036368</v>
      </c>
      <c r="J56" s="151">
        <v>13.136192407546625</v>
      </c>
      <c r="K56" s="151">
        <v>13.076479521038685</v>
      </c>
      <c r="L56" s="151">
        <v>11.605505868150503</v>
      </c>
      <c r="M56" s="151">
        <v>12.370906775735481</v>
      </c>
      <c r="N56" s="151">
        <v>14.061810449793603</v>
      </c>
      <c r="O56" s="151">
        <v>14.838232725817223</v>
      </c>
      <c r="P56" s="151">
        <v>13.203316551756105</v>
      </c>
      <c r="Q56" s="151">
        <v>5.506559863840585</v>
      </c>
    </row>
    <row r="57" spans="1:17" x14ac:dyDescent="0.25">
      <c r="A57" s="150" t="s">
        <v>33</v>
      </c>
      <c r="B57" s="87">
        <v>0</v>
      </c>
      <c r="C57" s="87">
        <v>0</v>
      </c>
      <c r="D57" s="87">
        <v>9.3207133123461379</v>
      </c>
      <c r="E57" s="87">
        <v>0</v>
      </c>
      <c r="F57" s="87">
        <v>0</v>
      </c>
      <c r="G57" s="87">
        <v>6.5330128529354932</v>
      </c>
      <c r="H57" s="87">
        <v>0.50804863938708489</v>
      </c>
      <c r="I57" s="87">
        <v>0.2193634322844604</v>
      </c>
      <c r="J57" s="87">
        <v>0.36025459621039585</v>
      </c>
      <c r="K57" s="87">
        <v>0.31084125045764088</v>
      </c>
      <c r="L57" s="87">
        <v>9.918252451735729E-2</v>
      </c>
      <c r="M57" s="87">
        <v>0.13544311723653774</v>
      </c>
      <c r="N57" s="87">
        <v>9.3041961922453953E-2</v>
      </c>
      <c r="O57" s="87">
        <v>0.32597259355395414</v>
      </c>
      <c r="P57" s="87">
        <v>0.2660749997630536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1.7885633495591256E-15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0.27747246184574609</v>
      </c>
      <c r="C60" s="87">
        <v>0.23201107669208254</v>
      </c>
      <c r="D60" s="87">
        <v>0</v>
      </c>
      <c r="E60" s="87">
        <v>0.45102757061743942</v>
      </c>
      <c r="F60" s="87">
        <v>0.38904398374789367</v>
      </c>
      <c r="G60" s="87">
        <v>8.3791214233369718E-17</v>
      </c>
      <c r="H60" s="87">
        <v>0.41129495308924519</v>
      </c>
      <c r="I60" s="87">
        <v>0.38267996552370509</v>
      </c>
      <c r="J60" s="87">
        <v>0.30414772231355897</v>
      </c>
      <c r="K60" s="87">
        <v>0.21041590769836815</v>
      </c>
      <c r="L60" s="87">
        <v>0.27545606837665554</v>
      </c>
      <c r="M60" s="87">
        <v>0.22495221895814971</v>
      </c>
      <c r="N60" s="87">
        <v>0.17627858300728733</v>
      </c>
      <c r="O60" s="87">
        <v>0.19578318522010413</v>
      </c>
      <c r="P60" s="87">
        <v>0.13876444973462537</v>
      </c>
      <c r="Q60" s="87">
        <v>2.814929271456712E-2</v>
      </c>
    </row>
    <row r="61" spans="1:17" x14ac:dyDescent="0.25">
      <c r="A61" s="150" t="s">
        <v>29</v>
      </c>
      <c r="B61" s="87">
        <v>4.6654077155192164</v>
      </c>
      <c r="C61" s="87">
        <v>6.1385722080754732</v>
      </c>
      <c r="D61" s="87">
        <v>4.8785483174428395</v>
      </c>
      <c r="E61" s="87">
        <v>4.2642596257325742</v>
      </c>
      <c r="F61" s="87">
        <v>4.2326252960176811</v>
      </c>
      <c r="G61" s="87">
        <v>3.4333850995440094</v>
      </c>
      <c r="H61" s="87">
        <v>4.0225593354925486</v>
      </c>
      <c r="I61" s="87">
        <v>3.2867055202841828</v>
      </c>
      <c r="J61" s="87">
        <v>2.6647361876556634</v>
      </c>
      <c r="K61" s="87">
        <v>2.6926991855885434</v>
      </c>
      <c r="L61" s="87">
        <v>0.94477062755448193</v>
      </c>
      <c r="M61" s="87">
        <v>0.42462300333881592</v>
      </c>
      <c r="N61" s="87">
        <v>0.36231544011784156</v>
      </c>
      <c r="O61" s="87">
        <v>0.65457488046496415</v>
      </c>
      <c r="P61" s="87">
        <v>0.34977866193631102</v>
      </c>
      <c r="Q61" s="87">
        <v>0.13876057003467479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11.776249967835648</v>
      </c>
      <c r="C63" s="87">
        <v>8.8339945282838421</v>
      </c>
      <c r="D63" s="87">
        <v>0</v>
      </c>
      <c r="E63" s="87">
        <v>10.290143378778829</v>
      </c>
      <c r="F63" s="87">
        <v>11.18842054045812</v>
      </c>
      <c r="G63" s="87">
        <v>2.5602582429824179E-15</v>
      </c>
      <c r="H63" s="87">
        <v>11.017665296614327</v>
      </c>
      <c r="I63" s="87">
        <v>11.12367737494402</v>
      </c>
      <c r="J63" s="87">
        <v>9.8070539013670075</v>
      </c>
      <c r="K63" s="87">
        <v>9.8625231772941326</v>
      </c>
      <c r="L63" s="87">
        <v>10.286096647702008</v>
      </c>
      <c r="M63" s="87">
        <v>11.585888436201978</v>
      </c>
      <c r="N63" s="87">
        <v>13.43017446474602</v>
      </c>
      <c r="O63" s="87">
        <v>13.6619020665782</v>
      </c>
      <c r="P63" s="87">
        <v>12.448698440322115</v>
      </c>
      <c r="Q63" s="87">
        <v>5.3396500010913428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4.6406187825969063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6.008399766759407E-2</v>
      </c>
      <c r="C67" s="148">
        <v>9.4971490177993029E-2</v>
      </c>
      <c r="D67" s="148">
        <v>9.2400809812277454E-2</v>
      </c>
      <c r="E67" s="148">
        <v>0.49396834723884758</v>
      </c>
      <c r="F67" s="148">
        <v>0.50605563969069522</v>
      </c>
      <c r="G67" s="148">
        <v>7.9880669165338383E-2</v>
      </c>
      <c r="H67" s="148">
        <v>0.54671657012104991</v>
      </c>
      <c r="I67" s="148">
        <v>0.83167850561874135</v>
      </c>
      <c r="J67" s="148">
        <v>0.54514126553498754</v>
      </c>
      <c r="K67" s="148">
        <v>5.0010673214466041E-2</v>
      </c>
      <c r="L67" s="148">
        <v>0.67206316987931891</v>
      </c>
      <c r="M67" s="148">
        <v>6.1723296151233377E-2</v>
      </c>
      <c r="N67" s="148">
        <v>4.1317221368254144E-2</v>
      </c>
      <c r="O67" s="148">
        <v>6.9438182375080496E-2</v>
      </c>
      <c r="P67" s="148">
        <v>0.53412695329514381</v>
      </c>
      <c r="Q67" s="148">
        <v>3.439321535526322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21.724509431835887</v>
      </c>
      <c r="C70" s="96">
        <v>19.250182543784017</v>
      </c>
      <c r="D70" s="96">
        <v>20.411538016173012</v>
      </c>
      <c r="E70" s="96">
        <v>18.946902838760771</v>
      </c>
      <c r="F70" s="96">
        <v>19.584041819162053</v>
      </c>
      <c r="G70" s="96">
        <v>18.996354010919177</v>
      </c>
      <c r="H70" s="96">
        <v>19.839834768408274</v>
      </c>
      <c r="I70" s="96">
        <v>18.720468851043883</v>
      </c>
      <c r="J70" s="96">
        <v>16.503816570206329</v>
      </c>
      <c r="K70" s="96">
        <v>11.830353567537367</v>
      </c>
      <c r="L70" s="96">
        <v>13.999080870893641</v>
      </c>
      <c r="M70" s="96">
        <v>15.608332724053382</v>
      </c>
      <c r="N70" s="96">
        <v>16.293676529716741</v>
      </c>
      <c r="O70" s="96">
        <v>17.095418725736948</v>
      </c>
      <c r="P70" s="96">
        <v>18.922716878496729</v>
      </c>
      <c r="Q70" s="96">
        <v>19.315164606729979</v>
      </c>
    </row>
    <row r="71" spans="1:17" x14ac:dyDescent="0.25">
      <c r="A71" s="132" t="s">
        <v>83</v>
      </c>
      <c r="B71" s="160">
        <v>3.2933842974310575E-2</v>
      </c>
      <c r="C71" s="160">
        <v>2.8404311048733189E-2</v>
      </c>
      <c r="D71" s="160">
        <v>3.0637494625342258E-2</v>
      </c>
      <c r="E71" s="160">
        <v>2.7204869865405306E-2</v>
      </c>
      <c r="F71" s="160">
        <v>2.8142635970378346E-2</v>
      </c>
      <c r="G71" s="160">
        <v>2.8571621861058511E-2</v>
      </c>
      <c r="H71" s="160">
        <v>2.8489963856776424E-2</v>
      </c>
      <c r="I71" s="160">
        <v>2.6331339417986842E-2</v>
      </c>
      <c r="J71" s="160">
        <v>2.3533531582097856E-2</v>
      </c>
      <c r="K71" s="160">
        <v>1.7429918098980136E-2</v>
      </c>
      <c r="L71" s="160">
        <v>1.9522255147079191E-2</v>
      </c>
      <c r="M71" s="160">
        <v>2.2843837668797697E-2</v>
      </c>
      <c r="N71" s="160">
        <v>2.3874661598851245E-2</v>
      </c>
      <c r="O71" s="160">
        <v>2.5018083153204442E-2</v>
      </c>
      <c r="P71" s="160">
        <v>2.6736744877086813E-2</v>
      </c>
      <c r="Q71" s="160">
        <v>2.5555960636407724E-2</v>
      </c>
    </row>
    <row r="72" spans="1:17" x14ac:dyDescent="0.25">
      <c r="A72" s="76" t="s">
        <v>82</v>
      </c>
      <c r="B72" s="159">
        <v>4.4342911792436867E-3</v>
      </c>
      <c r="C72" s="159">
        <v>3.8244241959293612E-3</v>
      </c>
      <c r="D72" s="159">
        <v>4.1251053597739151E-3</v>
      </c>
      <c r="E72" s="159">
        <v>3.6629285738301975E-3</v>
      </c>
      <c r="F72" s="159">
        <v>3.7891916391736293E-3</v>
      </c>
      <c r="G72" s="159">
        <v>3.8469513228080849E-3</v>
      </c>
      <c r="H72" s="159">
        <v>3.835956694322574E-3</v>
      </c>
      <c r="I72" s="159">
        <v>3.5453143506491997E-3</v>
      </c>
      <c r="J72" s="159">
        <v>3.1686108296668887E-3</v>
      </c>
      <c r="K72" s="159">
        <v>2.3468057505932598E-3</v>
      </c>
      <c r="L72" s="159">
        <v>2.628523001860522E-3</v>
      </c>
      <c r="M72" s="159">
        <v>3.075748795967676E-3</v>
      </c>
      <c r="N72" s="159">
        <v>3.2145413888623252E-3</v>
      </c>
      <c r="O72" s="159">
        <v>3.3684943944857636E-3</v>
      </c>
      <c r="P72" s="159">
        <v>3.5998991087263696E-3</v>
      </c>
      <c r="Q72" s="159">
        <v>3.4409155018901611E-3</v>
      </c>
    </row>
    <row r="73" spans="1:17" x14ac:dyDescent="0.25">
      <c r="A73" s="76" t="s">
        <v>81</v>
      </c>
      <c r="B73" s="159">
        <v>0.57633331827637535</v>
      </c>
      <c r="C73" s="159">
        <v>0.49706773827883038</v>
      </c>
      <c r="D73" s="159">
        <v>0.53614784508663171</v>
      </c>
      <c r="E73" s="159">
        <v>0.47607784293609978</v>
      </c>
      <c r="F73" s="159">
        <v>0.49248849539071338</v>
      </c>
      <c r="G73" s="159">
        <v>0.49999563210908221</v>
      </c>
      <c r="H73" s="159">
        <v>0.49856663918504257</v>
      </c>
      <c r="I73" s="159">
        <v>0.4607912970638543</v>
      </c>
      <c r="J73" s="159">
        <v>0.41183041888102828</v>
      </c>
      <c r="K73" s="159">
        <v>0.30501883861857326</v>
      </c>
      <c r="L73" s="159">
        <v>0.34163416938407637</v>
      </c>
      <c r="M73" s="159">
        <v>0.39976096248757431</v>
      </c>
      <c r="N73" s="159">
        <v>0.41780010163783593</v>
      </c>
      <c r="O73" s="159">
        <v>0.43780966866963184</v>
      </c>
      <c r="P73" s="159">
        <v>0.46788578262609787</v>
      </c>
      <c r="Q73" s="159">
        <v>0.44722237871875975</v>
      </c>
    </row>
    <row r="74" spans="1:17" x14ac:dyDescent="0.25">
      <c r="A74" s="76" t="s">
        <v>80</v>
      </c>
      <c r="B74" s="159">
        <v>1.0890284680035918E-2</v>
      </c>
      <c r="C74" s="159">
        <v>9.3924973682021212E-3</v>
      </c>
      <c r="D74" s="159">
        <v>1.0130947627742859E-2</v>
      </c>
      <c r="E74" s="159">
        <v>8.9958763011256538E-3</v>
      </c>
      <c r="F74" s="159">
        <v>9.3059688662238439E-3</v>
      </c>
      <c r="G74" s="159">
        <v>9.4478222927088691E-3</v>
      </c>
      <c r="H74" s="159">
        <v>9.4208203144177452E-3</v>
      </c>
      <c r="I74" s="159">
        <v>8.7070246400399245E-3</v>
      </c>
      <c r="J74" s="159">
        <v>7.7818692053512684E-3</v>
      </c>
      <c r="K74" s="159">
        <v>5.7635779157527147E-3</v>
      </c>
      <c r="L74" s="159">
        <v>6.4554542363557668E-3</v>
      </c>
      <c r="M74" s="159">
        <v>7.5538070547001733E-3</v>
      </c>
      <c r="N74" s="159">
        <v>7.8946711944251711E-3</v>
      </c>
      <c r="O74" s="159">
        <v>8.2727681643387195E-3</v>
      </c>
      <c r="P74" s="159">
        <v>8.8410806888248525E-3</v>
      </c>
      <c r="Q74" s="159">
        <v>8.4506289417655804E-3</v>
      </c>
    </row>
    <row r="75" spans="1:17" x14ac:dyDescent="0.25">
      <c r="A75" s="129" t="s">
        <v>79</v>
      </c>
      <c r="B75" s="158">
        <v>3.4422241242894829E-2</v>
      </c>
      <c r="C75" s="158">
        <v>2.968800355368138E-2</v>
      </c>
      <c r="D75" s="158">
        <v>3.2022112691010719E-2</v>
      </c>
      <c r="E75" s="158">
        <v>2.8434355329227848E-2</v>
      </c>
      <c r="F75" s="158">
        <v>2.9414502441727646E-2</v>
      </c>
      <c r="G75" s="158">
        <v>2.9862875740595589E-2</v>
      </c>
      <c r="H75" s="158">
        <v>2.9777527318760821E-2</v>
      </c>
      <c r="I75" s="158">
        <v>2.752134691361395E-2</v>
      </c>
      <c r="J75" s="158">
        <v>2.4597096125348689E-2</v>
      </c>
      <c r="K75" s="158">
        <v>1.8217638497729942E-2</v>
      </c>
      <c r="L75" s="158">
        <v>2.0404535747689266E-2</v>
      </c>
      <c r="M75" s="158">
        <v>2.3876232474972607E-2</v>
      </c>
      <c r="N75" s="158">
        <v>2.4953643028819309E-2</v>
      </c>
      <c r="O75" s="158">
        <v>2.6148739896712091E-2</v>
      </c>
      <c r="P75" s="158">
        <v>2.7945074096779637E-2</v>
      </c>
      <c r="Q75" s="158">
        <v>2.6710925989005874E-2</v>
      </c>
    </row>
    <row r="76" spans="1:17" x14ac:dyDescent="0.25">
      <c r="A76" s="92" t="s">
        <v>125</v>
      </c>
      <c r="B76" s="91">
        <v>5.624552114164477E-3</v>
      </c>
      <c r="C76" s="91">
        <v>4.8509834666168967E-3</v>
      </c>
      <c r="D76" s="91">
        <v>5.2323740445986908E-3</v>
      </c>
      <c r="E76" s="91">
        <v>4.6461388801905526E-3</v>
      </c>
      <c r="F76" s="91">
        <v>4.8062937194673474E-3</v>
      </c>
      <c r="G76" s="91">
        <v>4.8795573680568529E-3</v>
      </c>
      <c r="H76" s="91">
        <v>4.8656115403263476E-3</v>
      </c>
      <c r="I76" s="91">
        <v>4.4969544218615622E-3</v>
      </c>
      <c r="J76" s="91">
        <v>4.0191354199719193E-3</v>
      </c>
      <c r="K76" s="91">
        <v>2.9767398469046904E-3</v>
      </c>
      <c r="L76" s="91">
        <v>3.3340761825582607E-3</v>
      </c>
      <c r="M76" s="91">
        <v>3.9013471812533256E-3</v>
      </c>
      <c r="N76" s="91">
        <v>4.0773947478745841E-3</v>
      </c>
      <c r="O76" s="91">
        <v>4.2726721142583085E-3</v>
      </c>
      <c r="P76" s="91">
        <v>4.566190925292187E-3</v>
      </c>
      <c r="Q76" s="91">
        <v>4.3645326340789794E-3</v>
      </c>
    </row>
    <row r="77" spans="1:17" x14ac:dyDescent="0.25">
      <c r="A77" s="92" t="s">
        <v>26</v>
      </c>
      <c r="B77" s="91">
        <v>9.3599678583779454E-3</v>
      </c>
      <c r="C77" s="91">
        <v>8.0726515476160499E-3</v>
      </c>
      <c r="D77" s="91">
        <v>8.7073338261227859E-3</v>
      </c>
      <c r="E77" s="91">
        <v>7.7317641834320078E-3</v>
      </c>
      <c r="F77" s="91">
        <v>7.9982821421187827E-3</v>
      </c>
      <c r="G77" s="91">
        <v>8.1202021425146077E-3</v>
      </c>
      <c r="H77" s="91">
        <v>8.0969945169710022E-3</v>
      </c>
      <c r="I77" s="91">
        <v>7.4835023295837036E-3</v>
      </c>
      <c r="J77" s="91">
        <v>6.6883509274753665E-3</v>
      </c>
      <c r="K77" s="91">
        <v>4.9536725279181997E-3</v>
      </c>
      <c r="L77" s="91">
        <v>5.5483254973386475E-3</v>
      </c>
      <c r="M77" s="91">
        <v>6.4923363638046804E-3</v>
      </c>
      <c r="N77" s="91">
        <v>6.7853018358412769E-3</v>
      </c>
      <c r="O77" s="91">
        <v>7.1102681328407084E-3</v>
      </c>
      <c r="P77" s="91">
        <v>7.5987206498309501E-3</v>
      </c>
      <c r="Q77" s="91">
        <v>7.2631356848738872E-3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1.9437721270352405E-2</v>
      </c>
      <c r="C79" s="157">
        <v>1.6764368539448432E-2</v>
      </c>
      <c r="D79" s="157">
        <v>1.8082404820289243E-2</v>
      </c>
      <c r="E79" s="157">
        <v>1.6056452265605287E-2</v>
      </c>
      <c r="F79" s="157">
        <v>1.6609926580141515E-2</v>
      </c>
      <c r="G79" s="157">
        <v>1.6863116230024129E-2</v>
      </c>
      <c r="H79" s="157">
        <v>1.6814921261463472E-2</v>
      </c>
      <c r="I79" s="157">
        <v>1.5540890162168686E-2</v>
      </c>
      <c r="J79" s="157">
        <v>1.3889609777901405E-2</v>
      </c>
      <c r="K79" s="157">
        <v>1.0287226122907051E-2</v>
      </c>
      <c r="L79" s="157">
        <v>1.1522134067792358E-2</v>
      </c>
      <c r="M79" s="157">
        <v>1.3482548929914601E-2</v>
      </c>
      <c r="N79" s="157">
        <v>1.4090946445103447E-2</v>
      </c>
      <c r="O79" s="157">
        <v>1.4765799649613073E-2</v>
      </c>
      <c r="P79" s="157">
        <v>1.57801625216565E-2</v>
      </c>
      <c r="Q79" s="157">
        <v>1.5083257670053007E-2</v>
      </c>
    </row>
    <row r="80" spans="1:17" x14ac:dyDescent="0.25">
      <c r="A80" s="156" t="s">
        <v>149</v>
      </c>
      <c r="B80" s="204">
        <v>6.3657935868776638</v>
      </c>
      <c r="C80" s="204">
        <v>5.9203491109417525</v>
      </c>
      <c r="D80" s="204">
        <v>6.3883296007053323</v>
      </c>
      <c r="E80" s="204">
        <v>5.6639933993582359</v>
      </c>
      <c r="F80" s="204">
        <v>5.8461240629296247</v>
      </c>
      <c r="G80" s="204">
        <v>5.9368897583418825</v>
      </c>
      <c r="H80" s="204">
        <v>5.9092989783544621</v>
      </c>
      <c r="I80" s="204">
        <v>5.4506024768709906</v>
      </c>
      <c r="J80" s="204">
        <v>4.8579515733192329</v>
      </c>
      <c r="K80" s="204">
        <v>3.6229627807776019</v>
      </c>
      <c r="L80" s="204">
        <v>4.0509493731505817</v>
      </c>
      <c r="M80" s="204">
        <v>4.7485026844849205</v>
      </c>
      <c r="N80" s="204">
        <v>4.9648764053832295</v>
      </c>
      <c r="O80" s="204">
        <v>5.2108657225115893</v>
      </c>
      <c r="P80" s="204">
        <v>5.5709527388638502</v>
      </c>
      <c r="Q80" s="204">
        <v>5.3319041336229676</v>
      </c>
    </row>
    <row r="81" spans="1:17" x14ac:dyDescent="0.25">
      <c r="A81" s="152" t="s">
        <v>166</v>
      </c>
      <c r="B81" s="151">
        <v>1.8885598953789662</v>
      </c>
      <c r="C81" s="151">
        <v>0.12189360610469138</v>
      </c>
      <c r="D81" s="151">
        <v>0.12268484159271792</v>
      </c>
      <c r="E81" s="151">
        <v>0.13872839498902972</v>
      </c>
      <c r="F81" s="151">
        <v>0.18962459145001487</v>
      </c>
      <c r="G81" s="151">
        <v>0.18677360065864804</v>
      </c>
      <c r="H81" s="151">
        <v>0.2234062082088403</v>
      </c>
      <c r="I81" s="151">
        <v>0.24498357484510791</v>
      </c>
      <c r="J81" s="151">
        <v>0.26633315283490205</v>
      </c>
      <c r="K81" s="151">
        <v>0.10984203299805073</v>
      </c>
      <c r="L81" s="151">
        <v>0.14730657891076365</v>
      </c>
      <c r="M81" s="151">
        <v>0.14330191002611992</v>
      </c>
      <c r="N81" s="151">
        <v>0.14250272855550664</v>
      </c>
      <c r="O81" s="151">
        <v>0.12058328352303267</v>
      </c>
      <c r="P81" s="151">
        <v>0.12142114211537638</v>
      </c>
      <c r="Q81" s="151">
        <v>9.0685190490266243E-2</v>
      </c>
    </row>
    <row r="82" spans="1:17" x14ac:dyDescent="0.25">
      <c r="A82" s="154" t="s">
        <v>30</v>
      </c>
      <c r="B82" s="153">
        <v>1.8521894058815387</v>
      </c>
      <c r="C82" s="153">
        <v>7.4805612719286471E-2</v>
      </c>
      <c r="D82" s="153">
        <v>7.1798494517156766E-2</v>
      </c>
      <c r="E82" s="153">
        <v>9.3921764830185328E-2</v>
      </c>
      <c r="F82" s="153">
        <v>0.14371469005802254</v>
      </c>
      <c r="G82" s="153">
        <v>0.14009374600981853</v>
      </c>
      <c r="H82" s="153">
        <v>0.17726000179324181</v>
      </c>
      <c r="I82" s="153">
        <v>0.2027137296270993</v>
      </c>
      <c r="J82" s="153">
        <v>0.22903395171655302</v>
      </c>
      <c r="K82" s="153">
        <v>8.12949114316973E-2</v>
      </c>
      <c r="L82" s="153">
        <v>0.11558200688882546</v>
      </c>
      <c r="M82" s="153">
        <v>0.10586442343066016</v>
      </c>
      <c r="N82" s="153">
        <v>0.10328057033323246</v>
      </c>
      <c r="O82" s="153">
        <v>7.9179227846277012E-2</v>
      </c>
      <c r="P82" s="153">
        <v>7.7101127827673782E-2</v>
      </c>
      <c r="Q82" s="153">
        <v>4.8260765090586438E-2</v>
      </c>
    </row>
    <row r="83" spans="1:17" x14ac:dyDescent="0.25">
      <c r="A83" s="154" t="s">
        <v>125</v>
      </c>
      <c r="B83" s="153">
        <v>7.2929857145185835E-4</v>
      </c>
      <c r="C83" s="153">
        <v>1.1297519493478688E-3</v>
      </c>
      <c r="D83" s="153">
        <v>1.167531523904467E-3</v>
      </c>
      <c r="E83" s="153">
        <v>1.8350113469455989E-3</v>
      </c>
      <c r="F83" s="153">
        <v>1.4074304793444189E-3</v>
      </c>
      <c r="G83" s="153">
        <v>1.3084437503325388E-3</v>
      </c>
      <c r="H83" s="153">
        <v>1.4420224273871448E-3</v>
      </c>
      <c r="I83" s="153">
        <v>1.0607295958090038E-3</v>
      </c>
      <c r="J83" s="153">
        <v>7.5377956909315758E-4</v>
      </c>
      <c r="K83" s="153">
        <v>4.6923962273474429E-4</v>
      </c>
      <c r="L83" s="153">
        <v>4.716302573529584E-4</v>
      </c>
      <c r="M83" s="153">
        <v>4.1864415702473363E-4</v>
      </c>
      <c r="N83" s="153">
        <v>2.0679778050029281E-4</v>
      </c>
      <c r="O83" s="153">
        <v>1.833344313750655E-4</v>
      </c>
      <c r="P83" s="153">
        <v>2.7053459250404204E-4</v>
      </c>
      <c r="Q83" s="153">
        <v>2.6912693992489876E-3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3.5641190925975799E-2</v>
      </c>
      <c r="C85" s="153">
        <v>4.5958241436057055E-2</v>
      </c>
      <c r="D85" s="153">
        <v>4.9718815551656699E-2</v>
      </c>
      <c r="E85" s="153">
        <v>4.2971618811898815E-2</v>
      </c>
      <c r="F85" s="153">
        <v>4.4502470912647911E-2</v>
      </c>
      <c r="G85" s="153">
        <v>4.5371410898496972E-2</v>
      </c>
      <c r="H85" s="153">
        <v>4.4704183988211361E-2</v>
      </c>
      <c r="I85" s="153">
        <v>4.1209115622199609E-2</v>
      </c>
      <c r="J85" s="153">
        <v>3.6545421549255871E-2</v>
      </c>
      <c r="K85" s="153">
        <v>2.8077881943618682E-2</v>
      </c>
      <c r="L85" s="153">
        <v>3.1252941764585228E-2</v>
      </c>
      <c r="M85" s="153">
        <v>3.7018842438435007E-2</v>
      </c>
      <c r="N85" s="153">
        <v>3.901536044177388E-2</v>
      </c>
      <c r="O85" s="153">
        <v>4.1220721245380593E-2</v>
      </c>
      <c r="P85" s="153">
        <v>4.4049479695198547E-2</v>
      </c>
      <c r="Q85" s="153">
        <v>3.9733156000430821E-2</v>
      </c>
    </row>
    <row r="86" spans="1:17" x14ac:dyDescent="0.25">
      <c r="A86" s="152" t="s">
        <v>165</v>
      </c>
      <c r="B86" s="151">
        <v>4.4772336914986974</v>
      </c>
      <c r="C86" s="151">
        <v>5.7984555048370607</v>
      </c>
      <c r="D86" s="151">
        <v>6.2656447591126145</v>
      </c>
      <c r="E86" s="151">
        <v>5.5252650043692064</v>
      </c>
      <c r="F86" s="151">
        <v>5.6564994714796102</v>
      </c>
      <c r="G86" s="151">
        <v>5.7501161576832347</v>
      </c>
      <c r="H86" s="151">
        <v>5.6858927701456219</v>
      </c>
      <c r="I86" s="151">
        <v>5.2056189020258827</v>
      </c>
      <c r="J86" s="151">
        <v>4.5916184204843304</v>
      </c>
      <c r="K86" s="151">
        <v>3.513120747779551</v>
      </c>
      <c r="L86" s="151">
        <v>3.903642794239818</v>
      </c>
      <c r="M86" s="151">
        <v>4.6052007744588002</v>
      </c>
      <c r="N86" s="151">
        <v>4.8223736768277226</v>
      </c>
      <c r="O86" s="151">
        <v>5.0902824389885568</v>
      </c>
      <c r="P86" s="151">
        <v>5.4495315967484741</v>
      </c>
      <c r="Q86" s="151">
        <v>5.2412189431327016</v>
      </c>
    </row>
    <row r="87" spans="1:17" x14ac:dyDescent="0.25">
      <c r="A87" s="156" t="s">
        <v>148</v>
      </c>
      <c r="B87" s="206">
        <v>9.0266625963522706</v>
      </c>
      <c r="C87" s="206">
        <v>7.9101692619388677</v>
      </c>
      <c r="D87" s="206">
        <v>8.5251995078294076</v>
      </c>
      <c r="E87" s="206">
        <v>8.0171509754213979</v>
      </c>
      <c r="F87" s="206">
        <v>8.28122796123324</v>
      </c>
      <c r="G87" s="206">
        <v>7.9274101469534193</v>
      </c>
      <c r="H87" s="206">
        <v>8.4171316797493709</v>
      </c>
      <c r="I87" s="206">
        <v>8.1304918438032505</v>
      </c>
      <c r="J87" s="206">
        <v>7.0622850237542902</v>
      </c>
      <c r="K87" s="206">
        <v>4.8303891749563297</v>
      </c>
      <c r="L87" s="206">
        <v>6.0808771186029116</v>
      </c>
      <c r="M87" s="206">
        <v>6.3519212840653605</v>
      </c>
      <c r="N87" s="206">
        <v>6.6108595003912534</v>
      </c>
      <c r="O87" s="206">
        <v>6.9569356420746837</v>
      </c>
      <c r="P87" s="206">
        <v>8.0443597485110026</v>
      </c>
      <c r="Q87" s="206">
        <v>8.7140406763402289</v>
      </c>
    </row>
    <row r="88" spans="1:17" x14ac:dyDescent="0.25">
      <c r="A88" s="152" t="s">
        <v>164</v>
      </c>
      <c r="B88" s="151">
        <v>8.6530393129548955</v>
      </c>
      <c r="C88" s="151">
        <v>7.3612285030062656</v>
      </c>
      <c r="D88" s="151">
        <v>7.9741016563521177</v>
      </c>
      <c r="E88" s="151">
        <v>5.1996078914765231</v>
      </c>
      <c r="F88" s="151">
        <v>5.439104465198958</v>
      </c>
      <c r="G88" s="151">
        <v>7.494746465153777</v>
      </c>
      <c r="H88" s="151">
        <v>5.3585864181285725</v>
      </c>
      <c r="I88" s="151">
        <v>3.5148687905548015</v>
      </c>
      <c r="J88" s="151">
        <v>3.9731630160079852</v>
      </c>
      <c r="K88" s="151">
        <v>4.6183683635330048</v>
      </c>
      <c r="L88" s="151">
        <v>2.4083307330714119</v>
      </c>
      <c r="M88" s="151">
        <v>5.9789262457137813</v>
      </c>
      <c r="N88" s="151">
        <v>6.3805710089831482</v>
      </c>
      <c r="O88" s="151">
        <v>6.5751070951817638</v>
      </c>
      <c r="P88" s="151">
        <v>4.5055238309362329</v>
      </c>
      <c r="Q88" s="151">
        <v>7.8718289961797694E-2</v>
      </c>
    </row>
    <row r="89" spans="1:17" x14ac:dyDescent="0.25">
      <c r="A89" s="154" t="s">
        <v>30</v>
      </c>
      <c r="B89" s="205">
        <v>3.0211121278885842</v>
      </c>
      <c r="C89" s="205">
        <v>0.12201567674598129</v>
      </c>
      <c r="D89" s="205">
        <v>0.11711075652475549</v>
      </c>
      <c r="E89" s="205">
        <v>0.15319609425480127</v>
      </c>
      <c r="F89" s="205">
        <v>0.23441349556979924</v>
      </c>
      <c r="G89" s="205">
        <v>0.22850736202659999</v>
      </c>
      <c r="H89" s="205">
        <v>0.28912936198997236</v>
      </c>
      <c r="I89" s="205">
        <v>0.3306470197493</v>
      </c>
      <c r="J89" s="205">
        <v>0.37357801909022553</v>
      </c>
      <c r="K89" s="205">
        <v>0.13260039285509065</v>
      </c>
      <c r="L89" s="205">
        <v>0.18852618510218697</v>
      </c>
      <c r="M89" s="205">
        <v>0.17267580330753457</v>
      </c>
      <c r="N89" s="205">
        <v>0.1684612721669648</v>
      </c>
      <c r="O89" s="205">
        <v>0.1291494945191044</v>
      </c>
      <c r="P89" s="205">
        <v>0.1257598988604576</v>
      </c>
      <c r="Q89" s="205">
        <v>7.8718289961797694E-2</v>
      </c>
    </row>
    <row r="90" spans="1:17" x14ac:dyDescent="0.25">
      <c r="A90" s="154" t="s">
        <v>125</v>
      </c>
      <c r="B90" s="205">
        <v>0.11293101927815068</v>
      </c>
      <c r="C90" s="205">
        <v>0.17368577877745331</v>
      </c>
      <c r="D90" s="205">
        <v>0.18027005445994398</v>
      </c>
      <c r="E90" s="205">
        <v>0.2066708180560218</v>
      </c>
      <c r="F90" s="205">
        <v>0.15955688172099736</v>
      </c>
      <c r="G90" s="205">
        <v>0.20367383777076564</v>
      </c>
      <c r="H90" s="205">
        <v>0.15841542214306054</v>
      </c>
      <c r="I90" s="205">
        <v>7.9905621950888017E-2</v>
      </c>
      <c r="J90" s="205">
        <v>7.2744014524110001E-2</v>
      </c>
      <c r="K90" s="205">
        <v>7.3734231500152375E-2</v>
      </c>
      <c r="L90" s="205">
        <v>3.300050791884649E-2</v>
      </c>
      <c r="M90" s="205">
        <v>6.4928312314385894E-2</v>
      </c>
      <c r="N90" s="205">
        <v>3.2753182487247873E-2</v>
      </c>
      <c r="O90" s="205">
        <v>2.8542275679740398E-2</v>
      </c>
      <c r="P90" s="205">
        <v>2.6734595411824658E-2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5.5189961657881614</v>
      </c>
      <c r="C92" s="205">
        <v>7.0655270474828313</v>
      </c>
      <c r="D92" s="205">
        <v>7.6767208453674183</v>
      </c>
      <c r="E92" s="205">
        <v>4.8397409791657005</v>
      </c>
      <c r="F92" s="205">
        <v>5.0451340879081616</v>
      </c>
      <c r="G92" s="205">
        <v>7.0625652653564117</v>
      </c>
      <c r="H92" s="205">
        <v>4.9110416339955396</v>
      </c>
      <c r="I92" s="205">
        <v>3.1043161488546134</v>
      </c>
      <c r="J92" s="205">
        <v>3.5268409823936495</v>
      </c>
      <c r="K92" s="205">
        <v>4.4120337391777618</v>
      </c>
      <c r="L92" s="205">
        <v>2.1868040400503785</v>
      </c>
      <c r="M92" s="205">
        <v>5.7413221300918611</v>
      </c>
      <c r="N92" s="205">
        <v>6.1793565543289359</v>
      </c>
      <c r="O92" s="205">
        <v>6.4174153249829189</v>
      </c>
      <c r="P92" s="205">
        <v>4.3530293366639503</v>
      </c>
      <c r="Q92" s="205">
        <v>0</v>
      </c>
    </row>
    <row r="93" spans="1:17" x14ac:dyDescent="0.25">
      <c r="A93" s="152" t="s">
        <v>163</v>
      </c>
      <c r="B93" s="151">
        <v>0.37362328339737522</v>
      </c>
      <c r="C93" s="151">
        <v>0.54894075893260241</v>
      </c>
      <c r="D93" s="151">
        <v>0.55109785147729007</v>
      </c>
      <c r="E93" s="151">
        <v>2.8175430839448756</v>
      </c>
      <c r="F93" s="151">
        <v>2.8421234960342816</v>
      </c>
      <c r="G93" s="151">
        <v>0.43266368179964204</v>
      </c>
      <c r="H93" s="151">
        <v>3.0585452616207984</v>
      </c>
      <c r="I93" s="151">
        <v>4.6156230532484495</v>
      </c>
      <c r="J93" s="151">
        <v>3.0891220077463046</v>
      </c>
      <c r="K93" s="151">
        <v>0.21202081142332457</v>
      </c>
      <c r="L93" s="151">
        <v>3.6725463855314993</v>
      </c>
      <c r="M93" s="151">
        <v>0.37299503835157877</v>
      </c>
      <c r="N93" s="151">
        <v>0.23028849140810481</v>
      </c>
      <c r="O93" s="151">
        <v>0.38182854689292006</v>
      </c>
      <c r="P93" s="151">
        <v>3.5388359175747688</v>
      </c>
      <c r="Q93" s="151">
        <v>8.6353223863784319</v>
      </c>
    </row>
    <row r="94" spans="1:17" x14ac:dyDescent="0.25">
      <c r="A94" s="156" t="s">
        <v>147</v>
      </c>
      <c r="B94" s="206">
        <v>5.6730392702530894</v>
      </c>
      <c r="C94" s="206">
        <v>4.8512871964580224</v>
      </c>
      <c r="D94" s="206">
        <v>4.8849454022477685</v>
      </c>
      <c r="E94" s="206">
        <v>4.7213825909754412</v>
      </c>
      <c r="F94" s="206">
        <v>4.893549000690971</v>
      </c>
      <c r="G94" s="206">
        <v>4.5603292022976207</v>
      </c>
      <c r="H94" s="206">
        <v>4.9433132029351237</v>
      </c>
      <c r="I94" s="206">
        <v>4.6124782079835018</v>
      </c>
      <c r="J94" s="206">
        <v>4.1126684465093151</v>
      </c>
      <c r="K94" s="206">
        <v>3.0282248329218078</v>
      </c>
      <c r="L94" s="206">
        <v>3.4766094416230895</v>
      </c>
      <c r="M94" s="206">
        <v>4.050798167021088</v>
      </c>
      <c r="N94" s="206">
        <v>4.2402030050934618</v>
      </c>
      <c r="O94" s="206">
        <v>4.4269996068723021</v>
      </c>
      <c r="P94" s="206">
        <v>4.7723958097243617</v>
      </c>
      <c r="Q94" s="206">
        <v>4.7578389869789506</v>
      </c>
    </row>
    <row r="95" spans="1:17" x14ac:dyDescent="0.25">
      <c r="A95" s="152" t="s">
        <v>162</v>
      </c>
      <c r="B95" s="151">
        <v>2.0536051159593942</v>
      </c>
      <c r="C95" s="151">
        <v>1.7806358845530958</v>
      </c>
      <c r="D95" s="151">
        <v>1.9225395295855769</v>
      </c>
      <c r="E95" s="151">
        <v>1.6105068121841539</v>
      </c>
      <c r="F95" s="151">
        <v>1.6697423975565151</v>
      </c>
      <c r="G95" s="151">
        <v>1.7945156797839237</v>
      </c>
      <c r="H95" s="151">
        <v>1.6822159983974192</v>
      </c>
      <c r="I95" s="151">
        <v>1.4828142776061193</v>
      </c>
      <c r="J95" s="151">
        <v>1.3669865519482749</v>
      </c>
      <c r="K95" s="151">
        <v>1.0979120065579235</v>
      </c>
      <c r="L95" s="151">
        <v>1.0908437710495051</v>
      </c>
      <c r="M95" s="151">
        <v>1.4356758662267057</v>
      </c>
      <c r="N95" s="151">
        <v>1.5077239401310196</v>
      </c>
      <c r="O95" s="151">
        <v>1.5747398947699316</v>
      </c>
      <c r="P95" s="151">
        <v>1.5562148522943291</v>
      </c>
      <c r="Q95" s="151">
        <v>0.71858056616493671</v>
      </c>
    </row>
    <row r="96" spans="1:17" x14ac:dyDescent="0.25">
      <c r="A96" s="154" t="s">
        <v>30</v>
      </c>
      <c r="B96" s="153">
        <v>0.69800737200471652</v>
      </c>
      <c r="C96" s="153">
        <v>2.8190890726178426E-2</v>
      </c>
      <c r="D96" s="153">
        <v>2.7057642330031256E-2</v>
      </c>
      <c r="E96" s="153">
        <v>3.5394913735596438E-2</v>
      </c>
      <c r="F96" s="153">
        <v>5.4159640913251483E-2</v>
      </c>
      <c r="G96" s="153">
        <v>5.2795069001093271E-2</v>
      </c>
      <c r="H96" s="153">
        <v>6.6801369028651747E-2</v>
      </c>
      <c r="I96" s="153">
        <v>7.6393740962438283E-2</v>
      </c>
      <c r="J96" s="153">
        <v>8.6312655838476943E-2</v>
      </c>
      <c r="K96" s="153">
        <v>3.0636417261434422E-2</v>
      </c>
      <c r="L96" s="153">
        <v>4.3557690494996949E-2</v>
      </c>
      <c r="M96" s="153">
        <v>3.9895567782097463E-2</v>
      </c>
      <c r="N96" s="153">
        <v>3.8921829078887769E-2</v>
      </c>
      <c r="O96" s="153">
        <v>2.9839110714510411E-2</v>
      </c>
      <c r="P96" s="153">
        <v>2.9055967733483637E-2</v>
      </c>
      <c r="Q96" s="153">
        <v>1.8187324527852173E-2</v>
      </c>
    </row>
    <row r="97" spans="1:17" x14ac:dyDescent="0.25">
      <c r="A97" s="154" t="s">
        <v>125</v>
      </c>
      <c r="B97" s="153">
        <v>2.7182353380188578E-2</v>
      </c>
      <c r="C97" s="153">
        <v>4.2045285975480136E-2</v>
      </c>
      <c r="D97" s="153">
        <v>4.3489756752919918E-2</v>
      </c>
      <c r="E97" s="153">
        <v>6.4507154323267063E-2</v>
      </c>
      <c r="F97" s="153">
        <v>4.9527887114992161E-2</v>
      </c>
      <c r="G97" s="153">
        <v>4.8820705744449001E-2</v>
      </c>
      <c r="H97" s="153">
        <v>5.048007855942916E-2</v>
      </c>
      <c r="I97" s="153">
        <v>3.5293052995045225E-2</v>
      </c>
      <c r="J97" s="153">
        <v>2.5881139236615225E-2</v>
      </c>
      <c r="K97" s="153">
        <v>1.7543204617370359E-2</v>
      </c>
      <c r="L97" s="153">
        <v>1.5569376423818327E-2</v>
      </c>
      <c r="M97" s="153">
        <v>1.5608293172783094E-2</v>
      </c>
      <c r="N97" s="153">
        <v>7.7442198575200308E-3</v>
      </c>
      <c r="O97" s="153">
        <v>6.8407189137923994E-3</v>
      </c>
      <c r="P97" s="153">
        <v>9.3219578820900907E-3</v>
      </c>
      <c r="Q97" s="153">
        <v>4.4430699553396971E-2</v>
      </c>
    </row>
    <row r="98" spans="1:17" x14ac:dyDescent="0.25">
      <c r="A98" s="154" t="s">
        <v>26</v>
      </c>
      <c r="B98" s="153">
        <v>1.3284153905744891</v>
      </c>
      <c r="C98" s="153">
        <v>1.7103997078514372</v>
      </c>
      <c r="D98" s="153">
        <v>1.8519921305026257</v>
      </c>
      <c r="E98" s="153">
        <v>1.5106047441252903</v>
      </c>
      <c r="F98" s="153">
        <v>1.5660548695282714</v>
      </c>
      <c r="G98" s="153">
        <v>1.6928999050383815</v>
      </c>
      <c r="H98" s="153">
        <v>1.5649345508093384</v>
      </c>
      <c r="I98" s="153">
        <v>1.3711274836486358</v>
      </c>
      <c r="J98" s="153">
        <v>1.2547927568731827</v>
      </c>
      <c r="K98" s="153">
        <v>1.0497323846791187</v>
      </c>
      <c r="L98" s="153">
        <v>1.0317167041306898</v>
      </c>
      <c r="M98" s="153">
        <v>1.3801720052718252</v>
      </c>
      <c r="N98" s="153">
        <v>1.4610578911946117</v>
      </c>
      <c r="O98" s="153">
        <v>1.5380600651416287</v>
      </c>
      <c r="P98" s="153">
        <v>1.5178369266787555</v>
      </c>
      <c r="Q98" s="153">
        <v>0.65596254208368754</v>
      </c>
    </row>
    <row r="99" spans="1:17" x14ac:dyDescent="0.25">
      <c r="A99" s="152" t="s">
        <v>161</v>
      </c>
      <c r="B99" s="151">
        <v>3.6007285816664436</v>
      </c>
      <c r="C99" s="151">
        <v>3.0431735668738478</v>
      </c>
      <c r="D99" s="151">
        <v>2.9347985814748432</v>
      </c>
      <c r="E99" s="151">
        <v>2.9695638556071877</v>
      </c>
      <c r="F99" s="151">
        <v>3.0812377608700237</v>
      </c>
      <c r="G99" s="151">
        <v>2.7441205615422222</v>
      </c>
      <c r="H99" s="151">
        <v>3.1072286779041236</v>
      </c>
      <c r="I99" s="151">
        <v>2.8976144167276106</v>
      </c>
      <c r="J99" s="151">
        <v>2.5902916662483277</v>
      </c>
      <c r="K99" s="151">
        <v>1.919699765517997</v>
      </c>
      <c r="L99" s="151">
        <v>2.2014781686699281</v>
      </c>
      <c r="M99" s="151">
        <v>2.5963959147280287</v>
      </c>
      <c r="N99" s="151">
        <v>2.7209221620454973</v>
      </c>
      <c r="O99" s="151">
        <v>2.8330945404908627</v>
      </c>
      <c r="P99" s="151">
        <v>3.0384940889112482</v>
      </c>
      <c r="Q99" s="151">
        <v>2.9181494732375786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1.9264675108189875</v>
      </c>
      <c r="E100" s="87">
        <v>0</v>
      </c>
      <c r="F100" s="87">
        <v>0</v>
      </c>
      <c r="G100" s="87">
        <v>1.2273125459978542</v>
      </c>
      <c r="H100" s="87">
        <v>9.8913910442896533E-2</v>
      </c>
      <c r="I100" s="87">
        <v>4.2340300727081392E-2</v>
      </c>
      <c r="J100" s="87">
        <v>7.1037668248171357E-2</v>
      </c>
      <c r="K100" s="87">
        <v>4.5633220673560584E-2</v>
      </c>
      <c r="L100" s="87">
        <v>1.8814187414075107E-2</v>
      </c>
      <c r="M100" s="87">
        <v>2.8426691967377522E-2</v>
      </c>
      <c r="N100" s="87">
        <v>1.8003367141015195E-2</v>
      </c>
      <c r="O100" s="87">
        <v>6.2238623171108912E-2</v>
      </c>
      <c r="P100" s="87">
        <v>6.1232138971898685E-2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3.5797828620966792E-16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5.975807445222453E-2</v>
      </c>
      <c r="C103" s="87">
        <v>4.6436670882451146E-2</v>
      </c>
      <c r="D103" s="87">
        <v>0</v>
      </c>
      <c r="E103" s="87">
        <v>8.9258029943360476E-2</v>
      </c>
      <c r="F103" s="87">
        <v>7.5821012213980729E-2</v>
      </c>
      <c r="G103" s="87">
        <v>1.574128366008039E-17</v>
      </c>
      <c r="H103" s="87">
        <v>8.0076569449265861E-2</v>
      </c>
      <c r="I103" s="87">
        <v>7.3862743000354683E-2</v>
      </c>
      <c r="J103" s="87">
        <v>5.9974099493596028E-2</v>
      </c>
      <c r="K103" s="87">
        <v>3.0890223016059024E-2</v>
      </c>
      <c r="L103" s="87">
        <v>5.22519679752226E-2</v>
      </c>
      <c r="M103" s="87">
        <v>4.7212789886796371E-2</v>
      </c>
      <c r="N103" s="87">
        <v>3.4109427439021192E-2</v>
      </c>
      <c r="O103" s="87">
        <v>3.7381289498304417E-2</v>
      </c>
      <c r="P103" s="87">
        <v>3.1934018897214242E-2</v>
      </c>
      <c r="Q103" s="87">
        <v>1.491745222755695E-2</v>
      </c>
    </row>
    <row r="104" spans="1:17" x14ac:dyDescent="0.25">
      <c r="A104" s="150" t="s">
        <v>29</v>
      </c>
      <c r="B104" s="87">
        <v>1.0047691931640037</v>
      </c>
      <c r="C104" s="87">
        <v>1.2286260698357845</v>
      </c>
      <c r="D104" s="87">
        <v>1.0083310706558555</v>
      </c>
      <c r="E104" s="87">
        <v>0.84389389508682999</v>
      </c>
      <c r="F104" s="87">
        <v>0.82489884864669361</v>
      </c>
      <c r="G104" s="87">
        <v>0.64500663059602636</v>
      </c>
      <c r="H104" s="87">
        <v>0.78316728560116322</v>
      </c>
      <c r="I104" s="87">
        <v>0.63438148592484811</v>
      </c>
      <c r="J104" s="87">
        <v>0.52545240854339292</v>
      </c>
      <c r="K104" s="87">
        <v>0.39530318438293494</v>
      </c>
      <c r="L104" s="87">
        <v>0.17921596306023319</v>
      </c>
      <c r="M104" s="87">
        <v>8.9119532719371078E-2</v>
      </c>
      <c r="N104" s="87">
        <v>7.0107054435680688E-2</v>
      </c>
      <c r="O104" s="87">
        <v>0.12497933914738574</v>
      </c>
      <c r="P104" s="87">
        <v>8.049495689622084E-2</v>
      </c>
      <c r="Q104" s="87">
        <v>7.3534855584120623E-2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2.5362013140502153</v>
      </c>
      <c r="C106" s="87">
        <v>1.7681108261556115</v>
      </c>
      <c r="D106" s="87">
        <v>0</v>
      </c>
      <c r="E106" s="87">
        <v>2.0364119305769974</v>
      </c>
      <c r="F106" s="87">
        <v>2.1805179000093493</v>
      </c>
      <c r="G106" s="87">
        <v>4.8097824592444164E-16</v>
      </c>
      <c r="H106" s="87">
        <v>2.1450709124107981</v>
      </c>
      <c r="I106" s="87">
        <v>2.1470298870753264</v>
      </c>
      <c r="J106" s="87">
        <v>1.9338274899631676</v>
      </c>
      <c r="K106" s="87">
        <v>1.4478731374454425</v>
      </c>
      <c r="L106" s="87">
        <v>1.9511960502203973</v>
      </c>
      <c r="M106" s="87">
        <v>2.4316369001544835</v>
      </c>
      <c r="N106" s="87">
        <v>2.5987023130297802</v>
      </c>
      <c r="O106" s="87">
        <v>2.6084952886740638</v>
      </c>
      <c r="P106" s="87">
        <v>2.8648329741459144</v>
      </c>
      <c r="Q106" s="87">
        <v>2.8296971654259009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0.87180138494834103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1.8705572627251661E-2</v>
      </c>
      <c r="C110" s="148">
        <v>2.7477745031078575E-2</v>
      </c>
      <c r="D110" s="148">
        <v>2.7607291187348795E-2</v>
      </c>
      <c r="E110" s="148">
        <v>0.1413119231841001</v>
      </c>
      <c r="F110" s="148">
        <v>0.14256884226443259</v>
      </c>
      <c r="G110" s="148">
        <v>2.1692960971474478E-2</v>
      </c>
      <c r="H110" s="148">
        <v>0.15386852663358139</v>
      </c>
      <c r="I110" s="148">
        <v>0.23204951364977136</v>
      </c>
      <c r="J110" s="148">
        <v>0.15539022831271229</v>
      </c>
      <c r="K110" s="148">
        <v>1.0613060845887335E-2</v>
      </c>
      <c r="L110" s="148">
        <v>0.18428750190365628</v>
      </c>
      <c r="M110" s="148">
        <v>1.8726386066354225E-2</v>
      </c>
      <c r="N110" s="148">
        <v>1.1556902916944563E-2</v>
      </c>
      <c r="O110" s="148">
        <v>1.9165171611507773E-2</v>
      </c>
      <c r="P110" s="148">
        <v>0.1776868685187849</v>
      </c>
      <c r="Q110" s="148">
        <v>1.1211089475764355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194.93907507896202</v>
      </c>
      <c r="C112" s="96">
        <v>176.2260179196436</v>
      </c>
      <c r="D112" s="96">
        <v>168.17581736600022</v>
      </c>
      <c r="E112" s="96">
        <v>129.1443687666457</v>
      </c>
      <c r="F112" s="96">
        <v>129.60610751519806</v>
      </c>
      <c r="G112" s="96">
        <v>131.09342919392279</v>
      </c>
      <c r="H112" s="96">
        <v>85.036981593990063</v>
      </c>
      <c r="I112" s="96">
        <v>83.792477157958999</v>
      </c>
      <c r="J112" s="96">
        <v>69.432378520195599</v>
      </c>
      <c r="K112" s="96">
        <v>88.663763104052308</v>
      </c>
      <c r="L112" s="96">
        <v>82.677620247121197</v>
      </c>
      <c r="M112" s="96">
        <v>91.454906862746412</v>
      </c>
      <c r="N112" s="96">
        <v>93.312129300954055</v>
      </c>
      <c r="O112" s="96">
        <v>97.671731399914194</v>
      </c>
      <c r="P112" s="96">
        <v>93.375468581574765</v>
      </c>
      <c r="Q112" s="96">
        <v>89.719604017374039</v>
      </c>
    </row>
    <row r="113" spans="1:17" x14ac:dyDescent="0.25">
      <c r="A113" s="132" t="s">
        <v>83</v>
      </c>
      <c r="B113" s="160">
        <v>0.29372422647211582</v>
      </c>
      <c r="C113" s="160">
        <v>0.25377210280451068</v>
      </c>
      <c r="D113" s="160">
        <v>0.24643118036460188</v>
      </c>
      <c r="E113" s="160">
        <v>0.18003230408020321</v>
      </c>
      <c r="F113" s="160">
        <v>0.18089081153237821</v>
      </c>
      <c r="G113" s="160">
        <v>0.19379662916874907</v>
      </c>
      <c r="H113" s="160">
        <v>0.11870208379068471</v>
      </c>
      <c r="I113" s="160">
        <v>0.11548789830511567</v>
      </c>
      <c r="J113" s="160">
        <v>9.662127287008658E-2</v>
      </c>
      <c r="K113" s="160">
        <v>0.13016592881443201</v>
      </c>
      <c r="L113" s="160">
        <v>0.11317797472534552</v>
      </c>
      <c r="M113" s="160">
        <v>0.13067838856886846</v>
      </c>
      <c r="N113" s="160">
        <v>0.13818736775353113</v>
      </c>
      <c r="O113" s="160">
        <v>0.13981593110770152</v>
      </c>
      <c r="P113" s="160">
        <v>0.12869883224893922</v>
      </c>
      <c r="Q113" s="160">
        <v>0.11838605866375504</v>
      </c>
    </row>
    <row r="114" spans="1:17" x14ac:dyDescent="0.25">
      <c r="A114" s="76" t="s">
        <v>82</v>
      </c>
      <c r="B114" s="159">
        <v>3.8096018063705848E-2</v>
      </c>
      <c r="C114" s="159">
        <v>3.291422954321082E-2</v>
      </c>
      <c r="D114" s="159">
        <v>3.1962112255392958E-2</v>
      </c>
      <c r="E114" s="159">
        <v>2.3350181190931175E-2</v>
      </c>
      <c r="F114" s="159">
        <v>2.3461529566237864E-2</v>
      </c>
      <c r="G114" s="159">
        <v>2.5135413493714148E-2</v>
      </c>
      <c r="H114" s="159">
        <v>1.5395654565520648E-2</v>
      </c>
      <c r="I114" s="159">
        <v>1.4978774862443233E-2</v>
      </c>
      <c r="J114" s="159">
        <v>1.253177444982227E-2</v>
      </c>
      <c r="K114" s="159">
        <v>1.6882514714408169E-2</v>
      </c>
      <c r="L114" s="159">
        <v>1.4679177885109605E-2</v>
      </c>
      <c r="M114" s="159">
        <v>1.6948980719941376E-2</v>
      </c>
      <c r="N114" s="159">
        <v>1.7922894959480816E-2</v>
      </c>
      <c r="O114" s="159">
        <v>1.813411954828488E-2</v>
      </c>
      <c r="P114" s="159">
        <v>1.6692232360339156E-2</v>
      </c>
      <c r="Q114" s="159">
        <v>1.535466612173887E-2</v>
      </c>
    </row>
    <row r="115" spans="1:17" x14ac:dyDescent="0.25">
      <c r="A115" s="76" t="s">
        <v>81</v>
      </c>
      <c r="B115" s="159">
        <v>5.3420009043429859</v>
      </c>
      <c r="C115" s="159">
        <v>4.6153864084051426</v>
      </c>
      <c r="D115" s="159">
        <v>4.4818760923385605</v>
      </c>
      <c r="E115" s="159">
        <v>3.2742710492717815</v>
      </c>
      <c r="F115" s="159">
        <v>3.2898848365340294</v>
      </c>
      <c r="G115" s="159">
        <v>3.5246046290170781</v>
      </c>
      <c r="H115" s="159">
        <v>2.1588503153907617</v>
      </c>
      <c r="I115" s="159">
        <v>2.1003935037859964</v>
      </c>
      <c r="J115" s="159">
        <v>1.7572637206341333</v>
      </c>
      <c r="K115" s="159">
        <v>2.3673447634642155</v>
      </c>
      <c r="L115" s="159">
        <v>2.0583826216728491</v>
      </c>
      <c r="M115" s="159">
        <v>2.3766649360101417</v>
      </c>
      <c r="N115" s="159">
        <v>2.5132317220630065</v>
      </c>
      <c r="O115" s="159">
        <v>2.5428506166814384</v>
      </c>
      <c r="P115" s="159">
        <v>2.3406624864394256</v>
      </c>
      <c r="Q115" s="159">
        <v>2.1531027250944814</v>
      </c>
    </row>
    <row r="116" spans="1:17" x14ac:dyDescent="0.25">
      <c r="A116" s="76" t="s">
        <v>80</v>
      </c>
      <c r="B116" s="159">
        <v>9.7274472302461903E-2</v>
      </c>
      <c r="C116" s="159">
        <v>8.4043279922428771E-2</v>
      </c>
      <c r="D116" s="159">
        <v>8.1612141145991399E-2</v>
      </c>
      <c r="E116" s="159">
        <v>5.962241381018888E-2</v>
      </c>
      <c r="F116" s="159">
        <v>5.9906731043333356E-2</v>
      </c>
      <c r="G116" s="159">
        <v>6.4180830647878467E-2</v>
      </c>
      <c r="H116" s="159">
        <v>3.931130469089051E-2</v>
      </c>
      <c r="I116" s="159">
        <v>3.824684296518862E-2</v>
      </c>
      <c r="J116" s="159">
        <v>3.1998665702579046E-2</v>
      </c>
      <c r="K116" s="159">
        <v>4.3107857289346616E-2</v>
      </c>
      <c r="L116" s="159">
        <v>3.7481851258580154E-2</v>
      </c>
      <c r="M116" s="159">
        <v>4.3277571761958525E-2</v>
      </c>
      <c r="N116" s="159">
        <v>4.5764366932010914E-2</v>
      </c>
      <c r="O116" s="159">
        <v>4.6303708350288825E-2</v>
      </c>
      <c r="P116" s="159">
        <v>4.2621989828091733E-2</v>
      </c>
      <c r="Q116" s="159">
        <v>3.9206644691183873E-2</v>
      </c>
    </row>
    <row r="117" spans="1:17" x14ac:dyDescent="0.25">
      <c r="A117" s="129" t="s">
        <v>79</v>
      </c>
      <c r="B117" s="158">
        <v>0.30696198756880322</v>
      </c>
      <c r="C117" s="158">
        <v>0.26520927470646488</v>
      </c>
      <c r="D117" s="158">
        <v>0.25753750663405234</v>
      </c>
      <c r="E117" s="158">
        <v>0.18814612111097562</v>
      </c>
      <c r="F117" s="158">
        <v>0.18904332035472704</v>
      </c>
      <c r="G117" s="158">
        <v>0.20253078606514241</v>
      </c>
      <c r="H117" s="158">
        <v>0.12405182918204495</v>
      </c>
      <c r="I117" s="158">
        <v>0.12069278462206641</v>
      </c>
      <c r="J117" s="158">
        <v>0.10097586541587197</v>
      </c>
      <c r="K117" s="158">
        <v>0.13603233448777352</v>
      </c>
      <c r="L117" s="158">
        <v>0.11827875585196899</v>
      </c>
      <c r="M117" s="158">
        <v>0.1365678901232763</v>
      </c>
      <c r="N117" s="158">
        <v>0.14441528903490691</v>
      </c>
      <c r="O117" s="158">
        <v>0.14611724957824437</v>
      </c>
      <c r="P117" s="158">
        <v>0.13449911782700286</v>
      </c>
      <c r="Q117" s="158">
        <v>0.12372156122202968</v>
      </c>
    </row>
    <row r="118" spans="1:17" x14ac:dyDescent="0.25">
      <c r="A118" s="92" t="s">
        <v>125</v>
      </c>
      <c r="B118" s="91">
        <v>5.0157213296058031E-2</v>
      </c>
      <c r="C118" s="91">
        <v>4.3334871085832505E-2</v>
      </c>
      <c r="D118" s="91">
        <v>4.2081313566826553E-2</v>
      </c>
      <c r="E118" s="91">
        <v>3.0742846051170954E-2</v>
      </c>
      <c r="F118" s="91">
        <v>3.0889447310155246E-2</v>
      </c>
      <c r="G118" s="91">
        <v>3.309328270951048E-2</v>
      </c>
      <c r="H118" s="91">
        <v>2.0269917149449489E-2</v>
      </c>
      <c r="I118" s="91">
        <v>1.9721053377097078E-2</v>
      </c>
      <c r="J118" s="91">
        <v>1.6499332896333728E-2</v>
      </c>
      <c r="K118" s="91">
        <v>2.2227517061977071E-2</v>
      </c>
      <c r="L118" s="91">
        <v>1.9326604028877842E-2</v>
      </c>
      <c r="M118" s="91">
        <v>2.231502619773219E-2</v>
      </c>
      <c r="N118" s="91">
        <v>2.3597281581036567E-2</v>
      </c>
      <c r="O118" s="91">
        <v>2.3875379851997624E-2</v>
      </c>
      <c r="P118" s="91">
        <v>2.1976991335021692E-2</v>
      </c>
      <c r="Q118" s="91">
        <v>2.0215951768763292E-2</v>
      </c>
    </row>
    <row r="119" spans="1:17" x14ac:dyDescent="0.25">
      <c r="A119" s="92" t="s">
        <v>26</v>
      </c>
      <c r="B119" s="91">
        <v>8.3467962388441619E-2</v>
      </c>
      <c r="C119" s="91">
        <v>7.2114719941677993E-2</v>
      </c>
      <c r="D119" s="91">
        <v>7.0028641290726334E-2</v>
      </c>
      <c r="E119" s="91">
        <v>5.1159993733432947E-2</v>
      </c>
      <c r="F119" s="91">
        <v>5.140395681604621E-2</v>
      </c>
      <c r="G119" s="91">
        <v>5.5071418346213721E-2</v>
      </c>
      <c r="H119" s="91">
        <v>3.3731712171897056E-2</v>
      </c>
      <c r="I119" s="91">
        <v>3.2818333263928703E-2</v>
      </c>
      <c r="J119" s="91">
        <v>2.7456981900025046E-2</v>
      </c>
      <c r="K119" s="91">
        <v>3.6989406631635129E-2</v>
      </c>
      <c r="L119" s="91">
        <v>3.216191953601738E-2</v>
      </c>
      <c r="M119" s="91">
        <v>3.7135032928868571E-2</v>
      </c>
      <c r="N119" s="91">
        <v>3.9268868464632643E-2</v>
      </c>
      <c r="O119" s="91">
        <v>3.973165924776198E-2</v>
      </c>
      <c r="P119" s="91">
        <v>3.6572500057670966E-2</v>
      </c>
      <c r="Q119" s="91">
        <v>3.3641906936131546E-2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0.17333681188430358</v>
      </c>
      <c r="C121" s="157">
        <v>0.14975968367895437</v>
      </c>
      <c r="D121" s="157">
        <v>0.14542755177649944</v>
      </c>
      <c r="E121" s="157">
        <v>0.1062432813263717</v>
      </c>
      <c r="F121" s="157">
        <v>0.1067499162285256</v>
      </c>
      <c r="G121" s="157">
        <v>0.11436608500941821</v>
      </c>
      <c r="H121" s="157">
        <v>7.0050199860698409E-2</v>
      </c>
      <c r="I121" s="157">
        <v>6.8153397981040628E-2</v>
      </c>
      <c r="J121" s="157">
        <v>5.70195506195132E-2</v>
      </c>
      <c r="K121" s="157">
        <v>7.6815410794161321E-2</v>
      </c>
      <c r="L121" s="157">
        <v>6.6790232287073772E-2</v>
      </c>
      <c r="M121" s="157">
        <v>7.7117830996675546E-2</v>
      </c>
      <c r="N121" s="157">
        <v>8.1549138989237713E-2</v>
      </c>
      <c r="O121" s="157">
        <v>8.2510210478484766E-2</v>
      </c>
      <c r="P121" s="157">
        <v>7.5949626434310205E-2</v>
      </c>
      <c r="Q121" s="157">
        <v>6.9863702517134835E-2</v>
      </c>
    </row>
    <row r="122" spans="1:17" x14ac:dyDescent="0.25">
      <c r="A122" s="156" t="s">
        <v>146</v>
      </c>
      <c r="B122" s="206">
        <v>97.124474567187917</v>
      </c>
      <c r="C122" s="206">
        <v>91.294572980147564</v>
      </c>
      <c r="D122" s="206">
        <v>87.959969985124502</v>
      </c>
      <c r="E122" s="206">
        <v>66.617374466829077</v>
      </c>
      <c r="F122" s="206">
        <v>66.783780041892285</v>
      </c>
      <c r="G122" s="206">
        <v>68.084953154385119</v>
      </c>
      <c r="H122" s="206">
        <v>43.757166320366288</v>
      </c>
      <c r="I122" s="206">
        <v>42.486109448479077</v>
      </c>
      <c r="J122" s="206">
        <v>35.446057022960581</v>
      </c>
      <c r="K122" s="206">
        <v>44.909330313891047</v>
      </c>
      <c r="L122" s="206">
        <v>41.73805202837903</v>
      </c>
      <c r="M122" s="206">
        <v>47.077607016879767</v>
      </c>
      <c r="N122" s="206">
        <v>46.457750704661969</v>
      </c>
      <c r="O122" s="206">
        <v>50.231444710939307</v>
      </c>
      <c r="P122" s="206">
        <v>47.659440628607605</v>
      </c>
      <c r="Q122" s="206">
        <v>43.900001463400692</v>
      </c>
    </row>
    <row r="123" spans="1:17" x14ac:dyDescent="0.25">
      <c r="A123" s="152" t="s">
        <v>159</v>
      </c>
      <c r="B123" s="151">
        <v>44.601692816149381</v>
      </c>
      <c r="C123" s="151">
        <v>12.314575175532946</v>
      </c>
      <c r="D123" s="151">
        <v>14.198668932665534</v>
      </c>
      <c r="E123" s="151">
        <v>1.1025240713690199</v>
      </c>
      <c r="F123" s="151">
        <v>1.6385924347743157</v>
      </c>
      <c r="G123" s="151">
        <v>13.749017714334004</v>
      </c>
      <c r="H123" s="151">
        <v>1.3100722357844599</v>
      </c>
      <c r="I123" s="151">
        <v>1.5771200009895889</v>
      </c>
      <c r="J123" s="151">
        <v>1.6680288764302393</v>
      </c>
      <c r="K123" s="151">
        <v>14.144161126638657</v>
      </c>
      <c r="L123" s="151">
        <v>1.1886122815243254</v>
      </c>
      <c r="M123" s="151">
        <v>6.0190417228204165</v>
      </c>
      <c r="N123" s="151">
        <v>20.135645868454539</v>
      </c>
      <c r="O123" s="151">
        <v>7.0908125688848429</v>
      </c>
      <c r="P123" s="151">
        <v>0.65833183069099899</v>
      </c>
      <c r="Q123" s="151">
        <v>0.39657068091294206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0.62371285730714021</v>
      </c>
      <c r="E124" s="153">
        <v>0</v>
      </c>
      <c r="F124" s="153">
        <v>0</v>
      </c>
      <c r="G124" s="153">
        <v>2.1847881522353267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29.302238763629596</v>
      </c>
      <c r="C125" s="153">
        <v>1.1855280984281207</v>
      </c>
      <c r="D125" s="153">
        <v>1.0140135468473384</v>
      </c>
      <c r="E125" s="153">
        <v>1.1025240713690199</v>
      </c>
      <c r="F125" s="153">
        <v>1.6385924347743157</v>
      </c>
      <c r="G125" s="153">
        <v>1.6093449147007195</v>
      </c>
      <c r="H125" s="153">
        <v>1.3100722357844599</v>
      </c>
      <c r="I125" s="153">
        <v>1.5771200009895889</v>
      </c>
      <c r="J125" s="153">
        <v>1.6680288764302393</v>
      </c>
      <c r="K125" s="153">
        <v>1.0769198604140706</v>
      </c>
      <c r="L125" s="153">
        <v>1.1886122815243254</v>
      </c>
      <c r="M125" s="153">
        <v>1.0742436380803086</v>
      </c>
      <c r="N125" s="153">
        <v>1.0603953044644574</v>
      </c>
      <c r="O125" s="153">
        <v>0.78493182615083479</v>
      </c>
      <c r="P125" s="153">
        <v>0.65833183069099899</v>
      </c>
      <c r="Q125" s="153">
        <v>0.39657068091294206</v>
      </c>
    </row>
    <row r="126" spans="1:17" x14ac:dyDescent="0.25">
      <c r="A126" s="154" t="s">
        <v>125</v>
      </c>
      <c r="B126" s="153">
        <v>0.30678360777314423</v>
      </c>
      <c r="C126" s="153">
        <v>0.26701207092932505</v>
      </c>
      <c r="D126" s="153">
        <v>0.28819707475194711</v>
      </c>
      <c r="E126" s="153">
        <v>0</v>
      </c>
      <c r="F126" s="153">
        <v>0</v>
      </c>
      <c r="G126" s="153">
        <v>0.27903700001121878</v>
      </c>
      <c r="H126" s="153">
        <v>0</v>
      </c>
      <c r="I126" s="153">
        <v>0</v>
      </c>
      <c r="J126" s="153">
        <v>0</v>
      </c>
      <c r="K126" s="153">
        <v>0.21479109015229284</v>
      </c>
      <c r="L126" s="153">
        <v>0</v>
      </c>
      <c r="M126" s="153">
        <v>5.529513367744588E-2</v>
      </c>
      <c r="N126" s="153">
        <v>0.10057374856236095</v>
      </c>
      <c r="O126" s="153">
        <v>2.7922024579276995E-2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14.992670444746636</v>
      </c>
      <c r="C128" s="153">
        <v>10.8620350061755</v>
      </c>
      <c r="D128" s="153">
        <v>12.272745453759107</v>
      </c>
      <c r="E128" s="153">
        <v>0</v>
      </c>
      <c r="F128" s="153">
        <v>0</v>
      </c>
      <c r="G128" s="153">
        <v>9.675847647386739</v>
      </c>
      <c r="H128" s="153">
        <v>0</v>
      </c>
      <c r="I128" s="153">
        <v>0</v>
      </c>
      <c r="J128" s="153">
        <v>0</v>
      </c>
      <c r="K128" s="153">
        <v>12.852450176072294</v>
      </c>
      <c r="L128" s="153">
        <v>0</v>
      </c>
      <c r="M128" s="153">
        <v>4.8895029510626618</v>
      </c>
      <c r="N128" s="153">
        <v>18.974676815427721</v>
      </c>
      <c r="O128" s="153">
        <v>6.2779587181547312</v>
      </c>
      <c r="P128" s="153">
        <v>0</v>
      </c>
      <c r="Q128" s="153">
        <v>0</v>
      </c>
    </row>
    <row r="129" spans="1:17" x14ac:dyDescent="0.25">
      <c r="A129" s="152" t="s">
        <v>158</v>
      </c>
      <c r="B129" s="151">
        <v>52.522781751038544</v>
      </c>
      <c r="C129" s="151">
        <v>78.979997804614612</v>
      </c>
      <c r="D129" s="151">
        <v>73.761301052458961</v>
      </c>
      <c r="E129" s="151">
        <v>65.514850395460059</v>
      </c>
      <c r="F129" s="151">
        <v>65.145187607117975</v>
      </c>
      <c r="G129" s="151">
        <v>54.335935440051109</v>
      </c>
      <c r="H129" s="151">
        <v>42.447094084581828</v>
      </c>
      <c r="I129" s="151">
        <v>40.908989447489489</v>
      </c>
      <c r="J129" s="151">
        <v>33.778028146530339</v>
      </c>
      <c r="K129" s="151">
        <v>30.76516918725239</v>
      </c>
      <c r="L129" s="151">
        <v>40.549439746854702</v>
      </c>
      <c r="M129" s="151">
        <v>41.058565294059349</v>
      </c>
      <c r="N129" s="151">
        <v>26.32210483620743</v>
      </c>
      <c r="O129" s="151">
        <v>43.140632142054464</v>
      </c>
      <c r="P129" s="151">
        <v>47.001108797916608</v>
      </c>
      <c r="Q129" s="151">
        <v>43.503430782487747</v>
      </c>
    </row>
    <row r="130" spans="1:17" x14ac:dyDescent="0.25">
      <c r="A130" s="156" t="s">
        <v>145</v>
      </c>
      <c r="B130" s="206">
        <v>51.952424028959229</v>
      </c>
      <c r="C130" s="206">
        <v>45.606489402959561</v>
      </c>
      <c r="D130" s="206">
        <v>44.25152159773193</v>
      </c>
      <c r="E130" s="206">
        <v>34.237740602241566</v>
      </c>
      <c r="F130" s="206">
        <v>34.350077572588994</v>
      </c>
      <c r="G130" s="206">
        <v>34.699554703925017</v>
      </c>
      <c r="H130" s="206">
        <v>22.631420516301809</v>
      </c>
      <c r="I130" s="206">
        <v>23.012382995387281</v>
      </c>
      <c r="J130" s="206">
        <v>18.711652304971111</v>
      </c>
      <c r="K130" s="206">
        <v>23.279054973496439</v>
      </c>
      <c r="L130" s="206">
        <v>22.749895663164477</v>
      </c>
      <c r="M130" s="206">
        <v>23.448823666488149</v>
      </c>
      <c r="N130" s="206">
        <v>24.692797519366799</v>
      </c>
      <c r="O130" s="206">
        <v>25.090069340710997</v>
      </c>
      <c r="P130" s="206">
        <v>24.988420572585472</v>
      </c>
      <c r="Q130" s="206">
        <v>26.050087279959744</v>
      </c>
    </row>
    <row r="131" spans="1:17" x14ac:dyDescent="0.25">
      <c r="A131" s="152" t="s">
        <v>157</v>
      </c>
      <c r="B131" s="151">
        <v>49.802057263949493</v>
      </c>
      <c r="C131" s="151">
        <v>42.441543107110526</v>
      </c>
      <c r="D131" s="151">
        <v>41.390952944210753</v>
      </c>
      <c r="E131" s="151">
        <v>22.205248069733919</v>
      </c>
      <c r="F131" s="151">
        <v>22.561105814212624</v>
      </c>
      <c r="G131" s="151">
        <v>32.805715881825215</v>
      </c>
      <c r="H131" s="151">
        <v>14.40780864737787</v>
      </c>
      <c r="I131" s="151">
        <v>9.9484149717742607</v>
      </c>
      <c r="J131" s="151">
        <v>10.526967497977093</v>
      </c>
      <c r="K131" s="151">
        <v>22.257264814177958</v>
      </c>
      <c r="L131" s="151">
        <v>9.0100937465342081</v>
      </c>
      <c r="M131" s="151">
        <v>22.0718710104906</v>
      </c>
      <c r="N131" s="151">
        <v>23.832626903270022</v>
      </c>
      <c r="O131" s="151">
        <v>23.713011220485335</v>
      </c>
      <c r="P131" s="151">
        <v>13.99563519123825</v>
      </c>
      <c r="Q131" s="151">
        <v>0.23532347394265768</v>
      </c>
    </row>
    <row r="132" spans="1:17" x14ac:dyDescent="0.25">
      <c r="A132" s="154" t="s">
        <v>30</v>
      </c>
      <c r="B132" s="205">
        <v>17.38783261606844</v>
      </c>
      <c r="C132" s="205">
        <v>0.7034876858180612</v>
      </c>
      <c r="D132" s="205">
        <v>0.60788362394599404</v>
      </c>
      <c r="E132" s="205">
        <v>0.65423342437389254</v>
      </c>
      <c r="F132" s="205">
        <v>0.972334271508839</v>
      </c>
      <c r="G132" s="205">
        <v>1.0002136336971077</v>
      </c>
      <c r="H132" s="205">
        <v>0.77739168445561846</v>
      </c>
      <c r="I132" s="205">
        <v>0.93585677237393017</v>
      </c>
      <c r="J132" s="205">
        <v>0.98980173959053264</v>
      </c>
      <c r="K132" s="205">
        <v>0.63903998683683461</v>
      </c>
      <c r="L132" s="205">
        <v>0.70531782787193986</v>
      </c>
      <c r="M132" s="205">
        <v>0.6374519270862401</v>
      </c>
      <c r="N132" s="205">
        <v>0.62923438067737081</v>
      </c>
      <c r="O132" s="205">
        <v>0.46577544187770692</v>
      </c>
      <c r="P132" s="205">
        <v>0.39065150517076358</v>
      </c>
      <c r="Q132" s="205">
        <v>0.23532347394265768</v>
      </c>
    </row>
    <row r="133" spans="1:17" x14ac:dyDescent="0.25">
      <c r="A133" s="154" t="s">
        <v>125</v>
      </c>
      <c r="B133" s="205">
        <v>0.6499678188849064</v>
      </c>
      <c r="C133" s="205">
        <v>1.0013943275996513</v>
      </c>
      <c r="D133" s="205">
        <v>0.93572287675289822</v>
      </c>
      <c r="E133" s="205">
        <v>0.88260054978984726</v>
      </c>
      <c r="F133" s="205">
        <v>0.66183315928673792</v>
      </c>
      <c r="G133" s="205">
        <v>0.8915132867448643</v>
      </c>
      <c r="H133" s="205">
        <v>0.42593678834947551</v>
      </c>
      <c r="I133" s="205">
        <v>0.22616328890606258</v>
      </c>
      <c r="J133" s="205">
        <v>0.19273658631230461</v>
      </c>
      <c r="K133" s="205">
        <v>0.35534677773371715</v>
      </c>
      <c r="L133" s="205">
        <v>0.12346214161908245</v>
      </c>
      <c r="M133" s="205">
        <v>0.2396900840446623</v>
      </c>
      <c r="N133" s="205">
        <v>0.12233926666035133</v>
      </c>
      <c r="O133" s="205">
        <v>0.10293722880161839</v>
      </c>
      <c r="P133" s="205">
        <v>8.3046424435735192E-2</v>
      </c>
      <c r="Q133" s="205">
        <v>0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31.764256828996146</v>
      </c>
      <c r="C135" s="205">
        <v>40.736661093692817</v>
      </c>
      <c r="D135" s="205">
        <v>39.84734644351186</v>
      </c>
      <c r="E135" s="205">
        <v>20.668414095570178</v>
      </c>
      <c r="F135" s="205">
        <v>20.926938383417045</v>
      </c>
      <c r="G135" s="205">
        <v>30.913988961383239</v>
      </c>
      <c r="H135" s="205">
        <v>13.204480174572776</v>
      </c>
      <c r="I135" s="205">
        <v>8.786394910494268</v>
      </c>
      <c r="J135" s="205">
        <v>9.3444291720742552</v>
      </c>
      <c r="K135" s="205">
        <v>21.262878049607405</v>
      </c>
      <c r="L135" s="205">
        <v>8.1813137770431865</v>
      </c>
      <c r="M135" s="205">
        <v>21.194728999359697</v>
      </c>
      <c r="N135" s="205">
        <v>23.0810532559323</v>
      </c>
      <c r="O135" s="205">
        <v>23.14429854980601</v>
      </c>
      <c r="P135" s="205">
        <v>13.521937261631752</v>
      </c>
      <c r="Q135" s="205">
        <v>0</v>
      </c>
    </row>
    <row r="136" spans="1:17" x14ac:dyDescent="0.25">
      <c r="A136" s="152" t="s">
        <v>156</v>
      </c>
      <c r="B136" s="151">
        <v>2.1503667650097378</v>
      </c>
      <c r="C136" s="151">
        <v>3.1649462958490333</v>
      </c>
      <c r="D136" s="151">
        <v>2.8605686535211756</v>
      </c>
      <c r="E136" s="151">
        <v>12.032492532507645</v>
      </c>
      <c r="F136" s="151">
        <v>11.78897175837637</v>
      </c>
      <c r="G136" s="151">
        <v>1.8938388220998021</v>
      </c>
      <c r="H136" s="151">
        <v>8.223611868923939</v>
      </c>
      <c r="I136" s="151">
        <v>13.06396802361302</v>
      </c>
      <c r="J136" s="151">
        <v>8.1846848069940172</v>
      </c>
      <c r="K136" s="151">
        <v>1.0217901593184811</v>
      </c>
      <c r="L136" s="151">
        <v>13.739801916630269</v>
      </c>
      <c r="M136" s="151">
        <v>1.3769526559975478</v>
      </c>
      <c r="N136" s="151">
        <v>0.8601706160967767</v>
      </c>
      <c r="O136" s="151">
        <v>1.3770581202256633</v>
      </c>
      <c r="P136" s="151">
        <v>10.992785381347222</v>
      </c>
      <c r="Q136" s="151">
        <v>25.814763806017087</v>
      </c>
    </row>
    <row r="137" spans="1:17" x14ac:dyDescent="0.25">
      <c r="A137" s="156" t="s">
        <v>144</v>
      </c>
      <c r="B137" s="204">
        <v>39.784118874064781</v>
      </c>
      <c r="C137" s="204">
        <v>34.073630241154731</v>
      </c>
      <c r="D137" s="204">
        <v>30.864906750405218</v>
      </c>
      <c r="E137" s="204">
        <v>24.56383162811094</v>
      </c>
      <c r="F137" s="204">
        <v>24.729062671686091</v>
      </c>
      <c r="G137" s="204">
        <v>24.298673047220099</v>
      </c>
      <c r="H137" s="204">
        <v>16.192083569702056</v>
      </c>
      <c r="I137" s="204">
        <v>15.904184909551841</v>
      </c>
      <c r="J137" s="204">
        <v>13.275277893191427</v>
      </c>
      <c r="K137" s="204">
        <v>17.781844417894636</v>
      </c>
      <c r="L137" s="204">
        <v>15.847672174183852</v>
      </c>
      <c r="M137" s="204">
        <v>18.224338412194324</v>
      </c>
      <c r="N137" s="204">
        <v>19.302059436182354</v>
      </c>
      <c r="O137" s="204">
        <v>19.456995722997899</v>
      </c>
      <c r="P137" s="204">
        <v>18.064432721677893</v>
      </c>
      <c r="Q137" s="204">
        <v>17.319743618220429</v>
      </c>
    </row>
    <row r="138" spans="1:17" x14ac:dyDescent="0.25">
      <c r="A138" s="152" t="s">
        <v>155</v>
      </c>
      <c r="B138" s="151">
        <v>14.132631736360455</v>
      </c>
      <c r="C138" s="151">
        <v>12.275621420732197</v>
      </c>
      <c r="D138" s="151">
        <v>11.93236237093064</v>
      </c>
      <c r="E138" s="151">
        <v>8.2238484708149677</v>
      </c>
      <c r="F138" s="151">
        <v>8.2815181006759531</v>
      </c>
      <c r="G138" s="151">
        <v>9.392199936487776</v>
      </c>
      <c r="H138" s="151">
        <v>5.4082523813265642</v>
      </c>
      <c r="I138" s="151">
        <v>5.018327869740439</v>
      </c>
      <c r="J138" s="151">
        <v>4.3307053681497871</v>
      </c>
      <c r="K138" s="151">
        <v>6.3267147826368602</v>
      </c>
      <c r="L138" s="151">
        <v>4.8798136358246031</v>
      </c>
      <c r="M138" s="151">
        <v>6.3372355757083216</v>
      </c>
      <c r="N138" s="151">
        <v>6.7338230054591701</v>
      </c>
      <c r="O138" s="151">
        <v>6.7907884958788154</v>
      </c>
      <c r="P138" s="151">
        <v>5.7802201114368907</v>
      </c>
      <c r="Q138" s="151">
        <v>2.5685768606540358</v>
      </c>
    </row>
    <row r="139" spans="1:17" x14ac:dyDescent="0.25">
      <c r="A139" s="154" t="s">
        <v>30</v>
      </c>
      <c r="B139" s="153">
        <v>4.8035920154001364</v>
      </c>
      <c r="C139" s="153">
        <v>0.19434669663228249</v>
      </c>
      <c r="D139" s="153">
        <v>0.16793495697566288</v>
      </c>
      <c r="E139" s="153">
        <v>0.1807396311502398</v>
      </c>
      <c r="F139" s="153">
        <v>0.26861870861371656</v>
      </c>
      <c r="G139" s="153">
        <v>0.27632070831425792</v>
      </c>
      <c r="H139" s="153">
        <v>0.21476354015730223</v>
      </c>
      <c r="I139" s="153">
        <v>0.25854137307367514</v>
      </c>
      <c r="J139" s="153">
        <v>0.27344430085739518</v>
      </c>
      <c r="K139" s="153">
        <v>0.1765422664268152</v>
      </c>
      <c r="L139" s="153">
        <v>0.19485229476812732</v>
      </c>
      <c r="M139" s="153">
        <v>0.17610354635707662</v>
      </c>
      <c r="N139" s="153">
        <v>0.17383335310255041</v>
      </c>
      <c r="O139" s="153">
        <v>0.12867591050454449</v>
      </c>
      <c r="P139" s="153">
        <v>0.10792204482738023</v>
      </c>
      <c r="Q139" s="153">
        <v>6.5010860492327863E-2</v>
      </c>
    </row>
    <row r="140" spans="1:17" x14ac:dyDescent="0.25">
      <c r="A140" s="154" t="s">
        <v>125</v>
      </c>
      <c r="B140" s="153">
        <v>0.18706526735075293</v>
      </c>
      <c r="C140" s="153">
        <v>0.28985825661429587</v>
      </c>
      <c r="D140" s="153">
        <v>0.26992190746336969</v>
      </c>
      <c r="E140" s="153">
        <v>0.32939758989194823</v>
      </c>
      <c r="F140" s="153">
        <v>0.2456463309737334</v>
      </c>
      <c r="G140" s="153">
        <v>0.25551954466483906</v>
      </c>
      <c r="H140" s="153">
        <v>0.16229129038046819</v>
      </c>
      <c r="I140" s="153">
        <v>0.11944321964527786</v>
      </c>
      <c r="J140" s="153">
        <v>8.1993190398322785E-2</v>
      </c>
      <c r="K140" s="153">
        <v>0.10109266619235634</v>
      </c>
      <c r="L140" s="153">
        <v>6.9648521072030595E-2</v>
      </c>
      <c r="M140" s="153">
        <v>6.8896770571629184E-2</v>
      </c>
      <c r="N140" s="153">
        <v>3.4587370040281049E-2</v>
      </c>
      <c r="O140" s="153">
        <v>2.9499395714559527E-2</v>
      </c>
      <c r="P140" s="153">
        <v>3.4624376157691254E-2</v>
      </c>
      <c r="Q140" s="153">
        <v>0.15881819262745281</v>
      </c>
    </row>
    <row r="141" spans="1:17" x14ac:dyDescent="0.25">
      <c r="A141" s="154" t="s">
        <v>26</v>
      </c>
      <c r="B141" s="153">
        <v>9.1419744536095671</v>
      </c>
      <c r="C141" s="153">
        <v>11.791416467485618</v>
      </c>
      <c r="D141" s="153">
        <v>11.494505506491608</v>
      </c>
      <c r="E141" s="153">
        <v>7.7137112497727793</v>
      </c>
      <c r="F141" s="153">
        <v>7.7672530610885024</v>
      </c>
      <c r="G141" s="153">
        <v>8.8603596835086798</v>
      </c>
      <c r="H141" s="153">
        <v>5.0311975507887938</v>
      </c>
      <c r="I141" s="153">
        <v>4.6403432770214863</v>
      </c>
      <c r="J141" s="153">
        <v>3.975267876894069</v>
      </c>
      <c r="K141" s="153">
        <v>6.049079850017689</v>
      </c>
      <c r="L141" s="153">
        <v>4.6153128199844451</v>
      </c>
      <c r="M141" s="153">
        <v>6.092235258779616</v>
      </c>
      <c r="N141" s="153">
        <v>6.5254022823163389</v>
      </c>
      <c r="O141" s="153">
        <v>6.6326131896597111</v>
      </c>
      <c r="P141" s="153">
        <v>5.6376736904518197</v>
      </c>
      <c r="Q141" s="153">
        <v>2.3447478075342549</v>
      </c>
    </row>
    <row r="142" spans="1:17" x14ac:dyDescent="0.25">
      <c r="A142" s="152" t="s">
        <v>154</v>
      </c>
      <c r="B142" s="151">
        <v>25.522757925206626</v>
      </c>
      <c r="C142" s="151">
        <v>21.608578517224082</v>
      </c>
      <c r="D142" s="151">
        <v>18.761197992335138</v>
      </c>
      <c r="E142" s="151">
        <v>15.618391770911572</v>
      </c>
      <c r="F142" s="151">
        <v>15.740437624733202</v>
      </c>
      <c r="G142" s="151">
        <v>14.792935720697901</v>
      </c>
      <c r="H142" s="151">
        <v>10.289150465822596</v>
      </c>
      <c r="I142" s="151">
        <v>10.100525687736514</v>
      </c>
      <c r="J142" s="151">
        <v>8.4522858270102859</v>
      </c>
      <c r="K142" s="151">
        <v>11.393971902632909</v>
      </c>
      <c r="L142" s="151">
        <v>10.143461233659691</v>
      </c>
      <c r="M142" s="151">
        <v>11.80444245138386</v>
      </c>
      <c r="N142" s="151">
        <v>12.516620788984937</v>
      </c>
      <c r="O142" s="151">
        <v>12.583560799392693</v>
      </c>
      <c r="P142" s="151">
        <v>11.624233553084267</v>
      </c>
      <c r="Q142" s="151">
        <v>10.743746244671447</v>
      </c>
    </row>
    <row r="143" spans="1:17" x14ac:dyDescent="0.25">
      <c r="A143" s="150" t="s">
        <v>33</v>
      </c>
      <c r="B143" s="87">
        <v>0</v>
      </c>
      <c r="C143" s="87">
        <v>0</v>
      </c>
      <c r="D143" s="87">
        <v>12.315270500816778</v>
      </c>
      <c r="E143" s="87">
        <v>0</v>
      </c>
      <c r="F143" s="87">
        <v>0</v>
      </c>
      <c r="G143" s="87">
        <v>6.616165432596282</v>
      </c>
      <c r="H143" s="87">
        <v>0.32753949361601081</v>
      </c>
      <c r="I143" s="87">
        <v>0.14759013230040005</v>
      </c>
      <c r="J143" s="87">
        <v>0.23180041241746208</v>
      </c>
      <c r="K143" s="87">
        <v>0.27084632895232907</v>
      </c>
      <c r="L143" s="87">
        <v>8.6687655318780532E-2</v>
      </c>
      <c r="M143" s="87">
        <v>0.12924117139017824</v>
      </c>
      <c r="N143" s="87">
        <v>8.2817995520884397E-2</v>
      </c>
      <c r="O143" s="87">
        <v>0.27644100383901954</v>
      </c>
      <c r="P143" s="87">
        <v>0.23425310813071445</v>
      </c>
      <c r="Q143" s="87">
        <v>0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2.5418865322786202E-15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0.4235784046835131</v>
      </c>
      <c r="C146" s="87">
        <v>0.32973158671088554</v>
      </c>
      <c r="D146" s="87">
        <v>0</v>
      </c>
      <c r="E146" s="87">
        <v>0.46945172696753285</v>
      </c>
      <c r="F146" s="87">
        <v>0.38733002968953362</v>
      </c>
      <c r="G146" s="87">
        <v>8.4857713836731724E-17</v>
      </c>
      <c r="H146" s="87">
        <v>0.26516229002048752</v>
      </c>
      <c r="I146" s="87">
        <v>0.25747129388053958</v>
      </c>
      <c r="J146" s="87">
        <v>0.19569928658714567</v>
      </c>
      <c r="K146" s="87">
        <v>0.1833423848005056</v>
      </c>
      <c r="L146" s="87">
        <v>0.24075451625274072</v>
      </c>
      <c r="M146" s="87">
        <v>0.21465164770386905</v>
      </c>
      <c r="N146" s="87">
        <v>0.15690811539521249</v>
      </c>
      <c r="O146" s="87">
        <v>0.16603389771811616</v>
      </c>
      <c r="P146" s="87">
        <v>0.1221685753164773</v>
      </c>
      <c r="Q146" s="87">
        <v>5.4921559988518283E-2</v>
      </c>
    </row>
    <row r="147" spans="1:17" x14ac:dyDescent="0.25">
      <c r="A147" s="150" t="s">
        <v>29</v>
      </c>
      <c r="B147" s="87">
        <v>7.122025530722337</v>
      </c>
      <c r="C147" s="87">
        <v>8.7240712088688905</v>
      </c>
      <c r="D147" s="87">
        <v>6.4459274915183586</v>
      </c>
      <c r="E147" s="87">
        <v>4.4384516068443611</v>
      </c>
      <c r="F147" s="87">
        <v>4.2139782391123424</v>
      </c>
      <c r="G147" s="87">
        <v>3.4770854311402837</v>
      </c>
      <c r="H147" s="87">
        <v>2.5933482459023782</v>
      </c>
      <c r="I147" s="87">
        <v>2.2113316586976142</v>
      </c>
      <c r="J147" s="87">
        <v>1.7145845015717083</v>
      </c>
      <c r="K147" s="87">
        <v>2.3462384362302262</v>
      </c>
      <c r="L147" s="87">
        <v>0.8257498073908992</v>
      </c>
      <c r="M147" s="87">
        <v>0.40517949874768383</v>
      </c>
      <c r="N147" s="87">
        <v>0.32250221165623566</v>
      </c>
      <c r="O147" s="87">
        <v>0.55511211869285648</v>
      </c>
      <c r="P147" s="87">
        <v>0.30794602570459462</v>
      </c>
      <c r="Q147" s="87">
        <v>0.27073316010020326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17.977153989800776</v>
      </c>
      <c r="C149" s="87">
        <v>12.554775721644303</v>
      </c>
      <c r="D149" s="87">
        <v>0</v>
      </c>
      <c r="E149" s="87">
        <v>10.710488437099679</v>
      </c>
      <c r="F149" s="87">
        <v>11.139129355931326</v>
      </c>
      <c r="G149" s="87">
        <v>2.5928453635490229E-15</v>
      </c>
      <c r="H149" s="87">
        <v>7.1031004362837189</v>
      </c>
      <c r="I149" s="87">
        <v>7.4841326028579607</v>
      </c>
      <c r="J149" s="87">
        <v>6.3102016264339706</v>
      </c>
      <c r="K149" s="87">
        <v>8.5935447526498496</v>
      </c>
      <c r="L149" s="87">
        <v>8.9902692546972709</v>
      </c>
      <c r="M149" s="87">
        <v>11.055370133542128</v>
      </c>
      <c r="N149" s="87">
        <v>11.954392466412605</v>
      </c>
      <c r="O149" s="87">
        <v>11.5859737791427</v>
      </c>
      <c r="P149" s="87">
        <v>10.95986584393248</v>
      </c>
      <c r="Q149" s="87">
        <v>10.418091524582726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4.6996848569613343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49" t="s">
        <v>153</v>
      </c>
      <c r="B153" s="148">
        <v>0.12872921249769587</v>
      </c>
      <c r="C153" s="148">
        <v>0.18943030319844592</v>
      </c>
      <c r="D153" s="148">
        <v>0.17134638713943934</v>
      </c>
      <c r="E153" s="148">
        <v>0.72159138638439979</v>
      </c>
      <c r="F153" s="148">
        <v>0.70710694627693371</v>
      </c>
      <c r="G153" s="148">
        <v>0.11353739003442259</v>
      </c>
      <c r="H153" s="148">
        <v>0.49468072255289586</v>
      </c>
      <c r="I153" s="148">
        <v>0.78533135207488802</v>
      </c>
      <c r="J153" s="148">
        <v>0.4922866980313555</v>
      </c>
      <c r="K153" s="148">
        <v>6.1157732624866207E-2</v>
      </c>
      <c r="L153" s="148">
        <v>0.82439730469955852</v>
      </c>
      <c r="M153" s="148">
        <v>8.266038510214048E-2</v>
      </c>
      <c r="N153" s="148">
        <v>5.1615641738246072E-2</v>
      </c>
      <c r="O153" s="148">
        <v>8.2646427726392593E-2</v>
      </c>
      <c r="P153" s="148">
        <v>0.65997905715673755</v>
      </c>
      <c r="Q153" s="148">
        <v>4.0074205128949441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129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1</v>
      </c>
      <c r="C158" s="77">
        <f t="shared" si="0"/>
        <v>1</v>
      </c>
      <c r="D158" s="77">
        <f t="shared" si="0"/>
        <v>1</v>
      </c>
      <c r="E158" s="77">
        <f t="shared" si="0"/>
        <v>1</v>
      </c>
      <c r="F158" s="77">
        <f t="shared" si="0"/>
        <v>1</v>
      </c>
      <c r="G158" s="77">
        <f t="shared" si="0"/>
        <v>1</v>
      </c>
      <c r="H158" s="77">
        <f t="shared" si="0"/>
        <v>0.99999999999999989</v>
      </c>
      <c r="I158" s="77">
        <f t="shared" si="0"/>
        <v>1</v>
      </c>
      <c r="J158" s="77">
        <f t="shared" si="0"/>
        <v>1</v>
      </c>
      <c r="K158" s="77">
        <f t="shared" si="0"/>
        <v>1</v>
      </c>
      <c r="L158" s="77">
        <f t="shared" si="0"/>
        <v>1</v>
      </c>
      <c r="M158" s="77">
        <f t="shared" si="0"/>
        <v>1</v>
      </c>
      <c r="N158" s="77">
        <f t="shared" si="0"/>
        <v>1</v>
      </c>
      <c r="O158" s="77">
        <f t="shared" si="0"/>
        <v>1</v>
      </c>
      <c r="P158" s="77">
        <f t="shared" si="0"/>
        <v>1</v>
      </c>
      <c r="Q158" s="77">
        <f t="shared" si="0"/>
        <v>1</v>
      </c>
    </row>
    <row r="159" spans="1:17" x14ac:dyDescent="0.25">
      <c r="A159" s="132" t="s">
        <v>83</v>
      </c>
      <c r="B159" s="203">
        <f t="shared" ref="B159:Q159" si="1">IF(B$6=0,0,B$6/B$5)</f>
        <v>1.4629535260987315E-3</v>
      </c>
      <c r="C159" s="203">
        <f t="shared" si="1"/>
        <v>1.4802706789692019E-3</v>
      </c>
      <c r="D159" s="203">
        <f t="shared" si="1"/>
        <v>1.5774641561522428E-3</v>
      </c>
      <c r="E159" s="203">
        <f t="shared" si="1"/>
        <v>1.4643319313016705E-3</v>
      </c>
      <c r="F159" s="203">
        <f t="shared" si="1"/>
        <v>1.4617511631857189E-3</v>
      </c>
      <c r="G159" s="203">
        <f t="shared" si="1"/>
        <v>1.5782116105602115E-3</v>
      </c>
      <c r="H159" s="203">
        <f t="shared" si="1"/>
        <v>1.4650482155441011E-3</v>
      </c>
      <c r="I159" s="203">
        <f t="shared" si="1"/>
        <v>1.4574204162580867E-3</v>
      </c>
      <c r="J159" s="203">
        <f t="shared" si="1"/>
        <v>1.4572362163730874E-3</v>
      </c>
      <c r="K159" s="203">
        <f t="shared" si="1"/>
        <v>1.4566941694958129E-3</v>
      </c>
      <c r="L159" s="203">
        <f t="shared" si="1"/>
        <v>1.4366421334214023E-3</v>
      </c>
      <c r="M159" s="203">
        <f t="shared" si="1"/>
        <v>1.4299729788236899E-3</v>
      </c>
      <c r="N159" s="203">
        <f t="shared" si="1"/>
        <v>1.4276782147885185E-3</v>
      </c>
      <c r="O159" s="203">
        <f t="shared" si="1"/>
        <v>1.4330840673423891E-3</v>
      </c>
      <c r="P159" s="203">
        <f t="shared" si="1"/>
        <v>1.4300743612859614E-3</v>
      </c>
      <c r="Q159" s="203">
        <f t="shared" si="1"/>
        <v>1.4260482109483997E-3</v>
      </c>
    </row>
    <row r="160" spans="1:17" x14ac:dyDescent="0.25">
      <c r="A160" s="76" t="s">
        <v>82</v>
      </c>
      <c r="B160" s="202">
        <f t="shared" ref="B160:Q160" si="2">IF(B$7=0,0,B$7/B$5)</f>
        <v>1.9008823399559806E-4</v>
      </c>
      <c r="C160" s="202">
        <f t="shared" si="2"/>
        <v>1.9233833076781587E-4</v>
      </c>
      <c r="D160" s="202">
        <f t="shared" si="2"/>
        <v>2.0496712320996815E-4</v>
      </c>
      <c r="E160" s="202">
        <f t="shared" si="2"/>
        <v>1.9026733647977312E-4</v>
      </c>
      <c r="F160" s="202">
        <f t="shared" si="2"/>
        <v>1.8993200549026343E-4</v>
      </c>
      <c r="G160" s="202">
        <f t="shared" si="2"/>
        <v>2.0506424337535161E-4</v>
      </c>
      <c r="H160" s="202">
        <f t="shared" si="2"/>
        <v>1.9036040656317187E-4</v>
      </c>
      <c r="I160" s="202">
        <f t="shared" si="2"/>
        <v>1.8936929176035386E-4</v>
      </c>
      <c r="J160" s="202">
        <f t="shared" si="2"/>
        <v>1.8934535782792395E-4</v>
      </c>
      <c r="K160" s="202">
        <f t="shared" si="2"/>
        <v>1.8927492720124587E-4</v>
      </c>
      <c r="L160" s="202">
        <f t="shared" si="2"/>
        <v>1.8666947456218267E-4</v>
      </c>
      <c r="M160" s="202">
        <f t="shared" si="2"/>
        <v>1.8580292084252804E-4</v>
      </c>
      <c r="N160" s="202">
        <f t="shared" si="2"/>
        <v>1.8550475166961828E-4</v>
      </c>
      <c r="O160" s="202">
        <f t="shared" si="2"/>
        <v>1.8620715878431732E-4</v>
      </c>
      <c r="P160" s="202">
        <f t="shared" si="2"/>
        <v>1.8581609392893684E-4</v>
      </c>
      <c r="Q160" s="202">
        <f t="shared" si="2"/>
        <v>1.8529295782528438E-4</v>
      </c>
    </row>
    <row r="161" spans="1:17" x14ac:dyDescent="0.25">
      <c r="A161" s="76" t="s">
        <v>81</v>
      </c>
      <c r="B161" s="202">
        <f t="shared" ref="B161:Q161" si="3">IF(B$8=0,0,B$8/B$5)</f>
        <v>2.6494584947782205E-2</v>
      </c>
      <c r="C161" s="202">
        <f t="shared" si="3"/>
        <v>2.6808204464462217E-2</v>
      </c>
      <c r="D161" s="202">
        <f t="shared" si="3"/>
        <v>2.8568411327945742E-2</v>
      </c>
      <c r="E161" s="202">
        <f t="shared" si="3"/>
        <v>2.6519548333898173E-2</v>
      </c>
      <c r="F161" s="202">
        <f t="shared" si="3"/>
        <v>2.6472809747293206E-2</v>
      </c>
      <c r="G161" s="202">
        <f t="shared" si="3"/>
        <v>2.8581947980992631E-2</v>
      </c>
      <c r="H161" s="202">
        <f t="shared" si="3"/>
        <v>2.6532520484666661E-2</v>
      </c>
      <c r="I161" s="202">
        <f t="shared" si="3"/>
        <v>2.6394378450389694E-2</v>
      </c>
      <c r="J161" s="202">
        <f t="shared" si="3"/>
        <v>2.6391042527946895E-2</v>
      </c>
      <c r="K161" s="202">
        <f t="shared" si="3"/>
        <v>2.6381225875005136E-2</v>
      </c>
      <c r="L161" s="202">
        <f t="shared" si="3"/>
        <v>2.6018076695163303E-2</v>
      </c>
      <c r="M161" s="202">
        <f t="shared" si="3"/>
        <v>2.5897296041597243E-2</v>
      </c>
      <c r="N161" s="202">
        <f t="shared" si="3"/>
        <v>2.5855737085977451E-2</v>
      </c>
      <c r="O161" s="202">
        <f t="shared" si="3"/>
        <v>2.5953638910709804E-2</v>
      </c>
      <c r="P161" s="202">
        <f t="shared" si="3"/>
        <v>2.5899132112402606E-2</v>
      </c>
      <c r="Q161" s="202">
        <f t="shared" si="3"/>
        <v>2.5826217163138609E-2</v>
      </c>
    </row>
    <row r="162" spans="1:17" x14ac:dyDescent="0.25">
      <c r="A162" s="76" t="s">
        <v>80</v>
      </c>
      <c r="B162" s="202">
        <f t="shared" ref="B162:Q162" si="4">IF(B$9=0,0,B$9/B$5)</f>
        <v>4.8373603682822755E-4</v>
      </c>
      <c r="C162" s="202">
        <f t="shared" si="4"/>
        <v>4.894620771632534E-4</v>
      </c>
      <c r="D162" s="202">
        <f t="shared" si="4"/>
        <v>5.2159979488245985E-4</v>
      </c>
      <c r="E162" s="202">
        <f t="shared" si="4"/>
        <v>4.8419181635786924E-4</v>
      </c>
      <c r="F162" s="202">
        <f t="shared" si="4"/>
        <v>4.8333846693964666E-4</v>
      </c>
      <c r="G162" s="202">
        <f t="shared" si="4"/>
        <v>5.2184694602333396E-4</v>
      </c>
      <c r="H162" s="202">
        <f t="shared" si="4"/>
        <v>4.8442866086078365E-4</v>
      </c>
      <c r="I162" s="202">
        <f t="shared" si="4"/>
        <v>4.8190647452300069E-4</v>
      </c>
      <c r="J162" s="202">
        <f t="shared" si="4"/>
        <v>4.8184556751483949E-4</v>
      </c>
      <c r="K162" s="202">
        <f t="shared" si="4"/>
        <v>4.8166633584171349E-4</v>
      </c>
      <c r="L162" s="202">
        <f t="shared" si="4"/>
        <v>4.7503598683340379E-4</v>
      </c>
      <c r="M162" s="202">
        <f t="shared" si="4"/>
        <v>4.7283078321173091E-4</v>
      </c>
      <c r="N162" s="202">
        <f t="shared" si="4"/>
        <v>4.7207200308643869E-4</v>
      </c>
      <c r="O162" s="202">
        <f t="shared" si="4"/>
        <v>4.7385948686048626E-4</v>
      </c>
      <c r="P162" s="202">
        <f t="shared" si="4"/>
        <v>4.7286430604730163E-4</v>
      </c>
      <c r="Q162" s="202">
        <f t="shared" si="4"/>
        <v>4.7153303066963437E-4</v>
      </c>
    </row>
    <row r="163" spans="1:17" x14ac:dyDescent="0.25">
      <c r="A163" s="129" t="s">
        <v>79</v>
      </c>
      <c r="B163" s="201">
        <f t="shared" ref="B163:Q163" si="5">IF(B$10=0,0,B$10/B$5)</f>
        <v>1.529037709097174E-3</v>
      </c>
      <c r="C163" s="201">
        <f t="shared" si="5"/>
        <v>1.5471371082105279E-3</v>
      </c>
      <c r="D163" s="201">
        <f t="shared" si="5"/>
        <v>1.6487209856474625E-3</v>
      </c>
      <c r="E163" s="201">
        <f t="shared" si="5"/>
        <v>1.5304783792866976E-3</v>
      </c>
      <c r="F163" s="201">
        <f t="shared" si="5"/>
        <v>1.527781033337337E-3</v>
      </c>
      <c r="G163" s="201">
        <f t="shared" si="5"/>
        <v>1.6495022038852441E-3</v>
      </c>
      <c r="H163" s="201">
        <f t="shared" si="5"/>
        <v>1.5312270193477589E-3</v>
      </c>
      <c r="I163" s="201">
        <f t="shared" si="5"/>
        <v>1.5232546589564876E-3</v>
      </c>
      <c r="J163" s="201">
        <f t="shared" si="5"/>
        <v>1.523062138438815E-3</v>
      </c>
      <c r="K163" s="201">
        <f t="shared" si="5"/>
        <v>1.5224956063510449E-3</v>
      </c>
      <c r="L163" s="201">
        <f t="shared" si="5"/>
        <v>1.5015377845508456E-3</v>
      </c>
      <c r="M163" s="201">
        <f t="shared" si="5"/>
        <v>1.4945673725139752E-3</v>
      </c>
      <c r="N163" s="201">
        <f t="shared" si="5"/>
        <v>1.4921689499525876E-3</v>
      </c>
      <c r="O163" s="201">
        <f t="shared" si="5"/>
        <v>1.4978189943711062E-3</v>
      </c>
      <c r="P163" s="201">
        <f t="shared" si="5"/>
        <v>1.4946733346003222E-3</v>
      </c>
      <c r="Q163" s="201">
        <f t="shared" si="5"/>
        <v>1.4904653159730713E-3</v>
      </c>
    </row>
    <row r="164" spans="1:17" x14ac:dyDescent="0.25">
      <c r="A164" s="127" t="s">
        <v>152</v>
      </c>
      <c r="B164" s="200">
        <f t="shared" ref="B164:Q164" si="6">IF(B$15=0,0,B$15/B$5)</f>
        <v>0.58285476069787778</v>
      </c>
      <c r="C164" s="200">
        <f t="shared" si="6"/>
        <v>0.57791696346145605</v>
      </c>
      <c r="D164" s="200">
        <f t="shared" si="6"/>
        <v>0.55063827334968984</v>
      </c>
      <c r="E164" s="200">
        <f t="shared" si="6"/>
        <v>0.5824617234906273</v>
      </c>
      <c r="F164" s="200">
        <f t="shared" si="6"/>
        <v>0.58319760136651766</v>
      </c>
      <c r="G164" s="200">
        <f t="shared" si="6"/>
        <v>0.55235128772409181</v>
      </c>
      <c r="H164" s="200">
        <f t="shared" si="6"/>
        <v>0.58225748285250256</v>
      </c>
      <c r="I164" s="200">
        <f t="shared" si="6"/>
        <v>0.58443246661087134</v>
      </c>
      <c r="J164" s="200">
        <f t="shared" si="6"/>
        <v>0.58448498919872982</v>
      </c>
      <c r="K164" s="200">
        <f t="shared" si="6"/>
        <v>0.584639547952853</v>
      </c>
      <c r="L164" s="200">
        <f t="shared" si="6"/>
        <v>0.59035716730133658</v>
      </c>
      <c r="M164" s="200">
        <f t="shared" si="6"/>
        <v>0.59225880398423547</v>
      </c>
      <c r="N164" s="200">
        <f t="shared" si="6"/>
        <v>0.5929131309163741</v>
      </c>
      <c r="O164" s="200">
        <f t="shared" si="6"/>
        <v>0.59137171103051511</v>
      </c>
      <c r="P164" s="200">
        <f t="shared" si="6"/>
        <v>0.5922298958810519</v>
      </c>
      <c r="Q164" s="200">
        <f t="shared" si="6"/>
        <v>0.59337790873044671</v>
      </c>
    </row>
    <row r="165" spans="1:17" x14ac:dyDescent="0.25">
      <c r="A165" s="72" t="s">
        <v>151</v>
      </c>
      <c r="B165" s="71">
        <f t="shared" ref="B165:Q165" si="7">IF(B$26=0,0,B$26/B$5)</f>
        <v>0.3869848388483203</v>
      </c>
      <c r="C165" s="71">
        <f t="shared" si="7"/>
        <v>0.39156562387897093</v>
      </c>
      <c r="D165" s="71">
        <f t="shared" si="7"/>
        <v>0.41684056326247226</v>
      </c>
      <c r="E165" s="71">
        <f t="shared" si="7"/>
        <v>0.38734945871204846</v>
      </c>
      <c r="F165" s="71">
        <f t="shared" si="7"/>
        <v>0.38666678621723616</v>
      </c>
      <c r="G165" s="71">
        <f t="shared" si="7"/>
        <v>0.41511213929107144</v>
      </c>
      <c r="H165" s="71">
        <f t="shared" si="7"/>
        <v>0.38753893236051484</v>
      </c>
      <c r="I165" s="71">
        <f t="shared" si="7"/>
        <v>0.38552120409724111</v>
      </c>
      <c r="J165" s="71">
        <f t="shared" si="7"/>
        <v>0.38547247899316855</v>
      </c>
      <c r="K165" s="71">
        <f t="shared" si="7"/>
        <v>0.3853290951332522</v>
      </c>
      <c r="L165" s="71">
        <f t="shared" si="7"/>
        <v>0.3800248706241322</v>
      </c>
      <c r="M165" s="71">
        <f t="shared" si="7"/>
        <v>0.37826072591877535</v>
      </c>
      <c r="N165" s="71">
        <f t="shared" si="7"/>
        <v>0.3776537080781513</v>
      </c>
      <c r="O165" s="71">
        <f t="shared" si="7"/>
        <v>0.37908368035141687</v>
      </c>
      <c r="P165" s="71">
        <f t="shared" si="7"/>
        <v>0.37828754391068298</v>
      </c>
      <c r="Q165" s="71">
        <f t="shared" si="7"/>
        <v>0.37722253459099842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0.99999999999999989</v>
      </c>
      <c r="C167" s="77">
        <f t="shared" si="8"/>
        <v>1.0000000000000002</v>
      </c>
      <c r="D167" s="77">
        <f t="shared" si="8"/>
        <v>1.0000000000000002</v>
      </c>
      <c r="E167" s="77">
        <f t="shared" si="8"/>
        <v>1</v>
      </c>
      <c r="F167" s="77">
        <f t="shared" si="8"/>
        <v>1</v>
      </c>
      <c r="G167" s="77">
        <f t="shared" si="8"/>
        <v>1</v>
      </c>
      <c r="H167" s="77">
        <f t="shared" si="8"/>
        <v>1.0000000000000002</v>
      </c>
      <c r="I167" s="77">
        <f t="shared" si="8"/>
        <v>1.0000000000000002</v>
      </c>
      <c r="J167" s="77">
        <f t="shared" si="8"/>
        <v>1.0000000000000002</v>
      </c>
      <c r="K167" s="77">
        <f t="shared" si="8"/>
        <v>1</v>
      </c>
      <c r="L167" s="77">
        <f t="shared" si="8"/>
        <v>1</v>
      </c>
      <c r="M167" s="77">
        <f t="shared" si="8"/>
        <v>1</v>
      </c>
      <c r="N167" s="77">
        <f t="shared" si="8"/>
        <v>1</v>
      </c>
      <c r="O167" s="77">
        <f t="shared" si="8"/>
        <v>1.0000000000000002</v>
      </c>
      <c r="P167" s="77">
        <f t="shared" si="8"/>
        <v>1</v>
      </c>
      <c r="Q167" s="77">
        <f t="shared" si="8"/>
        <v>0.99999999999999989</v>
      </c>
    </row>
    <row r="168" spans="1:17" x14ac:dyDescent="0.25">
      <c r="A168" s="132" t="s">
        <v>83</v>
      </c>
      <c r="B168" s="203">
        <f t="shared" ref="B168:Q168" si="9">IF(B$34=0,0,B$34/B$33)</f>
        <v>8.499295840391053E-4</v>
      </c>
      <c r="C168" s="203">
        <f t="shared" si="9"/>
        <v>8.4958889657185666E-4</v>
      </c>
      <c r="D168" s="203">
        <f t="shared" si="9"/>
        <v>8.5369045527941816E-4</v>
      </c>
      <c r="E168" s="203">
        <f t="shared" si="9"/>
        <v>8.4524845549018728E-4</v>
      </c>
      <c r="F168" s="203">
        <f t="shared" si="9"/>
        <v>8.4522342245701911E-4</v>
      </c>
      <c r="G168" s="203">
        <f t="shared" si="9"/>
        <v>8.5379429619745009E-4</v>
      </c>
      <c r="H168" s="203">
        <f t="shared" si="9"/>
        <v>8.451098638322164E-4</v>
      </c>
      <c r="I168" s="203">
        <f t="shared" si="9"/>
        <v>8.4179321006478628E-4</v>
      </c>
      <c r="J168" s="203">
        <f t="shared" si="9"/>
        <v>8.4371609332910226E-4</v>
      </c>
      <c r="K168" s="203">
        <f t="shared" si="9"/>
        <v>8.4882632211728945E-4</v>
      </c>
      <c r="L168" s="203">
        <f t="shared" si="9"/>
        <v>8.4023172973669423E-4</v>
      </c>
      <c r="M168" s="203">
        <f t="shared" si="9"/>
        <v>8.4736554489599886E-4</v>
      </c>
      <c r="N168" s="203">
        <f t="shared" si="9"/>
        <v>8.4751077050423897E-4</v>
      </c>
      <c r="O168" s="203">
        <f t="shared" si="9"/>
        <v>8.4749855933203264E-4</v>
      </c>
      <c r="P168" s="203">
        <f t="shared" si="9"/>
        <v>8.4226173704601034E-4</v>
      </c>
      <c r="Q168" s="203">
        <f t="shared" si="9"/>
        <v>8.3021069890771345E-4</v>
      </c>
    </row>
    <row r="169" spans="1:17" x14ac:dyDescent="0.25">
      <c r="A169" s="76" t="s">
        <v>82</v>
      </c>
      <c r="B169" s="202">
        <f t="shared" ref="B169:Q169" si="10">IF(B$35=0,0,B$35/B$33)</f>
        <v>1.0286417558306124E-4</v>
      </c>
      <c r="C169" s="202">
        <f t="shared" si="10"/>
        <v>1.0282294330204865E-4</v>
      </c>
      <c r="D169" s="202">
        <f t="shared" si="10"/>
        <v>1.0331934143076637E-4</v>
      </c>
      <c r="E169" s="202">
        <f t="shared" si="10"/>
        <v>1.0229763402711905E-4</v>
      </c>
      <c r="F169" s="202">
        <f t="shared" si="10"/>
        <v>1.0229460436164144E-4</v>
      </c>
      <c r="G169" s="202">
        <f t="shared" si="10"/>
        <v>1.0333190895474218E-4</v>
      </c>
      <c r="H169" s="202">
        <f t="shared" si="10"/>
        <v>1.0228086073565167E-4</v>
      </c>
      <c r="I169" s="202">
        <f t="shared" si="10"/>
        <v>1.0187945706423239E-4</v>
      </c>
      <c r="J169" s="202">
        <f t="shared" si="10"/>
        <v>1.0211217728651991E-4</v>
      </c>
      <c r="K169" s="202">
        <f t="shared" si="10"/>
        <v>1.0273065142980085E-4</v>
      </c>
      <c r="L169" s="202">
        <f t="shared" si="10"/>
        <v>1.0169047624787459E-4</v>
      </c>
      <c r="M169" s="202">
        <f t="shared" si="10"/>
        <v>1.0255385837847007E-4</v>
      </c>
      <c r="N169" s="202">
        <f t="shared" si="10"/>
        <v>1.0257143455506838E-4</v>
      </c>
      <c r="O169" s="202">
        <f t="shared" si="10"/>
        <v>1.0256995667715292E-4</v>
      </c>
      <c r="P169" s="202">
        <f t="shared" si="10"/>
        <v>1.0193616134017133E-4</v>
      </c>
      <c r="Q169" s="202">
        <f t="shared" si="10"/>
        <v>1.0047766392309722E-4</v>
      </c>
    </row>
    <row r="170" spans="1:17" x14ac:dyDescent="0.25">
      <c r="A170" s="76" t="s">
        <v>81</v>
      </c>
      <c r="B170" s="202">
        <f t="shared" ref="B170:Q170" si="11">IF(B$36=0,0,B$36/B$33)</f>
        <v>1.6590019987217541E-2</v>
      </c>
      <c r="C170" s="202">
        <f t="shared" si="11"/>
        <v>1.6583370010563959E-2</v>
      </c>
      <c r="D170" s="202">
        <f t="shared" si="11"/>
        <v>1.6663429514568777E-2</v>
      </c>
      <c r="E170" s="202">
        <f t="shared" si="11"/>
        <v>1.6498647692797307E-2</v>
      </c>
      <c r="F170" s="202">
        <f t="shared" si="11"/>
        <v>1.6498159065823501E-2</v>
      </c>
      <c r="G170" s="202">
        <f t="shared" si="11"/>
        <v>1.6665456415312078E-2</v>
      </c>
      <c r="H170" s="202">
        <f t="shared" si="11"/>
        <v>1.6495942482366972E-2</v>
      </c>
      <c r="I170" s="202">
        <f t="shared" si="11"/>
        <v>1.6431203763624103E-2</v>
      </c>
      <c r="J170" s="202">
        <f t="shared" si="11"/>
        <v>1.6468737075073851E-2</v>
      </c>
      <c r="K170" s="202">
        <f t="shared" si="11"/>
        <v>1.6568485100471889E-2</v>
      </c>
      <c r="L170" s="202">
        <f t="shared" si="11"/>
        <v>1.6400724780024564E-2</v>
      </c>
      <c r="M170" s="202">
        <f t="shared" si="11"/>
        <v>1.6539971769775817E-2</v>
      </c>
      <c r="N170" s="202">
        <f t="shared" si="11"/>
        <v>1.6542806470189363E-2</v>
      </c>
      <c r="O170" s="202">
        <f t="shared" si="11"/>
        <v>1.6542568116807179E-2</v>
      </c>
      <c r="P170" s="202">
        <f t="shared" si="11"/>
        <v>1.6440349076517112E-2</v>
      </c>
      <c r="Q170" s="202">
        <f t="shared" si="11"/>
        <v>1.6205121397265199E-2</v>
      </c>
    </row>
    <row r="171" spans="1:17" x14ac:dyDescent="0.25">
      <c r="A171" s="76" t="s">
        <v>80</v>
      </c>
      <c r="B171" s="202">
        <f t="shared" ref="B171:Q171" si="12">IF(B$37=0,0,B$37/B$33)</f>
        <v>2.8211558131872096E-4</v>
      </c>
      <c r="C171" s="202">
        <f t="shared" si="12"/>
        <v>2.8200249754722299E-4</v>
      </c>
      <c r="D171" s="202">
        <f t="shared" si="12"/>
        <v>2.8336392047075226E-4</v>
      </c>
      <c r="E171" s="202">
        <f t="shared" si="12"/>
        <v>2.8056178283163949E-4</v>
      </c>
      <c r="F171" s="202">
        <f t="shared" si="12"/>
        <v>2.8055347366246012E-4</v>
      </c>
      <c r="G171" s="202">
        <f t="shared" si="12"/>
        <v>2.8339838819785041E-4</v>
      </c>
      <c r="H171" s="202">
        <f t="shared" si="12"/>
        <v>2.8051578035462435E-4</v>
      </c>
      <c r="I171" s="202">
        <f t="shared" si="12"/>
        <v>2.794148895006021E-4</v>
      </c>
      <c r="J171" s="202">
        <f t="shared" si="12"/>
        <v>2.8005314864595703E-4</v>
      </c>
      <c r="K171" s="202">
        <f t="shared" si="12"/>
        <v>2.8174937759518334E-4</v>
      </c>
      <c r="L171" s="202">
        <f t="shared" si="12"/>
        <v>2.7889659017469329E-4</v>
      </c>
      <c r="M171" s="202">
        <f t="shared" si="12"/>
        <v>2.8126450446839662E-4</v>
      </c>
      <c r="N171" s="202">
        <f t="shared" si="12"/>
        <v>2.8131270894046176E-4</v>
      </c>
      <c r="O171" s="202">
        <f t="shared" si="12"/>
        <v>2.8130865570827595E-4</v>
      </c>
      <c r="P171" s="202">
        <f t="shared" si="12"/>
        <v>2.795704068095107E-4</v>
      </c>
      <c r="Q171" s="202">
        <f t="shared" si="12"/>
        <v>2.7557032763386545E-4</v>
      </c>
    </row>
    <row r="172" spans="1:17" x14ac:dyDescent="0.25">
      <c r="A172" s="129" t="s">
        <v>79</v>
      </c>
      <c r="B172" s="201">
        <f t="shared" ref="B172:Q172" si="13">IF(B$38=0,0,B$38/B$33)</f>
        <v>8.8807132111875977E-4</v>
      </c>
      <c r="C172" s="201">
        <f t="shared" si="13"/>
        <v>8.8771534484165444E-4</v>
      </c>
      <c r="D172" s="201">
        <f t="shared" si="13"/>
        <v>8.9200096653134779E-4</v>
      </c>
      <c r="E172" s="201">
        <f t="shared" si="13"/>
        <v>8.8318012060893821E-4</v>
      </c>
      <c r="F172" s="201">
        <f t="shared" si="13"/>
        <v>8.8315396418462441E-4</v>
      </c>
      <c r="G172" s="201">
        <f t="shared" si="13"/>
        <v>8.9210946745071191E-4</v>
      </c>
      <c r="H172" s="201">
        <f t="shared" si="13"/>
        <v>8.8303530946328421E-4</v>
      </c>
      <c r="I172" s="201">
        <f t="shared" si="13"/>
        <v>8.795698163821539E-4</v>
      </c>
      <c r="J172" s="201">
        <f t="shared" si="13"/>
        <v>8.8157899162792349E-4</v>
      </c>
      <c r="K172" s="201">
        <f t="shared" si="13"/>
        <v>8.8691854882932985E-4</v>
      </c>
      <c r="L172" s="201">
        <f t="shared" si="13"/>
        <v>8.7793826251709192E-4</v>
      </c>
      <c r="M172" s="201">
        <f t="shared" si="13"/>
        <v>8.8539221725888767E-4</v>
      </c>
      <c r="N172" s="201">
        <f t="shared" si="13"/>
        <v>8.8554396006228231E-4</v>
      </c>
      <c r="O172" s="201">
        <f t="shared" si="13"/>
        <v>8.8553120089724388E-4</v>
      </c>
      <c r="P172" s="201">
        <f t="shared" si="13"/>
        <v>8.8005936914394651E-4</v>
      </c>
      <c r="Q172" s="201">
        <f t="shared" si="13"/>
        <v>8.6746752440609203E-4</v>
      </c>
    </row>
    <row r="173" spans="1:17" x14ac:dyDescent="0.25">
      <c r="A173" s="127" t="s">
        <v>150</v>
      </c>
      <c r="B173" s="200">
        <f t="shared" ref="B173:Q173" si="14">IF(B$43=0,0,B$43/B$33)</f>
        <v>0.84834191490771116</v>
      </c>
      <c r="C173" s="200">
        <f t="shared" si="14"/>
        <v>0.84800186384491916</v>
      </c>
      <c r="D173" s="200">
        <f t="shared" si="14"/>
        <v>0.85209576083758942</v>
      </c>
      <c r="E173" s="200">
        <f t="shared" si="14"/>
        <v>0.84366953071060369</v>
      </c>
      <c r="F173" s="200">
        <f t="shared" si="14"/>
        <v>0.84364454443916137</v>
      </c>
      <c r="G173" s="200">
        <f t="shared" si="14"/>
        <v>0.8521994077807048</v>
      </c>
      <c r="H173" s="200">
        <f t="shared" si="14"/>
        <v>0.84353119794195919</v>
      </c>
      <c r="I173" s="200">
        <f t="shared" si="14"/>
        <v>0.84022073968637467</v>
      </c>
      <c r="J173" s="200">
        <f t="shared" si="14"/>
        <v>0.84214003100324086</v>
      </c>
      <c r="K173" s="200">
        <f t="shared" si="14"/>
        <v>0.84724071388003264</v>
      </c>
      <c r="L173" s="200">
        <f t="shared" si="14"/>
        <v>0.83866217620476358</v>
      </c>
      <c r="M173" s="200">
        <f t="shared" si="14"/>
        <v>0.84578266539174018</v>
      </c>
      <c r="N173" s="200">
        <f t="shared" si="14"/>
        <v>0.84592761971843022</v>
      </c>
      <c r="O173" s="200">
        <f t="shared" si="14"/>
        <v>0.84591543135670288</v>
      </c>
      <c r="P173" s="200">
        <f t="shared" si="14"/>
        <v>0.84068839145882934</v>
      </c>
      <c r="Q173" s="200">
        <f t="shared" si="14"/>
        <v>0.85768758893574237</v>
      </c>
    </row>
    <row r="174" spans="1:17" x14ac:dyDescent="0.25">
      <c r="A174" s="127" t="s">
        <v>148</v>
      </c>
      <c r="B174" s="200">
        <f t="shared" ref="B174:Q174" si="15">IF(B$44=0,0,B$44/B$33)</f>
        <v>6.8970019505520105E-2</v>
      </c>
      <c r="C174" s="200">
        <f t="shared" si="15"/>
        <v>7.0049162658778003E-2</v>
      </c>
      <c r="D174" s="200">
        <f t="shared" si="15"/>
        <v>7.0330601627479922E-2</v>
      </c>
      <c r="E174" s="200">
        <f t="shared" si="15"/>
        <v>7.374802576703221E-2</v>
      </c>
      <c r="F174" s="200">
        <f t="shared" si="15"/>
        <v>7.3636662080001511E-2</v>
      </c>
      <c r="G174" s="200">
        <f t="shared" si="15"/>
        <v>7.0136208927361623E-2</v>
      </c>
      <c r="H174" s="200">
        <f t="shared" si="15"/>
        <v>7.3922730035476253E-2</v>
      </c>
      <c r="I174" s="200">
        <f t="shared" si="15"/>
        <v>7.6955894248727605E-2</v>
      </c>
      <c r="J174" s="200">
        <f t="shared" si="15"/>
        <v>7.4963019722815924E-2</v>
      </c>
      <c r="K174" s="200">
        <f t="shared" si="15"/>
        <v>6.9646327089836799E-2</v>
      </c>
      <c r="L174" s="200">
        <f t="shared" si="15"/>
        <v>7.7486835358547529E-2</v>
      </c>
      <c r="M174" s="200">
        <f t="shared" si="15"/>
        <v>6.9758871556429375E-2</v>
      </c>
      <c r="N174" s="200">
        <f t="shared" si="15"/>
        <v>6.9479795634588074E-2</v>
      </c>
      <c r="O174" s="200">
        <f t="shared" si="15"/>
        <v>6.977430612157165E-2</v>
      </c>
      <c r="P174" s="200">
        <f t="shared" si="15"/>
        <v>7.5027871767401513E-2</v>
      </c>
      <c r="Q174" s="200">
        <f t="shared" si="15"/>
        <v>8.3812404768145082E-2</v>
      </c>
    </row>
    <row r="175" spans="1:17" x14ac:dyDescent="0.25">
      <c r="A175" s="142" t="s">
        <v>164</v>
      </c>
      <c r="B175" s="199">
        <f t="shared" ref="B175:Q175" si="16">IF(B$45=0,0,B$45/B$33)</f>
        <v>6.6115276141782683E-2</v>
      </c>
      <c r="C175" s="199">
        <f t="shared" si="16"/>
        <v>6.518797205220965E-2</v>
      </c>
      <c r="D175" s="199">
        <f t="shared" si="16"/>
        <v>6.5784192664919736E-2</v>
      </c>
      <c r="E175" s="199">
        <f t="shared" si="16"/>
        <v>4.7830060570727764E-2</v>
      </c>
      <c r="F175" s="199">
        <f t="shared" si="16"/>
        <v>4.8364505770957911E-2</v>
      </c>
      <c r="G175" s="199">
        <f t="shared" si="16"/>
        <v>6.6308301726969929E-2</v>
      </c>
      <c r="H175" s="199">
        <f t="shared" si="16"/>
        <v>4.7061321151967893E-2</v>
      </c>
      <c r="I175" s="199">
        <f t="shared" si="16"/>
        <v>3.3268574169992605E-2</v>
      </c>
      <c r="J175" s="199">
        <f t="shared" si="16"/>
        <v>4.2173361246278102E-2</v>
      </c>
      <c r="K175" s="199">
        <f t="shared" si="16"/>
        <v>6.6589333078091367E-2</v>
      </c>
      <c r="L175" s="199">
        <f t="shared" si="16"/>
        <v>3.0688652864162683E-2</v>
      </c>
      <c r="M175" s="199">
        <f t="shared" si="16"/>
        <v>6.566251837320794E-2</v>
      </c>
      <c r="N175" s="199">
        <f t="shared" si="16"/>
        <v>6.7059475354133508E-2</v>
      </c>
      <c r="O175" s="199">
        <f t="shared" si="16"/>
        <v>6.5944772072739147E-2</v>
      </c>
      <c r="P175" s="199">
        <f t="shared" si="16"/>
        <v>4.2021972512483158E-2</v>
      </c>
      <c r="Q175" s="199">
        <f t="shared" si="16"/>
        <v>7.5711939225251367E-4</v>
      </c>
    </row>
    <row r="176" spans="1:17" x14ac:dyDescent="0.25">
      <c r="A176" s="142" t="s">
        <v>163</v>
      </c>
      <c r="B176" s="199">
        <f t="shared" ref="B176:Q176" si="17">IF(B$50=0,0,B$50/B$33)</f>
        <v>2.8547433637374194E-3</v>
      </c>
      <c r="C176" s="199">
        <f t="shared" si="17"/>
        <v>4.8611906065683481E-3</v>
      </c>
      <c r="D176" s="199">
        <f t="shared" si="17"/>
        <v>4.5464089625601957E-3</v>
      </c>
      <c r="E176" s="199">
        <f t="shared" si="17"/>
        <v>2.591796519630445E-2</v>
      </c>
      <c r="F176" s="199">
        <f t="shared" si="17"/>
        <v>2.5272156309043607E-2</v>
      </c>
      <c r="G176" s="199">
        <f t="shared" si="17"/>
        <v>3.8279072003916978E-3</v>
      </c>
      <c r="H176" s="199">
        <f t="shared" si="17"/>
        <v>2.6861408883508357E-2</v>
      </c>
      <c r="I176" s="199">
        <f t="shared" si="17"/>
        <v>4.3687320078734999E-2</v>
      </c>
      <c r="J176" s="199">
        <f t="shared" si="17"/>
        <v>3.2789658476537822E-2</v>
      </c>
      <c r="K176" s="199">
        <f t="shared" si="17"/>
        <v>3.0569940117454353E-3</v>
      </c>
      <c r="L176" s="199">
        <f t="shared" si="17"/>
        <v>4.6798182494384839E-2</v>
      </c>
      <c r="M176" s="199">
        <f t="shared" si="17"/>
        <v>4.0963531832214515E-3</v>
      </c>
      <c r="N176" s="199">
        <f t="shared" si="17"/>
        <v>2.4203202804545703E-3</v>
      </c>
      <c r="O176" s="199">
        <f t="shared" si="17"/>
        <v>3.8295340488325121E-3</v>
      </c>
      <c r="P176" s="199">
        <f t="shared" si="17"/>
        <v>3.3005899254918356E-2</v>
      </c>
      <c r="Q176" s="199">
        <f t="shared" si="17"/>
        <v>8.3055285375892574E-2</v>
      </c>
    </row>
    <row r="177" spans="1:17" x14ac:dyDescent="0.25">
      <c r="A177" s="127" t="s">
        <v>147</v>
      </c>
      <c r="B177" s="200">
        <f t="shared" ref="B177:Q177" si="18">IF(B$51=0,0,B$51/B$33)</f>
        <v>6.3975064937491499E-2</v>
      </c>
      <c r="C177" s="200">
        <f t="shared" si="18"/>
        <v>6.3243473803476197E-2</v>
      </c>
      <c r="D177" s="200">
        <f t="shared" si="18"/>
        <v>5.8777833336649737E-2</v>
      </c>
      <c r="E177" s="200">
        <f t="shared" si="18"/>
        <v>6.3972507836608933E-2</v>
      </c>
      <c r="F177" s="200">
        <f t="shared" si="18"/>
        <v>6.4109408950347918E-2</v>
      </c>
      <c r="G177" s="200">
        <f t="shared" si="18"/>
        <v>5.8866292815820814E-2</v>
      </c>
      <c r="H177" s="200">
        <f t="shared" si="18"/>
        <v>6.3939187725811891E-2</v>
      </c>
      <c r="I177" s="200">
        <f t="shared" si="18"/>
        <v>6.4289504928261895E-2</v>
      </c>
      <c r="J177" s="200">
        <f t="shared" si="18"/>
        <v>6.4320751787979968E-2</v>
      </c>
      <c r="K177" s="200">
        <f t="shared" si="18"/>
        <v>6.4424249029687269E-2</v>
      </c>
      <c r="L177" s="200">
        <f t="shared" si="18"/>
        <v>6.5351506597988149E-2</v>
      </c>
      <c r="M177" s="200">
        <f t="shared" si="18"/>
        <v>6.5801915157052845E-2</v>
      </c>
      <c r="N177" s="200">
        <f t="shared" si="18"/>
        <v>6.5932839302730223E-2</v>
      </c>
      <c r="O177" s="200">
        <f t="shared" si="18"/>
        <v>6.5650786032303732E-2</v>
      </c>
      <c r="P177" s="200">
        <f t="shared" si="18"/>
        <v>6.5739560022912355E-2</v>
      </c>
      <c r="Q177" s="200">
        <f t="shared" si="18"/>
        <v>4.022115868397648E-2</v>
      </c>
    </row>
    <row r="178" spans="1:17" x14ac:dyDescent="0.25">
      <c r="A178" s="142" t="s">
        <v>162</v>
      </c>
      <c r="B178" s="199">
        <f t="shared" ref="B178:Q178" si="19">IF(B$52=0,0,B$52/B$33)</f>
        <v>1.8053153967373465E-2</v>
      </c>
      <c r="C178" s="199">
        <f t="shared" si="19"/>
        <v>1.8142423566189395E-2</v>
      </c>
      <c r="D178" s="199">
        <f t="shared" si="19"/>
        <v>1.8248117495228765E-2</v>
      </c>
      <c r="E178" s="199">
        <f t="shared" si="19"/>
        <v>1.704495707762177E-2</v>
      </c>
      <c r="F178" s="199">
        <f t="shared" si="19"/>
        <v>1.7082516070539219E-2</v>
      </c>
      <c r="G178" s="199">
        <f t="shared" si="19"/>
        <v>1.8266747498422626E-2</v>
      </c>
      <c r="H178" s="199">
        <f t="shared" si="19"/>
        <v>1.6998032060494543E-2</v>
      </c>
      <c r="I178" s="199">
        <f t="shared" si="19"/>
        <v>1.6147854921962766E-2</v>
      </c>
      <c r="J178" s="199">
        <f t="shared" si="19"/>
        <v>1.6694333420379494E-2</v>
      </c>
      <c r="K178" s="199">
        <f t="shared" si="19"/>
        <v>1.8213216050303717E-2</v>
      </c>
      <c r="L178" s="199">
        <f t="shared" si="19"/>
        <v>1.5992901486625386E-2</v>
      </c>
      <c r="M178" s="199">
        <f t="shared" si="19"/>
        <v>1.8140687761214642E-2</v>
      </c>
      <c r="N178" s="199">
        <f t="shared" si="19"/>
        <v>1.8231627753009228E-2</v>
      </c>
      <c r="O178" s="199">
        <f t="shared" si="19"/>
        <v>1.8171441479500505E-2</v>
      </c>
      <c r="P178" s="199">
        <f t="shared" si="19"/>
        <v>1.6699509231133464E-2</v>
      </c>
      <c r="Q178" s="199">
        <f t="shared" si="19"/>
        <v>7.9518319926708443E-3</v>
      </c>
    </row>
    <row r="179" spans="1:17" x14ac:dyDescent="0.25">
      <c r="A179" s="142" t="s">
        <v>161</v>
      </c>
      <c r="B179" s="199">
        <f t="shared" ref="B179:Q179" si="20">IF(B$56=0,0,B$56/B$33)</f>
        <v>4.5757471088242359E-2</v>
      </c>
      <c r="C179" s="199">
        <f t="shared" si="20"/>
        <v>4.4821086830212867E-2</v>
      </c>
      <c r="D179" s="199">
        <f t="shared" si="20"/>
        <v>4.026767644740116E-2</v>
      </c>
      <c r="E179" s="199">
        <f t="shared" si="20"/>
        <v>4.5431962136196692E-2</v>
      </c>
      <c r="F179" s="199">
        <f t="shared" si="20"/>
        <v>4.5568323855805754E-2</v>
      </c>
      <c r="G179" s="199">
        <f t="shared" si="20"/>
        <v>4.037872816599454E-2</v>
      </c>
      <c r="H179" s="199">
        <f t="shared" si="20"/>
        <v>4.5386383774364991E-2</v>
      </c>
      <c r="I179" s="199">
        <f t="shared" si="20"/>
        <v>4.561462963853067E-2</v>
      </c>
      <c r="J179" s="199">
        <f t="shared" si="20"/>
        <v>4.5728714050009306E-2</v>
      </c>
      <c r="K179" s="199">
        <f t="shared" si="20"/>
        <v>4.6034973359863417E-2</v>
      </c>
      <c r="L179" s="199">
        <f t="shared" si="20"/>
        <v>4.6656759126281075E-2</v>
      </c>
      <c r="M179" s="199">
        <f t="shared" si="20"/>
        <v>4.7424607466147156E-2</v>
      </c>
      <c r="N179" s="199">
        <f t="shared" si="20"/>
        <v>4.7561463717673523E-2</v>
      </c>
      <c r="O179" s="199">
        <f t="shared" si="20"/>
        <v>4.7258191335348233E-2</v>
      </c>
      <c r="P179" s="199">
        <f t="shared" si="20"/>
        <v>4.7133319535033739E-2</v>
      </c>
      <c r="Q179" s="199">
        <f t="shared" si="20"/>
        <v>1.9863104736004944E-2</v>
      </c>
    </row>
    <row r="180" spans="1:17" x14ac:dyDescent="0.25">
      <c r="A180" s="140" t="s">
        <v>160</v>
      </c>
      <c r="B180" s="198">
        <f t="shared" ref="B180:Q180" si="21">IF(B$67=0,0,B$67/B$33)</f>
        <v>1.6443988187568289E-4</v>
      </c>
      <c r="C180" s="198">
        <f t="shared" si="21"/>
        <v>2.799634070739287E-4</v>
      </c>
      <c r="D180" s="198">
        <f t="shared" si="21"/>
        <v>2.6203939401980966E-4</v>
      </c>
      <c r="E180" s="198">
        <f t="shared" si="21"/>
        <v>1.4955886227904719E-3</v>
      </c>
      <c r="F180" s="198">
        <f t="shared" si="21"/>
        <v>1.4585690240029436E-3</v>
      </c>
      <c r="G180" s="198">
        <f t="shared" si="21"/>
        <v>2.2081715140364477E-4</v>
      </c>
      <c r="H180" s="198">
        <f t="shared" si="21"/>
        <v>1.5547718909523646E-3</v>
      </c>
      <c r="I180" s="198">
        <f t="shared" si="21"/>
        <v>2.5270203677684516E-3</v>
      </c>
      <c r="J180" s="198">
        <f t="shared" si="21"/>
        <v>1.8977043175911746E-3</v>
      </c>
      <c r="K180" s="198">
        <f t="shared" si="21"/>
        <v>1.7605961952012514E-4</v>
      </c>
      <c r="L180" s="198">
        <f t="shared" si="21"/>
        <v>2.701845985081679E-3</v>
      </c>
      <c r="M180" s="198">
        <f t="shared" si="21"/>
        <v>2.3661992969104442E-4</v>
      </c>
      <c r="N180" s="198">
        <f t="shared" si="21"/>
        <v>1.397478320474835E-4</v>
      </c>
      <c r="O180" s="198">
        <f t="shared" si="21"/>
        <v>2.2115321745498693E-4</v>
      </c>
      <c r="P180" s="198">
        <f t="shared" si="21"/>
        <v>1.9067312567451573E-3</v>
      </c>
      <c r="Q180" s="198">
        <f t="shared" si="21"/>
        <v>1.2406221955300696E-2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0.99999999999999989</v>
      </c>
      <c r="C183" s="77">
        <f t="shared" si="22"/>
        <v>1</v>
      </c>
      <c r="D183" s="77">
        <f t="shared" si="22"/>
        <v>1</v>
      </c>
      <c r="E183" s="77">
        <f t="shared" si="22"/>
        <v>0.99999999999999978</v>
      </c>
      <c r="F183" s="77">
        <f t="shared" si="22"/>
        <v>1</v>
      </c>
      <c r="G183" s="77">
        <f t="shared" si="22"/>
        <v>0.99999999999999989</v>
      </c>
      <c r="H183" s="77">
        <f t="shared" si="22"/>
        <v>1.0000000000000002</v>
      </c>
      <c r="I183" s="77">
        <f t="shared" si="22"/>
        <v>1.0000000000000004</v>
      </c>
      <c r="J183" s="77">
        <f t="shared" si="22"/>
        <v>1</v>
      </c>
      <c r="K183" s="77">
        <f t="shared" si="22"/>
        <v>1</v>
      </c>
      <c r="L183" s="77">
        <f t="shared" si="22"/>
        <v>1.0000000000000002</v>
      </c>
      <c r="M183" s="77">
        <f t="shared" si="22"/>
        <v>0.99999999999999989</v>
      </c>
      <c r="N183" s="77">
        <f t="shared" si="22"/>
        <v>0.99999999999999978</v>
      </c>
      <c r="O183" s="77">
        <f t="shared" si="22"/>
        <v>0.99999999999999989</v>
      </c>
      <c r="P183" s="77">
        <f t="shared" si="22"/>
        <v>1</v>
      </c>
      <c r="Q183" s="77">
        <f t="shared" si="22"/>
        <v>0.99999999999999978</v>
      </c>
    </row>
    <row r="184" spans="1:17" x14ac:dyDescent="0.25">
      <c r="A184" s="132" t="s">
        <v>83</v>
      </c>
      <c r="B184" s="203">
        <f t="shared" ref="B184:Q184" si="23">IF(B$71=0,0,B$71/B$70)</f>
        <v>1.5159763711878401E-3</v>
      </c>
      <c r="C184" s="203">
        <f t="shared" si="23"/>
        <v>1.4755346337172832E-3</v>
      </c>
      <c r="D184" s="203">
        <f t="shared" si="23"/>
        <v>1.5009890289044729E-3</v>
      </c>
      <c r="E184" s="203">
        <f t="shared" si="23"/>
        <v>1.4358478584558282E-3</v>
      </c>
      <c r="F184" s="203">
        <f t="shared" si="23"/>
        <v>1.4370187844902434E-3</v>
      </c>
      <c r="G184" s="203">
        <f t="shared" si="23"/>
        <v>1.5040581916211623E-3</v>
      </c>
      <c r="H184" s="203">
        <f t="shared" si="23"/>
        <v>1.4359980407771379E-3</v>
      </c>
      <c r="I184" s="203">
        <f t="shared" si="23"/>
        <v>1.4065534163434461E-3</v>
      </c>
      <c r="J184" s="203">
        <f t="shared" si="23"/>
        <v>1.4259448099163915E-3</v>
      </c>
      <c r="K184" s="203">
        <f t="shared" si="23"/>
        <v>1.4733218241936607E-3</v>
      </c>
      <c r="L184" s="203">
        <f t="shared" si="23"/>
        <v>1.3945383505619376E-3</v>
      </c>
      <c r="M184" s="203">
        <f t="shared" si="23"/>
        <v>1.463566805799441E-3</v>
      </c>
      <c r="N184" s="203">
        <f t="shared" si="23"/>
        <v>1.465271607381437E-3</v>
      </c>
      <c r="O184" s="203">
        <f t="shared" si="23"/>
        <v>1.4634378692076151E-3</v>
      </c>
      <c r="P184" s="203">
        <f t="shared" si="23"/>
        <v>1.4129442959361579E-3</v>
      </c>
      <c r="Q184" s="203">
        <f t="shared" si="23"/>
        <v>1.3231034348784821E-3</v>
      </c>
    </row>
    <row r="185" spans="1:17" x14ac:dyDescent="0.25">
      <c r="A185" s="76" t="s">
        <v>82</v>
      </c>
      <c r="B185" s="202">
        <f t="shared" ref="B185:Q185" si="24">IF(B$72=0,0,B$72/B$70)</f>
        <v>2.0411467486329126E-4</v>
      </c>
      <c r="C185" s="202">
        <f t="shared" si="24"/>
        <v>1.9866950285956053E-4</v>
      </c>
      <c r="D185" s="202">
        <f t="shared" si="24"/>
        <v>2.0209674334709134E-4</v>
      </c>
      <c r="E185" s="202">
        <f t="shared" si="24"/>
        <v>1.9332598076856833E-4</v>
      </c>
      <c r="F185" s="202">
        <f t="shared" si="24"/>
        <v>1.934836370429972E-4</v>
      </c>
      <c r="G185" s="202">
        <f t="shared" si="24"/>
        <v>2.0250998273652106E-4</v>
      </c>
      <c r="H185" s="202">
        <f t="shared" si="24"/>
        <v>1.9334620167455802E-4</v>
      </c>
      <c r="I185" s="202">
        <f t="shared" si="24"/>
        <v>1.8938170720288918E-4</v>
      </c>
      <c r="J185" s="202">
        <f t="shared" si="24"/>
        <v>1.9199261069024806E-4</v>
      </c>
      <c r="K185" s="202">
        <f t="shared" si="24"/>
        <v>1.9837156490681084E-4</v>
      </c>
      <c r="L185" s="202">
        <f t="shared" si="24"/>
        <v>1.8776397008503948E-4</v>
      </c>
      <c r="M185" s="202">
        <f t="shared" si="24"/>
        <v>1.9705812596035717E-4</v>
      </c>
      <c r="N185" s="202">
        <f t="shared" si="24"/>
        <v>1.9728766451203195E-4</v>
      </c>
      <c r="O185" s="202">
        <f t="shared" si="24"/>
        <v>1.9704076563006531E-4</v>
      </c>
      <c r="P185" s="202">
        <f t="shared" si="24"/>
        <v>1.9024219047621005E-4</v>
      </c>
      <c r="Q185" s="202">
        <f t="shared" si="24"/>
        <v>1.781458026348501E-4</v>
      </c>
    </row>
    <row r="186" spans="1:17" x14ac:dyDescent="0.25">
      <c r="A186" s="76" t="s">
        <v>81</v>
      </c>
      <c r="B186" s="202">
        <f t="shared" ref="B186:Q186" si="25">IF(B$73=0,0,B$73/B$70)</f>
        <v>2.652917526560096E-2</v>
      </c>
      <c r="C186" s="202">
        <f t="shared" si="25"/>
        <v>2.5821455830263601E-2</v>
      </c>
      <c r="D186" s="202">
        <f t="shared" si="25"/>
        <v>2.6266900841172128E-2</v>
      </c>
      <c r="E186" s="202">
        <f t="shared" si="25"/>
        <v>2.5126948028791275E-2</v>
      </c>
      <c r="F186" s="202">
        <f t="shared" si="25"/>
        <v>2.514743891676318E-2</v>
      </c>
      <c r="G186" s="202">
        <f t="shared" si="25"/>
        <v>2.6320610356160071E-2</v>
      </c>
      <c r="H186" s="202">
        <f t="shared" si="25"/>
        <v>2.51295761786751E-2</v>
      </c>
      <c r="I186" s="202">
        <f t="shared" si="25"/>
        <v>2.4614303238359322E-2</v>
      </c>
      <c r="J186" s="202">
        <f t="shared" si="25"/>
        <v>2.495364736569413E-2</v>
      </c>
      <c r="K186" s="202">
        <f t="shared" si="25"/>
        <v>2.5782732263856308E-2</v>
      </c>
      <c r="L186" s="202">
        <f t="shared" si="25"/>
        <v>2.4404042846440668E-2</v>
      </c>
      <c r="M186" s="202">
        <f t="shared" si="25"/>
        <v>2.5612022088145173E-2</v>
      </c>
      <c r="N186" s="202">
        <f t="shared" si="25"/>
        <v>2.5641855653378384E-2</v>
      </c>
      <c r="O186" s="202">
        <f t="shared" si="25"/>
        <v>2.5609765732764102E-2</v>
      </c>
      <c r="P186" s="202">
        <f t="shared" si="25"/>
        <v>2.4726141897614649E-2</v>
      </c>
      <c r="Q186" s="202">
        <f t="shared" si="25"/>
        <v>2.3153951199718699E-2</v>
      </c>
    </row>
    <row r="187" spans="1:17" x14ac:dyDescent="0.25">
      <c r="A187" s="76" t="s">
        <v>80</v>
      </c>
      <c r="B187" s="202">
        <f t="shared" ref="B187:Q187" si="26">IF(B$74=0,0,B$74/B$70)</f>
        <v>5.0129024612527722E-4</v>
      </c>
      <c r="C187" s="202">
        <f t="shared" si="26"/>
        <v>4.8791731438593589E-4</v>
      </c>
      <c r="D187" s="202">
        <f t="shared" si="26"/>
        <v>4.9633435852387202E-4</v>
      </c>
      <c r="E187" s="202">
        <f t="shared" si="26"/>
        <v>4.7479402716534079E-4</v>
      </c>
      <c r="F187" s="202">
        <f t="shared" si="26"/>
        <v>4.7518121908412164E-4</v>
      </c>
      <c r="G187" s="202">
        <f t="shared" si="26"/>
        <v>4.9734924329575161E-4</v>
      </c>
      <c r="H187" s="202">
        <f t="shared" si="26"/>
        <v>4.7484368818529057E-4</v>
      </c>
      <c r="I187" s="202">
        <f t="shared" si="26"/>
        <v>4.6510718878466588E-4</v>
      </c>
      <c r="J187" s="202">
        <f t="shared" si="26"/>
        <v>4.7151937082235643E-4</v>
      </c>
      <c r="K187" s="202">
        <f t="shared" si="26"/>
        <v>4.8718560124593759E-4</v>
      </c>
      <c r="L187" s="202">
        <f t="shared" si="26"/>
        <v>4.611341484409668E-4</v>
      </c>
      <c r="M187" s="202">
        <f t="shared" si="26"/>
        <v>4.8395989425951313E-4</v>
      </c>
      <c r="N187" s="202">
        <f t="shared" si="26"/>
        <v>4.8452362362949261E-4</v>
      </c>
      <c r="O187" s="202">
        <f t="shared" si="26"/>
        <v>4.839172585977181E-4</v>
      </c>
      <c r="P187" s="202">
        <f t="shared" si="26"/>
        <v>4.672204708020348E-4</v>
      </c>
      <c r="Q187" s="202">
        <f t="shared" si="26"/>
        <v>4.3751265463309224E-4</v>
      </c>
    </row>
    <row r="188" spans="1:17" x14ac:dyDescent="0.25">
      <c r="A188" s="129" t="s">
        <v>79</v>
      </c>
      <c r="B188" s="201">
        <f t="shared" ref="B188:Q188" si="27">IF(B$75=0,0,B$75/B$70)</f>
        <v>1.5844887706624677E-3</v>
      </c>
      <c r="C188" s="201">
        <f t="shared" si="27"/>
        <v>1.5422193262924558E-3</v>
      </c>
      <c r="D188" s="201">
        <f t="shared" si="27"/>
        <v>1.5688240967259846E-3</v>
      </c>
      <c r="E188" s="201">
        <f t="shared" si="27"/>
        <v>1.500738963576572E-3</v>
      </c>
      <c r="F188" s="201">
        <f t="shared" si="27"/>
        <v>1.5019628079504484E-3</v>
      </c>
      <c r="G188" s="201">
        <f t="shared" si="27"/>
        <v>1.5720319658935758E-3</v>
      </c>
      <c r="H188" s="201">
        <f t="shared" si="27"/>
        <v>1.500895933174641E-3</v>
      </c>
      <c r="I188" s="201">
        <f t="shared" si="27"/>
        <v>1.470120600749768E-3</v>
      </c>
      <c r="J188" s="201">
        <f t="shared" si="27"/>
        <v>1.4903883608202984E-3</v>
      </c>
      <c r="K188" s="201">
        <f t="shared" si="27"/>
        <v>1.5399065119845075E-3</v>
      </c>
      <c r="L188" s="201">
        <f t="shared" si="27"/>
        <v>1.4575625311311405E-3</v>
      </c>
      <c r="M188" s="201">
        <f t="shared" si="27"/>
        <v>1.5297106293856674E-3</v>
      </c>
      <c r="N188" s="201">
        <f t="shared" si="27"/>
        <v>1.531492477054417E-3</v>
      </c>
      <c r="O188" s="201">
        <f t="shared" si="27"/>
        <v>1.5295758656876579E-3</v>
      </c>
      <c r="P188" s="201">
        <f t="shared" si="27"/>
        <v>1.4768003070708981E-3</v>
      </c>
      <c r="Q188" s="201">
        <f t="shared" si="27"/>
        <v>1.3828992158678778E-3</v>
      </c>
    </row>
    <row r="189" spans="1:17" x14ac:dyDescent="0.25">
      <c r="A189" s="127" t="s">
        <v>149</v>
      </c>
      <c r="B189" s="200">
        <f t="shared" ref="B189:Q189" si="28">IF(B$80=0,0,B$80/B$70)</f>
        <v>0.29302358273503742</v>
      </c>
      <c r="C189" s="200">
        <f t="shared" si="28"/>
        <v>0.30754768675445437</v>
      </c>
      <c r="D189" s="200">
        <f t="shared" si="28"/>
        <v>0.3129763957837749</v>
      </c>
      <c r="E189" s="200">
        <f t="shared" si="28"/>
        <v>0.29894033064713238</v>
      </c>
      <c r="F189" s="200">
        <f t="shared" si="28"/>
        <v>0.29851468440030959</v>
      </c>
      <c r="G189" s="200">
        <f t="shared" si="28"/>
        <v>0.31252785428874064</v>
      </c>
      <c r="H189" s="200">
        <f t="shared" si="28"/>
        <v>0.2978502113215209</v>
      </c>
      <c r="I189" s="200">
        <f t="shared" si="28"/>
        <v>0.29115737005524073</v>
      </c>
      <c r="J189" s="200">
        <f t="shared" si="28"/>
        <v>0.29435322142934478</v>
      </c>
      <c r="K189" s="200">
        <f t="shared" si="28"/>
        <v>0.30624298420962293</v>
      </c>
      <c r="L189" s="200">
        <f t="shared" si="28"/>
        <v>0.28937252456146334</v>
      </c>
      <c r="M189" s="200">
        <f t="shared" si="28"/>
        <v>0.30422869427733251</v>
      </c>
      <c r="N189" s="200">
        <f t="shared" si="28"/>
        <v>0.3047118553217984</v>
      </c>
      <c r="O189" s="200">
        <f t="shared" si="28"/>
        <v>0.30481065167866833</v>
      </c>
      <c r="P189" s="200">
        <f t="shared" si="28"/>
        <v>0.29440554306419564</v>
      </c>
      <c r="Q189" s="200">
        <f t="shared" si="28"/>
        <v>0.27604756377614165</v>
      </c>
    </row>
    <row r="190" spans="1:17" x14ac:dyDescent="0.25">
      <c r="A190" s="142" t="s">
        <v>166</v>
      </c>
      <c r="B190" s="199">
        <f t="shared" ref="B190:Q190" si="29">IF(B$81=0,0,B$81/B$70)</f>
        <v>8.6932222856613811E-2</v>
      </c>
      <c r="C190" s="199">
        <f t="shared" si="29"/>
        <v>6.3320753362960417E-3</v>
      </c>
      <c r="D190" s="199">
        <f t="shared" si="29"/>
        <v>6.010563314509128E-3</v>
      </c>
      <c r="E190" s="199">
        <f t="shared" si="29"/>
        <v>7.3219563202290274E-3</v>
      </c>
      <c r="F190" s="199">
        <f t="shared" si="29"/>
        <v>9.6826075639031891E-3</v>
      </c>
      <c r="G190" s="199">
        <f t="shared" si="29"/>
        <v>9.8320762263795387E-3</v>
      </c>
      <c r="H190" s="199">
        <f t="shared" si="29"/>
        <v>1.1260487338562846E-2</v>
      </c>
      <c r="I190" s="199">
        <f t="shared" si="29"/>
        <v>1.3086401670514104E-2</v>
      </c>
      <c r="J190" s="199">
        <f t="shared" si="29"/>
        <v>1.6137670441375512E-2</v>
      </c>
      <c r="K190" s="199">
        <f t="shared" si="29"/>
        <v>9.2847633311195863E-3</v>
      </c>
      <c r="L190" s="199">
        <f t="shared" si="29"/>
        <v>1.0522589323491795E-2</v>
      </c>
      <c r="M190" s="199">
        <f t="shared" si="29"/>
        <v>9.1811157898551866E-3</v>
      </c>
      <c r="N190" s="199">
        <f t="shared" si="29"/>
        <v>8.7458915914776659E-3</v>
      </c>
      <c r="O190" s="199">
        <f t="shared" si="29"/>
        <v>7.0535437275657939E-3</v>
      </c>
      <c r="P190" s="199">
        <f t="shared" si="29"/>
        <v>6.4166865093963398E-3</v>
      </c>
      <c r="Q190" s="199">
        <f t="shared" si="29"/>
        <v>4.6950255064701248E-3</v>
      </c>
    </row>
    <row r="191" spans="1:17" x14ac:dyDescent="0.25">
      <c r="A191" s="142" t="s">
        <v>165</v>
      </c>
      <c r="B191" s="199">
        <f t="shared" ref="B191:Q191" si="30">IF(B$86=0,0,B$86/B$70)</f>
        <v>0.20609135987842359</v>
      </c>
      <c r="C191" s="199">
        <f t="shared" si="30"/>
        <v>0.30121561141815828</v>
      </c>
      <c r="D191" s="199">
        <f t="shared" si="30"/>
        <v>0.30696583246926579</v>
      </c>
      <c r="E191" s="199">
        <f t="shared" si="30"/>
        <v>0.29161837432690335</v>
      </c>
      <c r="F191" s="199">
        <f t="shared" si="30"/>
        <v>0.28883207683640638</v>
      </c>
      <c r="G191" s="199">
        <f t="shared" si="30"/>
        <v>0.30269577806236114</v>
      </c>
      <c r="H191" s="199">
        <f t="shared" si="30"/>
        <v>0.28658972398295807</v>
      </c>
      <c r="I191" s="199">
        <f t="shared" si="30"/>
        <v>0.27807096838472661</v>
      </c>
      <c r="J191" s="199">
        <f t="shared" si="30"/>
        <v>0.27821555098796924</v>
      </c>
      <c r="K191" s="199">
        <f t="shared" si="30"/>
        <v>0.29695822087850332</v>
      </c>
      <c r="L191" s="199">
        <f t="shared" si="30"/>
        <v>0.27884993523797152</v>
      </c>
      <c r="M191" s="199">
        <f t="shared" si="30"/>
        <v>0.29504757848747726</v>
      </c>
      <c r="N191" s="199">
        <f t="shared" si="30"/>
        <v>0.29596596373032069</v>
      </c>
      <c r="O191" s="199">
        <f t="shared" si="30"/>
        <v>0.29775710795110255</v>
      </c>
      <c r="P191" s="199">
        <f t="shared" si="30"/>
        <v>0.28798885655479928</v>
      </c>
      <c r="Q191" s="199">
        <f t="shared" si="30"/>
        <v>0.27135253826967154</v>
      </c>
    </row>
    <row r="192" spans="1:17" x14ac:dyDescent="0.25">
      <c r="A192" s="127" t="s">
        <v>148</v>
      </c>
      <c r="B192" s="200">
        <f t="shared" ref="B192:Q192" si="31">IF(B$87=0,0,B$87/B$70)</f>
        <v>0.41550593465297175</v>
      </c>
      <c r="C192" s="200">
        <f t="shared" si="31"/>
        <v>0.41091398712440269</v>
      </c>
      <c r="D192" s="200">
        <f t="shared" si="31"/>
        <v>0.41766570951559334</v>
      </c>
      <c r="E192" s="200">
        <f t="shared" si="31"/>
        <v>0.42313781010267548</v>
      </c>
      <c r="F192" s="200">
        <f t="shared" si="31"/>
        <v>0.42285591696043318</v>
      </c>
      <c r="G192" s="200">
        <f t="shared" si="31"/>
        <v>0.41731219277113457</v>
      </c>
      <c r="H192" s="200">
        <f t="shared" si="31"/>
        <v>0.42425412197244156</v>
      </c>
      <c r="I192" s="200">
        <f t="shared" si="31"/>
        <v>0.43431026800110734</v>
      </c>
      <c r="J192" s="200">
        <f t="shared" si="31"/>
        <v>0.42791829354814492</v>
      </c>
      <c r="K192" s="200">
        <f t="shared" si="31"/>
        <v>0.40830471780750288</v>
      </c>
      <c r="L192" s="200">
        <f t="shared" si="31"/>
        <v>0.43437688335996694</v>
      </c>
      <c r="M192" s="200">
        <f t="shared" si="31"/>
        <v>0.40695706558565775</v>
      </c>
      <c r="N192" s="200">
        <f t="shared" si="31"/>
        <v>0.4057316031979788</v>
      </c>
      <c r="O192" s="200">
        <f t="shared" si="31"/>
        <v>0.40694736722658337</v>
      </c>
      <c r="P192" s="200">
        <f t="shared" si="31"/>
        <v>0.42511653057877741</v>
      </c>
      <c r="Q192" s="200">
        <f t="shared" si="31"/>
        <v>0.45115021558263074</v>
      </c>
    </row>
    <row r="193" spans="1:17" x14ac:dyDescent="0.25">
      <c r="A193" s="142" t="s">
        <v>164</v>
      </c>
      <c r="B193" s="199">
        <f t="shared" ref="B193:Q193" si="32">IF(B$88=0,0,B$88/B$70)</f>
        <v>0.39830769666423016</v>
      </c>
      <c r="C193" s="199">
        <f t="shared" si="32"/>
        <v>0.38239785447557972</v>
      </c>
      <c r="D193" s="199">
        <f t="shared" si="32"/>
        <v>0.39066637947781624</v>
      </c>
      <c r="E193" s="199">
        <f t="shared" si="32"/>
        <v>0.27443049324343322</v>
      </c>
      <c r="F193" s="199">
        <f t="shared" si="32"/>
        <v>0.2777314568373242</v>
      </c>
      <c r="G193" s="199">
        <f t="shared" si="32"/>
        <v>0.39453604943589532</v>
      </c>
      <c r="H193" s="199">
        <f t="shared" si="32"/>
        <v>0.27009229062034601</v>
      </c>
      <c r="I193" s="199">
        <f t="shared" si="32"/>
        <v>0.18775538254528315</v>
      </c>
      <c r="J193" s="199">
        <f t="shared" si="32"/>
        <v>0.2407420731505569</v>
      </c>
      <c r="K193" s="199">
        <f t="shared" si="32"/>
        <v>0.39038295323699057</v>
      </c>
      <c r="L193" s="199">
        <f t="shared" si="32"/>
        <v>0.17203491824086264</v>
      </c>
      <c r="M193" s="199">
        <f t="shared" si="32"/>
        <v>0.38305989188069367</v>
      </c>
      <c r="N193" s="199">
        <f t="shared" si="32"/>
        <v>0.39159799185568289</v>
      </c>
      <c r="O193" s="199">
        <f t="shared" si="32"/>
        <v>0.38461222861321431</v>
      </c>
      <c r="P193" s="199">
        <f t="shared" si="32"/>
        <v>0.23810131810703092</v>
      </c>
      <c r="Q193" s="199">
        <f t="shared" si="32"/>
        <v>4.0754656542957906E-3</v>
      </c>
    </row>
    <row r="194" spans="1:17" x14ac:dyDescent="0.25">
      <c r="A194" s="142" t="s">
        <v>163</v>
      </c>
      <c r="B194" s="199">
        <f t="shared" ref="B194:Q194" si="33">IF(B$93=0,0,B$93/B$70)</f>
        <v>1.7198237988741604E-2</v>
      </c>
      <c r="C194" s="199">
        <f t="shared" si="33"/>
        <v>2.8516132648823019E-2</v>
      </c>
      <c r="D194" s="199">
        <f t="shared" si="33"/>
        <v>2.6999330037777144E-2</v>
      </c>
      <c r="E194" s="199">
        <f t="shared" si="33"/>
        <v>0.14870731685924232</v>
      </c>
      <c r="F194" s="199">
        <f t="shared" si="33"/>
        <v>0.14512446012310895</v>
      </c>
      <c r="G194" s="199">
        <f t="shared" si="33"/>
        <v>2.2776143335239241E-2</v>
      </c>
      <c r="H194" s="199">
        <f t="shared" si="33"/>
        <v>0.15416183135209557</v>
      </c>
      <c r="I194" s="199">
        <f t="shared" si="33"/>
        <v>0.24655488545582421</v>
      </c>
      <c r="J194" s="199">
        <f t="shared" si="33"/>
        <v>0.18717622039758799</v>
      </c>
      <c r="K194" s="199">
        <f t="shared" si="33"/>
        <v>1.7921764570512266E-2</v>
      </c>
      <c r="L194" s="199">
        <f t="shared" si="33"/>
        <v>0.26234196511910424</v>
      </c>
      <c r="M194" s="199">
        <f t="shared" si="33"/>
        <v>2.3897173704964074E-2</v>
      </c>
      <c r="N194" s="199">
        <f t="shared" si="33"/>
        <v>1.4133611342295887E-2</v>
      </c>
      <c r="O194" s="199">
        <f t="shared" si="33"/>
        <v>2.2335138613369075E-2</v>
      </c>
      <c r="P194" s="199">
        <f t="shared" si="33"/>
        <v>0.18701521247174646</v>
      </c>
      <c r="Q194" s="199">
        <f t="shared" si="33"/>
        <v>0.44707474992833496</v>
      </c>
    </row>
    <row r="195" spans="1:17" x14ac:dyDescent="0.25">
      <c r="A195" s="127" t="s">
        <v>147</v>
      </c>
      <c r="B195" s="200">
        <f t="shared" ref="B195:Q195" si="34">IF(B$94=0,0,B$94/B$70)</f>
        <v>0.26113543728355088</v>
      </c>
      <c r="C195" s="200">
        <f t="shared" si="34"/>
        <v>0.25201252951362418</v>
      </c>
      <c r="D195" s="200">
        <f t="shared" si="34"/>
        <v>0.2393227496319581</v>
      </c>
      <c r="E195" s="200">
        <f t="shared" si="34"/>
        <v>0.24919020439143419</v>
      </c>
      <c r="F195" s="200">
        <f t="shared" si="34"/>
        <v>0.24987431327392623</v>
      </c>
      <c r="G195" s="200">
        <f t="shared" si="34"/>
        <v>0.24006339320041761</v>
      </c>
      <c r="H195" s="200">
        <f t="shared" si="34"/>
        <v>0.24916100666355095</v>
      </c>
      <c r="I195" s="200">
        <f t="shared" si="34"/>
        <v>0.2463868957922121</v>
      </c>
      <c r="J195" s="200">
        <f t="shared" si="34"/>
        <v>0.24919499250456703</v>
      </c>
      <c r="K195" s="200">
        <f t="shared" si="34"/>
        <v>0.25597078021668712</v>
      </c>
      <c r="L195" s="200">
        <f t="shared" si="34"/>
        <v>0.24834555023191018</v>
      </c>
      <c r="M195" s="200">
        <f t="shared" si="34"/>
        <v>0.25952792259345958</v>
      </c>
      <c r="N195" s="200">
        <f t="shared" si="34"/>
        <v>0.26023611045426687</v>
      </c>
      <c r="O195" s="200">
        <f t="shared" si="34"/>
        <v>0.25895824360286113</v>
      </c>
      <c r="P195" s="200">
        <f t="shared" si="34"/>
        <v>0.25220457719512707</v>
      </c>
      <c r="Q195" s="200">
        <f t="shared" si="34"/>
        <v>0.24632660833349448</v>
      </c>
    </row>
    <row r="196" spans="1:17" x14ac:dyDescent="0.25">
      <c r="A196" s="142" t="s">
        <v>162</v>
      </c>
      <c r="B196" s="199">
        <f t="shared" ref="B196:Q196" si="35">IF(B$95=0,0,B$95/B$70)</f>
        <v>9.4529412615870931E-2</v>
      </c>
      <c r="C196" s="199">
        <f t="shared" si="35"/>
        <v>9.2499688275842984E-2</v>
      </c>
      <c r="D196" s="199">
        <f t="shared" si="35"/>
        <v>9.4188861616516087E-2</v>
      </c>
      <c r="E196" s="199">
        <f t="shared" si="35"/>
        <v>8.5001059322975331E-2</v>
      </c>
      <c r="F196" s="199">
        <f t="shared" si="35"/>
        <v>8.5260357028177483E-2</v>
      </c>
      <c r="G196" s="199">
        <f t="shared" si="35"/>
        <v>9.4466321208397638E-2</v>
      </c>
      <c r="H196" s="199">
        <f t="shared" si="35"/>
        <v>8.4789818969464192E-2</v>
      </c>
      <c r="I196" s="199">
        <f t="shared" si="35"/>
        <v>7.9208180596579192E-2</v>
      </c>
      <c r="J196" s="199">
        <f t="shared" si="35"/>
        <v>8.282851097703306E-2</v>
      </c>
      <c r="K196" s="199">
        <f t="shared" si="35"/>
        <v>9.2804665582490051E-2</v>
      </c>
      <c r="L196" s="199">
        <f t="shared" si="35"/>
        <v>7.7922527993787516E-2</v>
      </c>
      <c r="M196" s="199">
        <f t="shared" si="35"/>
        <v>9.1981372489211649E-2</v>
      </c>
      <c r="N196" s="199">
        <f t="shared" si="35"/>
        <v>9.2534299265190509E-2</v>
      </c>
      <c r="O196" s="199">
        <f t="shared" si="35"/>
        <v>9.211473085471604E-2</v>
      </c>
      <c r="P196" s="199">
        <f t="shared" si="35"/>
        <v>8.2240561029730888E-2</v>
      </c>
      <c r="Q196" s="199">
        <f t="shared" si="35"/>
        <v>3.7202922201064845E-2</v>
      </c>
    </row>
    <row r="197" spans="1:17" x14ac:dyDescent="0.25">
      <c r="A197" s="142" t="s">
        <v>161</v>
      </c>
      <c r="B197" s="199">
        <f t="shared" ref="B197:Q197" si="36">IF(B$99=0,0,B$99/B$70)</f>
        <v>0.16574498922354514</v>
      </c>
      <c r="C197" s="199">
        <f t="shared" si="36"/>
        <v>0.15808543944724845</v>
      </c>
      <c r="D197" s="199">
        <f t="shared" si="36"/>
        <v>0.14378135440599654</v>
      </c>
      <c r="E197" s="199">
        <f t="shared" si="36"/>
        <v>0.15673083252066822</v>
      </c>
      <c r="F197" s="199">
        <f t="shared" si="36"/>
        <v>0.157334108521724</v>
      </c>
      <c r="G197" s="199">
        <f t="shared" si="36"/>
        <v>0.1444551180697565</v>
      </c>
      <c r="H197" s="199">
        <f t="shared" si="36"/>
        <v>0.15661565301198388</v>
      </c>
      <c r="I197" s="199">
        <f t="shared" si="36"/>
        <v>0.15478321829349029</v>
      </c>
      <c r="J197" s="199">
        <f t="shared" si="36"/>
        <v>0.15695106978615336</v>
      </c>
      <c r="K197" s="199">
        <f t="shared" si="36"/>
        <v>0.16226901035195401</v>
      </c>
      <c r="L197" s="199">
        <f t="shared" si="36"/>
        <v>0.15725876498414679</v>
      </c>
      <c r="M197" s="199">
        <f t="shared" si="36"/>
        <v>0.1663467815961423</v>
      </c>
      <c r="N197" s="199">
        <f t="shared" si="36"/>
        <v>0.16699252357704683</v>
      </c>
      <c r="O197" s="199">
        <f t="shared" si="36"/>
        <v>0.16572244213156784</v>
      </c>
      <c r="P197" s="199">
        <f t="shared" si="36"/>
        <v>0.16057388103523929</v>
      </c>
      <c r="Q197" s="199">
        <f t="shared" si="36"/>
        <v>0.15108074575873964</v>
      </c>
    </row>
    <row r="198" spans="1:17" x14ac:dyDescent="0.25">
      <c r="A198" s="140" t="s">
        <v>160</v>
      </c>
      <c r="B198" s="198">
        <f t="shared" ref="B198:Q198" si="37">IF(B$110=0,0,B$110/B$70)</f>
        <v>8.6103544413480902E-4</v>
      </c>
      <c r="C198" s="198">
        <f t="shared" si="37"/>
        <v>1.427401790532697E-3</v>
      </c>
      <c r="D198" s="198">
        <f t="shared" si="37"/>
        <v>1.3525336094455133E-3</v>
      </c>
      <c r="E198" s="198">
        <f t="shared" si="37"/>
        <v>7.4583125477906687E-3</v>
      </c>
      <c r="F198" s="198">
        <f t="shared" si="37"/>
        <v>7.2798477240247602E-3</v>
      </c>
      <c r="G198" s="198">
        <f t="shared" si="37"/>
        <v>1.1419539222634659E-3</v>
      </c>
      <c r="H198" s="198">
        <f t="shared" si="37"/>
        <v>7.7555346821029034E-3</v>
      </c>
      <c r="I198" s="198">
        <f t="shared" si="37"/>
        <v>1.2395496902142594E-2</v>
      </c>
      <c r="J198" s="198">
        <f t="shared" si="37"/>
        <v>9.4154117413805943E-3</v>
      </c>
      <c r="K198" s="198">
        <f t="shared" si="37"/>
        <v>8.9710428224306857E-4</v>
      </c>
      <c r="L198" s="198">
        <f t="shared" si="37"/>
        <v>1.3164257253975858E-2</v>
      </c>
      <c r="M198" s="198">
        <f t="shared" si="37"/>
        <v>1.1997685081056567E-3</v>
      </c>
      <c r="N198" s="198">
        <f t="shared" si="37"/>
        <v>7.0928761202954083E-4</v>
      </c>
      <c r="O198" s="198">
        <f t="shared" si="37"/>
        <v>1.1210706165772257E-3</v>
      </c>
      <c r="P198" s="198">
        <f t="shared" si="37"/>
        <v>9.3901351301568913E-3</v>
      </c>
      <c r="Q198" s="198">
        <f t="shared" si="37"/>
        <v>5.8042940373689997E-2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1</v>
      </c>
      <c r="C200" s="77">
        <f t="shared" si="38"/>
        <v>1</v>
      </c>
      <c r="D200" s="77">
        <f t="shared" si="38"/>
        <v>1.0000000000000002</v>
      </c>
      <c r="E200" s="77">
        <f t="shared" si="38"/>
        <v>0.99999999999999967</v>
      </c>
      <c r="F200" s="77">
        <f t="shared" si="38"/>
        <v>1.0000000000000002</v>
      </c>
      <c r="G200" s="77">
        <f t="shared" si="38"/>
        <v>1.0000000000000002</v>
      </c>
      <c r="H200" s="77">
        <f t="shared" si="38"/>
        <v>0.99999999999999989</v>
      </c>
      <c r="I200" s="77">
        <f t="shared" si="38"/>
        <v>1.0000000000000002</v>
      </c>
      <c r="J200" s="77">
        <f t="shared" si="38"/>
        <v>1.0000000000000002</v>
      </c>
      <c r="K200" s="77">
        <f t="shared" si="38"/>
        <v>0.99999999999999978</v>
      </c>
      <c r="L200" s="77">
        <f t="shared" si="38"/>
        <v>1</v>
      </c>
      <c r="M200" s="77">
        <f t="shared" si="38"/>
        <v>1.0000000000000002</v>
      </c>
      <c r="N200" s="77">
        <f t="shared" si="38"/>
        <v>1</v>
      </c>
      <c r="O200" s="77">
        <f t="shared" si="38"/>
        <v>0.99999999999999989</v>
      </c>
      <c r="P200" s="77">
        <f t="shared" si="38"/>
        <v>1.0000000000000002</v>
      </c>
      <c r="Q200" s="77">
        <f t="shared" si="38"/>
        <v>1.0000000000000002</v>
      </c>
    </row>
    <row r="201" spans="1:17" x14ac:dyDescent="0.25">
      <c r="A201" s="132" t="s">
        <v>83</v>
      </c>
      <c r="B201" s="203">
        <f t="shared" ref="B201:Q201" si="39">IF(B$113=0,0,B$113/B$112)</f>
        <v>1.5067488462902571E-3</v>
      </c>
      <c r="C201" s="203">
        <f t="shared" si="39"/>
        <v>1.4400376618634539E-3</v>
      </c>
      <c r="D201" s="203">
        <f t="shared" si="39"/>
        <v>1.4653187611884467E-3</v>
      </c>
      <c r="E201" s="203">
        <f t="shared" si="39"/>
        <v>1.3940391346486678E-3</v>
      </c>
      <c r="F201" s="203">
        <f t="shared" si="39"/>
        <v>1.3956966612176539E-3</v>
      </c>
      <c r="G201" s="203">
        <f t="shared" si="39"/>
        <v>1.4783092513513489E-3</v>
      </c>
      <c r="H201" s="203">
        <f t="shared" si="39"/>
        <v>1.3958877839459192E-3</v>
      </c>
      <c r="I201" s="203">
        <f t="shared" si="39"/>
        <v>1.3782609396713139E-3</v>
      </c>
      <c r="J201" s="203">
        <f t="shared" si="39"/>
        <v>1.3915881168032091E-3</v>
      </c>
      <c r="K201" s="203">
        <f t="shared" si="39"/>
        <v>1.4680848664371982E-3</v>
      </c>
      <c r="L201" s="203">
        <f t="shared" si="39"/>
        <v>1.3689070196633573E-3</v>
      </c>
      <c r="M201" s="203">
        <f t="shared" si="39"/>
        <v>1.4288832939821131E-3</v>
      </c>
      <c r="N201" s="203">
        <f t="shared" si="39"/>
        <v>1.4809153835493737E-3</v>
      </c>
      <c r="O201" s="203">
        <f t="shared" si="39"/>
        <v>1.4314882013837665E-3</v>
      </c>
      <c r="P201" s="203">
        <f t="shared" si="39"/>
        <v>1.3782938303169554E-3</v>
      </c>
      <c r="Q201" s="203">
        <f t="shared" si="39"/>
        <v>1.319511604630241E-3</v>
      </c>
    </row>
    <row r="202" spans="1:17" x14ac:dyDescent="0.25">
      <c r="A202" s="76" t="s">
        <v>82</v>
      </c>
      <c r="B202" s="202">
        <f t="shared" ref="B202:Q202" si="40">IF(B$114=0,0,B$114/B$112)</f>
        <v>1.9542525298365491E-4</v>
      </c>
      <c r="C202" s="202">
        <f t="shared" si="40"/>
        <v>1.8677281556812576E-4</v>
      </c>
      <c r="D202" s="202">
        <f t="shared" si="40"/>
        <v>1.9005177293614079E-4</v>
      </c>
      <c r="E202" s="202">
        <f t="shared" si="40"/>
        <v>1.8080680879801442E-4</v>
      </c>
      <c r="F202" s="202">
        <f t="shared" si="40"/>
        <v>1.8102178991438874E-4</v>
      </c>
      <c r="G202" s="202">
        <f t="shared" si="40"/>
        <v>1.9173663888624078E-4</v>
      </c>
      <c r="H202" s="202">
        <f t="shared" si="40"/>
        <v>1.8104657852306374E-4</v>
      </c>
      <c r="I202" s="202">
        <f t="shared" si="40"/>
        <v>1.7876037766739397E-4</v>
      </c>
      <c r="J202" s="202">
        <f t="shared" si="40"/>
        <v>1.8048891190119878E-4</v>
      </c>
      <c r="K202" s="202">
        <f t="shared" si="40"/>
        <v>1.9041053665402757E-4</v>
      </c>
      <c r="L202" s="202">
        <f t="shared" si="40"/>
        <v>1.7754717469169932E-4</v>
      </c>
      <c r="M202" s="202">
        <f t="shared" si="40"/>
        <v>1.8532609458974189E-4</v>
      </c>
      <c r="N202" s="202">
        <f t="shared" si="40"/>
        <v>1.9207465410713296E-4</v>
      </c>
      <c r="O202" s="202">
        <f t="shared" si="40"/>
        <v>1.8566395095460356E-4</v>
      </c>
      <c r="P202" s="202">
        <f t="shared" si="40"/>
        <v>1.7876464358255372E-4</v>
      </c>
      <c r="Q202" s="202">
        <f t="shared" si="40"/>
        <v>1.7114059173472797E-4</v>
      </c>
    </row>
    <row r="203" spans="1:17" x14ac:dyDescent="0.25">
      <c r="A203" s="76" t="s">
        <v>81</v>
      </c>
      <c r="B203" s="202">
        <f t="shared" ref="B203:Q203" si="41">IF(B$115=0,0,B$115/B$112)</f>
        <v>2.7403438239250674E-2</v>
      </c>
      <c r="C203" s="202">
        <f t="shared" si="41"/>
        <v>2.6190153207171083E-2</v>
      </c>
      <c r="D203" s="202">
        <f t="shared" si="41"/>
        <v>2.6649943865500444E-2</v>
      </c>
      <c r="E203" s="202">
        <f t="shared" si="41"/>
        <v>2.5353571979496423E-2</v>
      </c>
      <c r="F203" s="202">
        <f t="shared" si="41"/>
        <v>2.5383717631888961E-2</v>
      </c>
      <c r="G203" s="202">
        <f t="shared" si="41"/>
        <v>2.6886203608292452E-2</v>
      </c>
      <c r="H203" s="202">
        <f t="shared" si="41"/>
        <v>2.5387193605932706E-2</v>
      </c>
      <c r="I203" s="202">
        <f t="shared" si="41"/>
        <v>2.5066611884817531E-2</v>
      </c>
      <c r="J203" s="202">
        <f t="shared" si="41"/>
        <v>2.5308994997528464E-2</v>
      </c>
      <c r="K203" s="202">
        <f t="shared" si="41"/>
        <v>2.6700251383262322E-2</v>
      </c>
      <c r="L203" s="202">
        <f t="shared" si="41"/>
        <v>2.4896490918829044E-2</v>
      </c>
      <c r="M203" s="202">
        <f t="shared" si="41"/>
        <v>2.5987287260343397E-2</v>
      </c>
      <c r="N203" s="202">
        <f t="shared" si="41"/>
        <v>2.6933601675268065E-2</v>
      </c>
      <c r="O203" s="202">
        <f t="shared" si="41"/>
        <v>2.6034663051787289E-2</v>
      </c>
      <c r="P203" s="202">
        <f t="shared" si="41"/>
        <v>2.5067210071289484E-2</v>
      </c>
      <c r="Q203" s="202">
        <f t="shared" si="41"/>
        <v>2.3998130048339679E-2</v>
      </c>
    </row>
    <row r="204" spans="1:17" x14ac:dyDescent="0.25">
      <c r="A204" s="76" t="s">
        <v>80</v>
      </c>
      <c r="B204" s="202">
        <f t="shared" ref="B204:Q204" si="42">IF(B$116=0,0,B$116/B$112)</f>
        <v>4.9899935281348749E-4</v>
      </c>
      <c r="C204" s="202">
        <f t="shared" si="42"/>
        <v>4.7690619645477799E-4</v>
      </c>
      <c r="D204" s="202">
        <f t="shared" si="42"/>
        <v>4.852786947862979E-4</v>
      </c>
      <c r="E204" s="202">
        <f t="shared" si="42"/>
        <v>4.6167257914220142E-4</v>
      </c>
      <c r="F204" s="202">
        <f t="shared" si="42"/>
        <v>4.6222151248781609E-4</v>
      </c>
      <c r="G204" s="202">
        <f t="shared" si="42"/>
        <v>4.8958083591617383E-4</v>
      </c>
      <c r="H204" s="202">
        <f t="shared" si="42"/>
        <v>4.6228480778613164E-4</v>
      </c>
      <c r="I204" s="202">
        <f t="shared" si="42"/>
        <v>4.5644721653339686E-4</v>
      </c>
      <c r="J204" s="202">
        <f t="shared" si="42"/>
        <v>4.6086086037325778E-4</v>
      </c>
      <c r="K204" s="202">
        <f t="shared" si="42"/>
        <v>4.861947630032004E-4</v>
      </c>
      <c r="L204" s="202">
        <f t="shared" si="42"/>
        <v>4.5334942087771639E-4</v>
      </c>
      <c r="M204" s="202">
        <f t="shared" si="42"/>
        <v>4.7321213531941581E-4</v>
      </c>
      <c r="N204" s="202">
        <f t="shared" si="42"/>
        <v>4.9044392486650718E-4</v>
      </c>
      <c r="O204" s="202">
        <f t="shared" si="42"/>
        <v>4.7407481864634483E-4</v>
      </c>
      <c r="P204" s="202">
        <f t="shared" si="42"/>
        <v>4.5645810913233888E-4</v>
      </c>
      <c r="Q204" s="202">
        <f t="shared" si="42"/>
        <v>4.3699083517568333E-4</v>
      </c>
    </row>
    <row r="205" spans="1:17" x14ac:dyDescent="0.25">
      <c r="A205" s="129" t="s">
        <v>79</v>
      </c>
      <c r="B205" s="201">
        <f t="shared" ref="B205:Q205" si="43">IF(B$117=0,0,B$117/B$112)</f>
        <v>1.5746560172426446E-3</v>
      </c>
      <c r="C205" s="201">
        <f t="shared" si="43"/>
        <v>1.5049382482636379E-3</v>
      </c>
      <c r="D205" s="201">
        <f t="shared" si="43"/>
        <v>1.5313587331856084E-3</v>
      </c>
      <c r="E205" s="201">
        <f t="shared" si="43"/>
        <v>1.4568666284702023E-3</v>
      </c>
      <c r="F205" s="201">
        <f t="shared" si="43"/>
        <v>1.4585988575620107E-3</v>
      </c>
      <c r="G205" s="201">
        <f t="shared" si="43"/>
        <v>1.5449346875009607E-3</v>
      </c>
      <c r="H205" s="201">
        <f t="shared" si="43"/>
        <v>1.4587985939380078E-3</v>
      </c>
      <c r="I205" s="201">
        <f t="shared" si="43"/>
        <v>1.4403773311838705E-3</v>
      </c>
      <c r="J205" s="201">
        <f t="shared" si="43"/>
        <v>1.4543051465031032E-3</v>
      </c>
      <c r="K205" s="201">
        <f t="shared" si="43"/>
        <v>1.5342495031271267E-3</v>
      </c>
      <c r="L205" s="201">
        <f t="shared" si="43"/>
        <v>1.4306018424143916E-3</v>
      </c>
      <c r="M205" s="201">
        <f t="shared" si="43"/>
        <v>1.4932811678244286E-3</v>
      </c>
      <c r="N205" s="201">
        <f t="shared" si="43"/>
        <v>1.5476582746186498E-3</v>
      </c>
      <c r="O205" s="201">
        <f t="shared" si="43"/>
        <v>1.4960034749457994E-3</v>
      </c>
      <c r="P205" s="201">
        <f t="shared" si="43"/>
        <v>1.4404117041672633E-3</v>
      </c>
      <c r="Q205" s="201">
        <f t="shared" si="43"/>
        <v>1.3789802415765369E-3</v>
      </c>
    </row>
    <row r="206" spans="1:17" x14ac:dyDescent="0.25">
      <c r="A206" s="127" t="s">
        <v>146</v>
      </c>
      <c r="B206" s="200">
        <f t="shared" ref="B206:Q206" si="44">IF(B$122=0,0,B$122/B$112)</f>
        <v>0.4982298932517592</v>
      </c>
      <c r="C206" s="200">
        <f t="shared" si="44"/>
        <v>0.51805388363128368</v>
      </c>
      <c r="D206" s="200">
        <f t="shared" si="44"/>
        <v>0.52302388870629146</v>
      </c>
      <c r="E206" s="200">
        <f t="shared" si="44"/>
        <v>0.51583646351008716</v>
      </c>
      <c r="F206" s="200">
        <f t="shared" si="44"/>
        <v>0.51528266161423752</v>
      </c>
      <c r="G206" s="200">
        <f t="shared" si="44"/>
        <v>0.51936205783181533</v>
      </c>
      <c r="H206" s="200">
        <f t="shared" si="44"/>
        <v>0.51456631573878442</v>
      </c>
      <c r="I206" s="200">
        <f t="shared" si="44"/>
        <v>0.50703966381597243</v>
      </c>
      <c r="J206" s="200">
        <f t="shared" si="44"/>
        <v>0.51051192222444874</v>
      </c>
      <c r="K206" s="200">
        <f t="shared" si="44"/>
        <v>0.50651279329512799</v>
      </c>
      <c r="L206" s="200">
        <f t="shared" si="44"/>
        <v>0.50482889932759445</v>
      </c>
      <c r="M206" s="200">
        <f t="shared" si="44"/>
        <v>0.51476305243558818</v>
      </c>
      <c r="N206" s="200">
        <f t="shared" si="44"/>
        <v>0.49787472489052897</v>
      </c>
      <c r="O206" s="200">
        <f t="shared" si="44"/>
        <v>0.51428846392891359</v>
      </c>
      <c r="P206" s="200">
        <f t="shared" si="44"/>
        <v>0.51040644135532576</v>
      </c>
      <c r="Q206" s="200">
        <f t="shared" si="44"/>
        <v>0.48930222044782473</v>
      </c>
    </row>
    <row r="207" spans="1:17" x14ac:dyDescent="0.25">
      <c r="A207" s="142" t="s">
        <v>159</v>
      </c>
      <c r="B207" s="199">
        <f t="shared" ref="B207:Q207" si="45">IF(B$123=0,0,B$123/B$112)</f>
        <v>0.22879811447798765</v>
      </c>
      <c r="C207" s="199">
        <f t="shared" si="45"/>
        <v>6.9879438467185973E-2</v>
      </c>
      <c r="D207" s="199">
        <f t="shared" si="45"/>
        <v>8.4427530396745679E-2</v>
      </c>
      <c r="E207" s="199">
        <f t="shared" si="45"/>
        <v>8.5371439877583756E-3</v>
      </c>
      <c r="F207" s="199">
        <f t="shared" si="45"/>
        <v>1.2642864338643676E-2</v>
      </c>
      <c r="G207" s="199">
        <f t="shared" si="45"/>
        <v>0.10487953361869475</v>
      </c>
      <c r="H207" s="199">
        <f t="shared" si="45"/>
        <v>1.5405911771885474E-2</v>
      </c>
      <c r="I207" s="199">
        <f t="shared" si="45"/>
        <v>1.8821737397935214E-2</v>
      </c>
      <c r="J207" s="199">
        <f t="shared" si="45"/>
        <v>2.4023789937501053E-2</v>
      </c>
      <c r="K207" s="199">
        <f t="shared" si="45"/>
        <v>0.15952583819434357</v>
      </c>
      <c r="L207" s="199">
        <f t="shared" si="45"/>
        <v>1.437646944809968E-2</v>
      </c>
      <c r="M207" s="199">
        <f t="shared" si="45"/>
        <v>6.5814311438244275E-2</v>
      </c>
      <c r="N207" s="199">
        <f t="shared" si="45"/>
        <v>0.21578808692182169</v>
      </c>
      <c r="O207" s="199">
        <f t="shared" si="45"/>
        <v>7.259841171292139E-2</v>
      </c>
      <c r="P207" s="199">
        <f t="shared" si="45"/>
        <v>7.0503724446198254E-3</v>
      </c>
      <c r="Q207" s="199">
        <f t="shared" si="45"/>
        <v>4.4201118056221792E-3</v>
      </c>
    </row>
    <row r="208" spans="1:17" x14ac:dyDescent="0.25">
      <c r="A208" s="142" t="s">
        <v>158</v>
      </c>
      <c r="B208" s="199">
        <f t="shared" ref="B208:Q208" si="46">IF(B$129=0,0,B$129/B$112)</f>
        <v>0.26943177877377156</v>
      </c>
      <c r="C208" s="199">
        <f t="shared" si="46"/>
        <v>0.44817444516409771</v>
      </c>
      <c r="D208" s="199">
        <f t="shared" si="46"/>
        <v>0.4385963583095458</v>
      </c>
      <c r="E208" s="199">
        <f t="shared" si="46"/>
        <v>0.50729931952232887</v>
      </c>
      <c r="F208" s="199">
        <f t="shared" si="46"/>
        <v>0.50263979727559382</v>
      </c>
      <c r="G208" s="199">
        <f t="shared" si="46"/>
        <v>0.4144825242131206</v>
      </c>
      <c r="H208" s="199">
        <f t="shared" si="46"/>
        <v>0.49916040396689892</v>
      </c>
      <c r="I208" s="199">
        <f t="shared" si="46"/>
        <v>0.48821792641803718</v>
      </c>
      <c r="J208" s="199">
        <f t="shared" si="46"/>
        <v>0.48648813228694765</v>
      </c>
      <c r="K208" s="199">
        <f t="shared" si="46"/>
        <v>0.34698695510078448</v>
      </c>
      <c r="L208" s="199">
        <f t="shared" si="46"/>
        <v>0.49045242987949472</v>
      </c>
      <c r="M208" s="199">
        <f t="shared" si="46"/>
        <v>0.44894874099734389</v>
      </c>
      <c r="N208" s="199">
        <f t="shared" si="46"/>
        <v>0.28208663796870731</v>
      </c>
      <c r="O208" s="199">
        <f t="shared" si="46"/>
        <v>0.44169005221599217</v>
      </c>
      <c r="P208" s="199">
        <f t="shared" si="46"/>
        <v>0.50335606891070594</v>
      </c>
      <c r="Q208" s="199">
        <f t="shared" si="46"/>
        <v>0.48488210864220249</v>
      </c>
    </row>
    <row r="209" spans="1:17" x14ac:dyDescent="0.25">
      <c r="A209" s="127" t="s">
        <v>145</v>
      </c>
      <c r="B209" s="200">
        <f t="shared" ref="B209:Q209" si="47">IF(B$130=0,0,B$130/B$112)</f>
        <v>0.26650595324675352</v>
      </c>
      <c r="C209" s="200">
        <f t="shared" si="47"/>
        <v>0.25879543748049411</v>
      </c>
      <c r="D209" s="200">
        <f t="shared" si="47"/>
        <v>0.26312654393959362</v>
      </c>
      <c r="E209" s="200">
        <f t="shared" si="47"/>
        <v>0.26511214487490836</v>
      </c>
      <c r="F209" s="200">
        <f t="shared" si="47"/>
        <v>0.26503440486831215</v>
      </c>
      <c r="G209" s="200">
        <f t="shared" si="47"/>
        <v>0.26469331771461213</v>
      </c>
      <c r="H209" s="200">
        <f t="shared" si="47"/>
        <v>0.26613621617422589</v>
      </c>
      <c r="I209" s="200">
        <f t="shared" si="47"/>
        <v>0.27463543000412965</v>
      </c>
      <c r="J209" s="200">
        <f t="shared" si="47"/>
        <v>0.26949461769523719</v>
      </c>
      <c r="K209" s="200">
        <f t="shared" si="47"/>
        <v>0.26255433063648626</v>
      </c>
      <c r="L209" s="200">
        <f t="shared" si="47"/>
        <v>0.27516389072599873</v>
      </c>
      <c r="M209" s="200">
        <f t="shared" si="47"/>
        <v>0.25639765509443518</v>
      </c>
      <c r="N209" s="200">
        <f t="shared" si="47"/>
        <v>0.26462580700228788</v>
      </c>
      <c r="O209" s="200">
        <f t="shared" si="47"/>
        <v>0.25688158673035499</v>
      </c>
      <c r="P209" s="200">
        <f t="shared" si="47"/>
        <v>0.26761226425070161</v>
      </c>
      <c r="Q209" s="200">
        <f t="shared" si="47"/>
        <v>0.29035000282563878</v>
      </c>
    </row>
    <row r="210" spans="1:17" x14ac:dyDescent="0.25">
      <c r="A210" s="142" t="s">
        <v>157</v>
      </c>
      <c r="B210" s="199">
        <f t="shared" ref="B210:Q210" si="48">IF(B$131=0,0,B$131/B$112)</f>
        <v>0.25547498490888332</v>
      </c>
      <c r="C210" s="199">
        <f t="shared" si="48"/>
        <v>0.24083585164174356</v>
      </c>
      <c r="D210" s="199">
        <f t="shared" si="48"/>
        <v>0.24611715044697433</v>
      </c>
      <c r="E210" s="199">
        <f t="shared" si="48"/>
        <v>0.17194127999384284</v>
      </c>
      <c r="F210" s="199">
        <f t="shared" si="48"/>
        <v>0.17407440318016673</v>
      </c>
      <c r="G210" s="199">
        <f t="shared" si="48"/>
        <v>0.25024683604314485</v>
      </c>
      <c r="H210" s="199">
        <f t="shared" si="48"/>
        <v>0.16942991598841195</v>
      </c>
      <c r="I210" s="199">
        <f t="shared" si="48"/>
        <v>0.11872682738595125</v>
      </c>
      <c r="J210" s="199">
        <f t="shared" si="48"/>
        <v>0.15161467491589883</v>
      </c>
      <c r="K210" s="199">
        <f t="shared" si="48"/>
        <v>0.25103000408473197</v>
      </c>
      <c r="L210" s="199">
        <f t="shared" si="48"/>
        <v>0.10897862952033789</v>
      </c>
      <c r="M210" s="199">
        <f t="shared" si="48"/>
        <v>0.24134157223095309</v>
      </c>
      <c r="N210" s="199">
        <f t="shared" si="48"/>
        <v>0.25540759901002869</v>
      </c>
      <c r="O210" s="199">
        <f t="shared" si="48"/>
        <v>0.24278274666180605</v>
      </c>
      <c r="P210" s="199">
        <f t="shared" si="48"/>
        <v>0.14988556848859474</v>
      </c>
      <c r="Q210" s="199">
        <f t="shared" si="48"/>
        <v>2.6228768675471163E-3</v>
      </c>
    </row>
    <row r="211" spans="1:17" x14ac:dyDescent="0.25">
      <c r="A211" s="142" t="s">
        <v>156</v>
      </c>
      <c r="B211" s="199">
        <f t="shared" ref="B211:Q211" si="49">IF(B$136=0,0,B$136/B$112)</f>
        <v>1.103096833787023E-2</v>
      </c>
      <c r="C211" s="199">
        <f t="shared" si="49"/>
        <v>1.7959585838750559E-2</v>
      </c>
      <c r="D211" s="199">
        <f t="shared" si="49"/>
        <v>1.7009393492619297E-2</v>
      </c>
      <c r="E211" s="199">
        <f t="shared" si="49"/>
        <v>9.3170864881065518E-2</v>
      </c>
      <c r="F211" s="199">
        <f t="shared" si="49"/>
        <v>9.09600016881454E-2</v>
      </c>
      <c r="G211" s="199">
        <f t="shared" si="49"/>
        <v>1.4446481671467302E-2</v>
      </c>
      <c r="H211" s="199">
        <f t="shared" si="49"/>
        <v>9.6706300185813956E-2</v>
      </c>
      <c r="I211" s="199">
        <f t="shared" si="49"/>
        <v>0.1559086026181784</v>
      </c>
      <c r="J211" s="199">
        <f t="shared" si="49"/>
        <v>0.11787994277933833</v>
      </c>
      <c r="K211" s="199">
        <f t="shared" si="49"/>
        <v>1.1524326551754276E-2</v>
      </c>
      <c r="L211" s="199">
        <f t="shared" si="49"/>
        <v>0.16618526120566082</v>
      </c>
      <c r="M211" s="199">
        <f t="shared" si="49"/>
        <v>1.50560828634821E-2</v>
      </c>
      <c r="N211" s="199">
        <f t="shared" si="49"/>
        <v>9.2182079922591802E-3</v>
      </c>
      <c r="O211" s="199">
        <f t="shared" si="49"/>
        <v>1.4098840068548975E-2</v>
      </c>
      <c r="P211" s="199">
        <f t="shared" si="49"/>
        <v>0.11772669576210688</v>
      </c>
      <c r="Q211" s="199">
        <f t="shared" si="49"/>
        <v>0.28772712595809169</v>
      </c>
    </row>
    <row r="212" spans="1:17" x14ac:dyDescent="0.25">
      <c r="A212" s="127" t="s">
        <v>144</v>
      </c>
      <c r="B212" s="200">
        <f t="shared" ref="B212:Q212" si="50">IF(B$137=0,0,B$137/B$112)</f>
        <v>0.20408488579290646</v>
      </c>
      <c r="C212" s="200">
        <f t="shared" si="50"/>
        <v>0.19335187075890117</v>
      </c>
      <c r="D212" s="200">
        <f t="shared" si="50"/>
        <v>0.18352761552651814</v>
      </c>
      <c r="E212" s="200">
        <f t="shared" si="50"/>
        <v>0.19020443448444865</v>
      </c>
      <c r="F212" s="200">
        <f t="shared" si="50"/>
        <v>0.19080167706437967</v>
      </c>
      <c r="G212" s="200">
        <f t="shared" si="50"/>
        <v>0.18535385943162538</v>
      </c>
      <c r="H212" s="200">
        <f t="shared" si="50"/>
        <v>0.19041225671686379</v>
      </c>
      <c r="I212" s="200">
        <f t="shared" si="50"/>
        <v>0.18980444843002459</v>
      </c>
      <c r="J212" s="200">
        <f t="shared" si="50"/>
        <v>0.19119722204720505</v>
      </c>
      <c r="K212" s="200">
        <f t="shared" si="50"/>
        <v>0.20055368501590173</v>
      </c>
      <c r="L212" s="200">
        <f t="shared" si="50"/>
        <v>0.19168031356993082</v>
      </c>
      <c r="M212" s="200">
        <f t="shared" si="50"/>
        <v>0.19927130251791766</v>
      </c>
      <c r="N212" s="200">
        <f t="shared" si="50"/>
        <v>0.20685477419477344</v>
      </c>
      <c r="O212" s="200">
        <f t="shared" si="50"/>
        <v>0.19920805584301327</v>
      </c>
      <c r="P212" s="200">
        <f t="shared" si="50"/>
        <v>0.19346015603548405</v>
      </c>
      <c r="Q212" s="200">
        <f t="shared" si="50"/>
        <v>0.19304302340507981</v>
      </c>
    </row>
    <row r="213" spans="1:17" x14ac:dyDescent="0.25">
      <c r="A213" s="142" t="s">
        <v>155</v>
      </c>
      <c r="B213" s="199">
        <f t="shared" ref="B213:Q213" si="51">IF(B$138=0,0,B$138/B$112)</f>
        <v>7.2497685395480058E-2</v>
      </c>
      <c r="C213" s="199">
        <f t="shared" si="51"/>
        <v>6.9658394178376631E-2</v>
      </c>
      <c r="D213" s="199">
        <f t="shared" si="51"/>
        <v>7.095171325947712E-2</v>
      </c>
      <c r="E213" s="199">
        <f t="shared" si="51"/>
        <v>6.3679497211952402E-2</v>
      </c>
      <c r="F213" s="199">
        <f t="shared" si="51"/>
        <v>6.3897591397880954E-2</v>
      </c>
      <c r="G213" s="199">
        <f t="shared" si="51"/>
        <v>7.1645085449661722E-2</v>
      </c>
      <c r="H213" s="199">
        <f t="shared" si="51"/>
        <v>6.3598828179818517E-2</v>
      </c>
      <c r="I213" s="199">
        <f t="shared" si="51"/>
        <v>5.9889957188880828E-2</v>
      </c>
      <c r="J213" s="199">
        <f t="shared" si="51"/>
        <v>6.2372994566074487E-2</v>
      </c>
      <c r="K213" s="199">
        <f t="shared" si="51"/>
        <v>7.135626281970546E-2</v>
      </c>
      <c r="L213" s="199">
        <f t="shared" si="51"/>
        <v>5.9022183043476222E-2</v>
      </c>
      <c r="M213" s="199">
        <f t="shared" si="51"/>
        <v>6.9293554529765267E-2</v>
      </c>
      <c r="N213" s="199">
        <f t="shared" si="51"/>
        <v>7.2164498398069682E-2</v>
      </c>
      <c r="O213" s="199">
        <f t="shared" si="51"/>
        <v>6.9526652169952019E-2</v>
      </c>
      <c r="P213" s="199">
        <f t="shared" si="51"/>
        <v>6.1902983719831828E-2</v>
      </c>
      <c r="Q213" s="199">
        <f t="shared" si="51"/>
        <v>2.8628936660895599E-2</v>
      </c>
    </row>
    <row r="214" spans="1:17" x14ac:dyDescent="0.25">
      <c r="A214" s="142" t="s">
        <v>154</v>
      </c>
      <c r="B214" s="199">
        <f t="shared" ref="B214:Q214" si="52">IF(B$142=0,0,B$142/B$112)</f>
        <v>0.13092684427105433</v>
      </c>
      <c r="C214" s="199">
        <f t="shared" si="52"/>
        <v>0.12261854845450385</v>
      </c>
      <c r="D214" s="199">
        <f t="shared" si="52"/>
        <v>0.1115570495578757</v>
      </c>
      <c r="E214" s="199">
        <f t="shared" si="52"/>
        <v>0.12093745875310172</v>
      </c>
      <c r="F214" s="199">
        <f t="shared" si="52"/>
        <v>0.12144827066029604</v>
      </c>
      <c r="G214" s="199">
        <f t="shared" si="52"/>
        <v>0.11284269403629019</v>
      </c>
      <c r="H214" s="199">
        <f t="shared" si="52"/>
        <v>0.12099618628220189</v>
      </c>
      <c r="I214" s="199">
        <f t="shared" si="52"/>
        <v>0.12054215402530463</v>
      </c>
      <c r="J214" s="199">
        <f t="shared" si="52"/>
        <v>0.12173406711901413</v>
      </c>
      <c r="K214" s="199">
        <f t="shared" si="52"/>
        <v>0.12850765074409701</v>
      </c>
      <c r="L214" s="199">
        <f t="shared" si="52"/>
        <v>0.12268690370309591</v>
      </c>
      <c r="M214" s="199">
        <f t="shared" si="52"/>
        <v>0.12907391037092977</v>
      </c>
      <c r="N214" s="199">
        <f t="shared" si="52"/>
        <v>0.13413712539573314</v>
      </c>
      <c r="O214" s="199">
        <f t="shared" si="52"/>
        <v>0.12883523839533112</v>
      </c>
      <c r="P214" s="199">
        <f t="shared" si="52"/>
        <v>0.12448915898000654</v>
      </c>
      <c r="Q214" s="199">
        <f t="shared" si="52"/>
        <v>0.11974803458328841</v>
      </c>
    </row>
    <row r="215" spans="1:17" x14ac:dyDescent="0.25">
      <c r="A215" s="140" t="s">
        <v>153</v>
      </c>
      <c r="B215" s="198">
        <f t="shared" ref="B215:Q215" si="53">IF(B$153=0,0,B$153/B$112)</f>
        <v>6.6035612637206165E-4</v>
      </c>
      <c r="C215" s="198">
        <f t="shared" si="53"/>
        <v>1.0749281260206611E-3</v>
      </c>
      <c r="D215" s="198">
        <f t="shared" si="53"/>
        <v>1.0188527091653079E-3</v>
      </c>
      <c r="E215" s="198">
        <f t="shared" si="53"/>
        <v>5.5874785193945386E-3</v>
      </c>
      <c r="F215" s="198">
        <f t="shared" si="53"/>
        <v>5.4558150062026661E-3</v>
      </c>
      <c r="G215" s="198">
        <f t="shared" si="53"/>
        <v>8.6607994567347807E-4</v>
      </c>
      <c r="H215" s="198">
        <f t="shared" si="53"/>
        <v>5.8172422548433576E-3</v>
      </c>
      <c r="I215" s="198">
        <f t="shared" si="53"/>
        <v>9.3723372158391136E-3</v>
      </c>
      <c r="J215" s="198">
        <f t="shared" si="53"/>
        <v>7.0901603621164365E-3</v>
      </c>
      <c r="K215" s="198">
        <f t="shared" si="53"/>
        <v>6.8977145209925164E-4</v>
      </c>
      <c r="L215" s="198">
        <f t="shared" si="53"/>
        <v>9.9712268233586917E-3</v>
      </c>
      <c r="M215" s="198">
        <f t="shared" si="53"/>
        <v>9.0383761722261048E-4</v>
      </c>
      <c r="N215" s="198">
        <f t="shared" si="53"/>
        <v>5.531504009706307E-4</v>
      </c>
      <c r="O215" s="198">
        <f t="shared" si="53"/>
        <v>8.4616527773014581E-4</v>
      </c>
      <c r="P215" s="198">
        <f t="shared" si="53"/>
        <v>7.0680133356457115E-3</v>
      </c>
      <c r="Q215" s="198">
        <f t="shared" si="53"/>
        <v>4.4666052160895788E-2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128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70">
        <f>IF(B$5=0,0,B$5/NFM_fec!B$5)</f>
        <v>0.42711308320162383</v>
      </c>
      <c r="C220" s="170">
        <f>IF(C$5=0,0,C$5/NFM_fec!C$5)</f>
        <v>0.42211644126318393</v>
      </c>
      <c r="D220" s="170">
        <f>IF(D$5=0,0,D$5/NFM_fec!D$5)</f>
        <v>0.39610826570972296</v>
      </c>
      <c r="E220" s="170">
        <f>IF(E$5=0,0,E$5/NFM_fec!E$5)</f>
        <v>0.4413668945233562</v>
      </c>
      <c r="F220" s="170">
        <f>IF(F$5=0,0,F$5/NFM_fec!F$5)</f>
        <v>0.44214614179711237</v>
      </c>
      <c r="G220" s="170">
        <f>IF(G$5=0,0,G$5/NFM_fec!G$5)</f>
        <v>0.43719572205883522</v>
      </c>
      <c r="H220" s="170">
        <f>IF(H$5=0,0,H$5/NFM_fec!H$5)</f>
        <v>0.47096563602465213</v>
      </c>
      <c r="I220" s="170">
        <f>IF(I$5=0,0,I$5/NFM_fec!I$5)</f>
        <v>0.47343056055990013</v>
      </c>
      <c r="J220" s="170">
        <f>IF(J$5=0,0,J$5/NFM_fec!J$5)</f>
        <v>0.47603500325409087</v>
      </c>
      <c r="K220" s="170">
        <f>IF(K$5=0,0,K$5/NFM_fec!K$5)</f>
        <v>0.47621213946592644</v>
      </c>
      <c r="L220" s="170">
        <f>IF(L$5=0,0,L$5/NFM_fec!L$5)</f>
        <v>0.4828589047093359</v>
      </c>
      <c r="M220" s="170">
        <f>IF(M$5=0,0,M$5/NFM_fec!M$5)</f>
        <v>0.48511087781097972</v>
      </c>
      <c r="N220" s="170">
        <f>IF(N$5=0,0,N$5/NFM_fec!N$5)</f>
        <v>0.48589061583873688</v>
      </c>
      <c r="O220" s="170">
        <f>IF(O$5=0,0,O$5/NFM_fec!O$5)</f>
        <v>0.48405774846801491</v>
      </c>
      <c r="P220" s="170">
        <f>IF(P$5=0,0,P$5/NFM_fec!P$5)</f>
        <v>0.49167200953623746</v>
      </c>
      <c r="Q220" s="170">
        <f>IF(Q$5=0,0,Q$5/NFM_fec!Q$5)</f>
        <v>0.51797420892713231</v>
      </c>
    </row>
    <row r="221" spans="1:17" x14ac:dyDescent="0.25">
      <c r="A221" s="132" t="s">
        <v>83</v>
      </c>
      <c r="B221" s="169">
        <f>IF(B$6=0,0,B$6/NFM_fec!B$6)</f>
        <v>0.43730662448325958</v>
      </c>
      <c r="C221" s="169">
        <f>IF(C$6=0,0,C$6/NFM_fec!C$6)</f>
        <v>0.43730662448325963</v>
      </c>
      <c r="D221" s="169">
        <f>IF(D$6=0,0,D$6/NFM_fec!D$6)</f>
        <v>0.43730662448325963</v>
      </c>
      <c r="E221" s="169">
        <f>IF(E$6=0,0,E$6/NFM_fec!E$6)</f>
        <v>0.45232640325607809</v>
      </c>
      <c r="F221" s="169">
        <f>IF(F$6=0,0,F$6/NFM_fec!F$6)</f>
        <v>0.45232640325607798</v>
      </c>
      <c r="G221" s="169">
        <f>IF(G$6=0,0,G$6/NFM_fec!G$6)</f>
        <v>0.48289620149757789</v>
      </c>
      <c r="H221" s="169">
        <f>IF(H$6=0,0,H$6/NFM_fec!H$6)</f>
        <v>0.482896201497578</v>
      </c>
      <c r="I221" s="169">
        <f>IF(I$6=0,0,I$6/NFM_fec!I$6)</f>
        <v>0.482896201497578</v>
      </c>
      <c r="J221" s="169">
        <f>IF(J$6=0,0,J$6/NFM_fec!J$6)</f>
        <v>0.48549134885754219</v>
      </c>
      <c r="K221" s="169">
        <f>IF(K$6=0,0,K$6/NFM_fec!K$6)</f>
        <v>0.48549134885754225</v>
      </c>
      <c r="L221" s="169">
        <f>IF(L$6=0,0,L$6/NFM_fec!L$6)</f>
        <v>0.48549134885754225</v>
      </c>
      <c r="M221" s="169">
        <f>IF(M$6=0,0,M$6/NFM_fec!M$6)</f>
        <v>0.48549134885754225</v>
      </c>
      <c r="N221" s="169">
        <f>IF(N$6=0,0,N$6/NFM_fec!N$6)</f>
        <v>0.48549134885754225</v>
      </c>
      <c r="O221" s="169">
        <f>IF(O$6=0,0,O$6/NFM_fec!O$6)</f>
        <v>0.48549134885754225</v>
      </c>
      <c r="P221" s="169">
        <f>IF(P$6=0,0,P$6/NFM_fec!P$6)</f>
        <v>0.49209251244277902</v>
      </c>
      <c r="Q221" s="169">
        <f>IF(Q$6=0,0,Q$6/NFM_fec!Q$6)</f>
        <v>0.51695768437845757</v>
      </c>
    </row>
    <row r="222" spans="1:17" x14ac:dyDescent="0.25">
      <c r="A222" s="76" t="s">
        <v>82</v>
      </c>
      <c r="B222" s="168">
        <f>IF(B$7=0,0,B$7/NFM_fec!B$7)</f>
        <v>0.11364249441918214</v>
      </c>
      <c r="C222" s="168">
        <f>IF(C$7=0,0,C$7/NFM_fec!C$7)</f>
        <v>0.11364249441918213</v>
      </c>
      <c r="D222" s="168">
        <f>IF(D$7=0,0,D$7/NFM_fec!D$7)</f>
        <v>0.11364249441918213</v>
      </c>
      <c r="E222" s="168">
        <f>IF(E$7=0,0,E$7/NFM_fec!E$7)</f>
        <v>0.11754567134311805</v>
      </c>
      <c r="F222" s="168">
        <f>IF(F$7=0,0,F$7/NFM_fec!F$7)</f>
        <v>0.11754567134311804</v>
      </c>
      <c r="G222" s="168">
        <f>IF(G$7=0,0,G$7/NFM_fec!G$7)</f>
        <v>0.12548981838218987</v>
      </c>
      <c r="H222" s="168">
        <f>IF(H$7=0,0,H$7/NFM_fec!H$7)</f>
        <v>0.12548981838218992</v>
      </c>
      <c r="I222" s="168">
        <f>IF(I$7=0,0,I$7/NFM_fec!I$7)</f>
        <v>0.12548981838218992</v>
      </c>
      <c r="J222" s="168">
        <f>IF(J$7=0,0,J$7/NFM_fec!J$7)</f>
        <v>0.12616421708291886</v>
      </c>
      <c r="K222" s="168">
        <f>IF(K$7=0,0,K$7/NFM_fec!K$7)</f>
        <v>0.12616421708291886</v>
      </c>
      <c r="L222" s="168">
        <f>IF(L$7=0,0,L$7/NFM_fec!L$7)</f>
        <v>0.12616421708291886</v>
      </c>
      <c r="M222" s="168">
        <f>IF(M$7=0,0,M$7/NFM_fec!M$7)</f>
        <v>0.12616421708291886</v>
      </c>
      <c r="N222" s="168">
        <f>IF(N$7=0,0,N$7/NFM_fec!N$7)</f>
        <v>0.12616421708291889</v>
      </c>
      <c r="O222" s="168">
        <f>IF(O$7=0,0,O$7/NFM_fec!O$7)</f>
        <v>0.12616421708291889</v>
      </c>
      <c r="P222" s="168">
        <f>IF(P$7=0,0,P$7/NFM_fec!P$7)</f>
        <v>0.12787965575659965</v>
      </c>
      <c r="Q222" s="168">
        <f>IF(Q$7=0,0,Q$7/NFM_fec!Q$7)</f>
        <v>0.13434134648966681</v>
      </c>
    </row>
    <row r="223" spans="1:17" x14ac:dyDescent="0.25">
      <c r="A223" s="76" t="s">
        <v>81</v>
      </c>
      <c r="B223" s="168">
        <f>IF(B$8=0,0,B$8/NFM_fec!B$8)</f>
        <v>0.62524511133976013</v>
      </c>
      <c r="C223" s="168">
        <f>IF(C$8=0,0,C$8/NFM_fec!C$8)</f>
        <v>0.62524511133976002</v>
      </c>
      <c r="D223" s="168">
        <f>IF(D$8=0,0,D$8/NFM_fec!D$8)</f>
        <v>0.62524511133976013</v>
      </c>
      <c r="E223" s="168">
        <f>IF(E$8=0,0,E$8/NFM_fec!E$8)</f>
        <v>0.64671984491418566</v>
      </c>
      <c r="F223" s="168">
        <f>IF(F$8=0,0,F$8/NFM_fec!F$8)</f>
        <v>0.64671984491418566</v>
      </c>
      <c r="G223" s="168">
        <f>IF(G$8=0,0,G$8/NFM_fec!G$8)</f>
        <v>0.69042743093057901</v>
      </c>
      <c r="H223" s="168">
        <f>IF(H$8=0,0,H$8/NFM_fec!H$8)</f>
        <v>0.69042743093057912</v>
      </c>
      <c r="I223" s="168">
        <f>IF(I$8=0,0,I$8/NFM_fec!I$8)</f>
        <v>0.69042743093057901</v>
      </c>
      <c r="J223" s="168">
        <f>IF(J$8=0,0,J$8/NFM_fec!J$8)</f>
        <v>0.69413787826702456</v>
      </c>
      <c r="K223" s="168">
        <f>IF(K$8=0,0,K$8/NFM_fec!K$8)</f>
        <v>0.69413787826702456</v>
      </c>
      <c r="L223" s="168">
        <f>IF(L$8=0,0,L$8/NFM_fec!L$8)</f>
        <v>0.69413787826702444</v>
      </c>
      <c r="M223" s="168">
        <f>IF(M$8=0,0,M$8/NFM_fec!M$8)</f>
        <v>0.69413787826702456</v>
      </c>
      <c r="N223" s="168">
        <f>IF(N$8=0,0,N$8/NFM_fec!N$8)</f>
        <v>0.69413787826702456</v>
      </c>
      <c r="O223" s="168">
        <f>IF(O$8=0,0,O$8/NFM_fec!O$8)</f>
        <v>0.69413787826702456</v>
      </c>
      <c r="P223" s="168">
        <f>IF(P$8=0,0,P$8/NFM_fec!P$8)</f>
        <v>0.70357598194473669</v>
      </c>
      <c r="Q223" s="168">
        <f>IF(Q$8=0,0,Q$8/NFM_fec!Q$8)</f>
        <v>0.73912730068768151</v>
      </c>
    </row>
    <row r="224" spans="1:17" x14ac:dyDescent="0.25">
      <c r="A224" s="76" t="s">
        <v>80</v>
      </c>
      <c r="B224" s="168">
        <f>IF(B$9=0,0,B$9/NFM_fec!B$9)</f>
        <v>0.43379568038031885</v>
      </c>
      <c r="C224" s="168">
        <f>IF(C$9=0,0,C$9/NFM_fec!C$9)</f>
        <v>0.43379568038031885</v>
      </c>
      <c r="D224" s="168">
        <f>IF(D$9=0,0,D$9/NFM_fec!D$9)</f>
        <v>0.43379568038031868</v>
      </c>
      <c r="E224" s="168">
        <f>IF(E$9=0,0,E$9/NFM_fec!E$9)</f>
        <v>0.44869487190209295</v>
      </c>
      <c r="F224" s="168">
        <f>IF(F$9=0,0,F$9/NFM_fec!F$9)</f>
        <v>0.44869487190209295</v>
      </c>
      <c r="G224" s="168">
        <f>IF(G$9=0,0,G$9/NFM_fec!G$9)</f>
        <v>0.47901923857028694</v>
      </c>
      <c r="H224" s="168">
        <f>IF(H$9=0,0,H$9/NFM_fec!H$9)</f>
        <v>0.47901923857028683</v>
      </c>
      <c r="I224" s="168">
        <f>IF(I$9=0,0,I$9/NFM_fec!I$9)</f>
        <v>0.47901923857028683</v>
      </c>
      <c r="J224" s="168">
        <f>IF(J$9=0,0,J$9/NFM_fec!J$9)</f>
        <v>0.48159355062429043</v>
      </c>
      <c r="K224" s="168">
        <f>IF(K$9=0,0,K$9/NFM_fec!K$9)</f>
        <v>0.48159355062429038</v>
      </c>
      <c r="L224" s="168">
        <f>IF(L$9=0,0,L$9/NFM_fec!L$9)</f>
        <v>0.48159355062429043</v>
      </c>
      <c r="M224" s="168">
        <f>IF(M$9=0,0,M$9/NFM_fec!M$9)</f>
        <v>0.48159355062429038</v>
      </c>
      <c r="N224" s="168">
        <f>IF(N$9=0,0,N$9/NFM_fec!N$9)</f>
        <v>0.48159355062429038</v>
      </c>
      <c r="O224" s="168">
        <f>IF(O$9=0,0,O$9/NFM_fec!O$9)</f>
        <v>0.48159355062429043</v>
      </c>
      <c r="P224" s="168">
        <f>IF(P$9=0,0,P$9/NFM_fec!P$9)</f>
        <v>0.4881417163470102</v>
      </c>
      <c r="Q224" s="168">
        <f>IF(Q$9=0,0,Q$9/NFM_fec!Q$9)</f>
        <v>0.5128072566652182</v>
      </c>
    </row>
    <row r="225" spans="1:17" x14ac:dyDescent="0.25">
      <c r="A225" s="129" t="s">
        <v>79</v>
      </c>
      <c r="B225" s="167">
        <f>IF(B$10=0,0,B$10/NFM_fec!B$10)</f>
        <v>0.6855908004022695</v>
      </c>
      <c r="C225" s="167">
        <f>IF(C$10=0,0,C$10/NFM_fec!C$10)</f>
        <v>0.68559080040226972</v>
      </c>
      <c r="D225" s="167">
        <f>IF(D$10=0,0,D$10/NFM_fec!D$10)</f>
        <v>0.68559080040226972</v>
      </c>
      <c r="E225" s="167">
        <f>IF(E$10=0,0,E$10/NFM_fec!E$10)</f>
        <v>0.70913817328483109</v>
      </c>
      <c r="F225" s="167">
        <f>IF(F$10=0,0,F$10/NFM_fec!F$10)</f>
        <v>0.7091381732848312</v>
      </c>
      <c r="G225" s="167">
        <f>IF(G$10=0,0,G$10/NFM_fec!G$10)</f>
        <v>0.7570642079505332</v>
      </c>
      <c r="H225" s="167">
        <f>IF(H$10=0,0,H$10/NFM_fec!H$10)</f>
        <v>0.75706420795053331</v>
      </c>
      <c r="I225" s="167">
        <f>IF(I$10=0,0,I$10/NFM_fec!I$10)</f>
        <v>0.7570642079505332</v>
      </c>
      <c r="J225" s="167">
        <f>IF(J$10=0,0,J$10/NFM_fec!J$10)</f>
        <v>0.76113277004419466</v>
      </c>
      <c r="K225" s="167">
        <f>IF(K$10=0,0,K$10/NFM_fec!K$10)</f>
        <v>0.76113277004419477</v>
      </c>
      <c r="L225" s="167">
        <f>IF(L$10=0,0,L$10/NFM_fec!L$10)</f>
        <v>0.76113277004419477</v>
      </c>
      <c r="M225" s="167">
        <f>IF(M$10=0,0,M$10/NFM_fec!M$10)</f>
        <v>0.76113277004419477</v>
      </c>
      <c r="N225" s="167">
        <f>IF(N$10=0,0,N$10/NFM_fec!N$10)</f>
        <v>0.761132770044195</v>
      </c>
      <c r="O225" s="167">
        <f>IF(O$10=0,0,O$10/NFM_fec!O$10)</f>
        <v>0.76113277004419477</v>
      </c>
      <c r="P225" s="167">
        <f>IF(P$10=0,0,P$10/NFM_fec!P$10)</f>
        <v>0.77148179467042033</v>
      </c>
      <c r="Q225" s="167">
        <f>IF(Q$10=0,0,Q$10/NFM_fec!Q$10)</f>
        <v>0.81046435787687954</v>
      </c>
    </row>
    <row r="226" spans="1:17" x14ac:dyDescent="0.25">
      <c r="A226" s="127" t="s">
        <v>152</v>
      </c>
      <c r="B226" s="166">
        <f>IF(B$15=0,0,B$15/NFM_fec!B$15)</f>
        <v>0.45212784326963301</v>
      </c>
      <c r="C226" s="166">
        <f>IF(C$15=0,0,C$15/NFM_fec!C$15)</f>
        <v>0.44305306006029688</v>
      </c>
      <c r="D226" s="166">
        <f>IF(D$15=0,0,D$15/NFM_fec!D$15)</f>
        <v>0.39613054345923243</v>
      </c>
      <c r="E226" s="166">
        <f>IF(E$15=0,0,E$15/NFM_fec!E$15)</f>
        <v>0.46690139981677231</v>
      </c>
      <c r="F226" s="166">
        <f>IF(F$15=0,0,F$15/NFM_fec!F$15)</f>
        <v>0.4683166503316033</v>
      </c>
      <c r="G226" s="166">
        <f>IF(G$15=0,0,G$15/NFM_fec!G$15)</f>
        <v>0.43858048610969197</v>
      </c>
      <c r="H226" s="166">
        <f>IF(H$15=0,0,H$15/NFM_fec!H$15)</f>
        <v>0.49803782584818207</v>
      </c>
      <c r="I226" s="166">
        <f>IF(I$15=0,0,I$15/NFM_fec!I$15)</f>
        <v>0.50251456363734903</v>
      </c>
      <c r="J226" s="166">
        <f>IF(J$15=0,0,J$15/NFM_fec!J$15)</f>
        <v>0.50532441276285567</v>
      </c>
      <c r="K226" s="166">
        <f>IF(K$15=0,0,K$15/NFM_fec!K$15)</f>
        <v>0.50564612337184767</v>
      </c>
      <c r="L226" s="166">
        <f>IF(L$15=0,0,L$15/NFM_fec!L$15)</f>
        <v>0.51771782159846158</v>
      </c>
      <c r="M226" s="166">
        <f>IF(M$15=0,0,M$15/NFM_fec!M$15)</f>
        <v>0.52180780201780197</v>
      </c>
      <c r="N226" s="166">
        <f>IF(N$15=0,0,N$15/NFM_fec!N$15)</f>
        <v>0.52322394382847182</v>
      </c>
      <c r="O226" s="166">
        <f>IF(O$15=0,0,O$15/NFM_fec!O$15)</f>
        <v>0.51989513335021686</v>
      </c>
      <c r="P226" s="166">
        <f>IF(P$15=0,0,P$15/NFM_fec!P$15)</f>
        <v>0.52883944631070401</v>
      </c>
      <c r="Q226" s="166">
        <f>IF(Q$15=0,0,Q$15/NFM_fec!Q$15)</f>
        <v>0.55820990628869627</v>
      </c>
    </row>
    <row r="227" spans="1:17" x14ac:dyDescent="0.25">
      <c r="A227" s="72" t="s">
        <v>151</v>
      </c>
      <c r="B227" s="165">
        <f>IF(B$26=0,0,B$26/NFM_fec!B$26)</f>
        <v>0.3864341274618886</v>
      </c>
      <c r="C227" s="165">
        <f>IF(C$26=0,0,C$26/NFM_fec!C$26)</f>
        <v>0.3864341274618886</v>
      </c>
      <c r="D227" s="165">
        <f>IF(D$26=0,0,D$26/NFM_fec!D$26)</f>
        <v>0.38603130699568472</v>
      </c>
      <c r="E227" s="165">
        <f>IF(E$26=0,0,E$26/NFM_fec!E$26)</f>
        <v>0.39970663416494417</v>
      </c>
      <c r="F227" s="165">
        <f>IF(F$26=0,0,F$26/NFM_fec!F$26)</f>
        <v>0.39970663416494417</v>
      </c>
      <c r="G227" s="165">
        <f>IF(G$26=0,0,G$26/NFM_fec!G$26)</f>
        <v>0.42430679391208986</v>
      </c>
      <c r="H227" s="165">
        <f>IF(H$26=0,0,H$26/NFM_fec!H$26)</f>
        <v>0.42672020461816806</v>
      </c>
      <c r="I227" s="165">
        <f>IF(I$26=0,0,I$26/NFM_fec!I$26)</f>
        <v>0.42672020461816812</v>
      </c>
      <c r="J227" s="165">
        <f>IF(J$26=0,0,J$26/NFM_fec!J$26)</f>
        <v>0.42901345482188447</v>
      </c>
      <c r="K227" s="165">
        <f>IF(K$26=0,0,K$26/NFM_fec!K$26)</f>
        <v>0.42901345482188452</v>
      </c>
      <c r="L227" s="165">
        <f>IF(L$26=0,0,L$26/NFM_fec!L$26)</f>
        <v>0.42901345482188458</v>
      </c>
      <c r="M227" s="165">
        <f>IF(M$26=0,0,M$26/NFM_fec!M$26)</f>
        <v>0.42901345482188458</v>
      </c>
      <c r="N227" s="165">
        <f>IF(N$26=0,0,N$26/NFM_fec!N$26)</f>
        <v>0.42901345482188452</v>
      </c>
      <c r="O227" s="165">
        <f>IF(O$26=0,0,O$26/NFM_fec!O$26)</f>
        <v>0.42901345482188447</v>
      </c>
      <c r="P227" s="165">
        <f>IF(P$26=0,0,P$26/NFM_fec!P$26)</f>
        <v>0.43484669572764134</v>
      </c>
      <c r="Q227" s="165">
        <f>IF(Q$26=0,0,Q$26/NFM_fec!Q$26)</f>
        <v>0.45681926710706616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70">
        <f>IF(B$33=0,0,B$33/NFM_fec!B$33)</f>
        <v>0.47999748839624817</v>
      </c>
      <c r="C229" s="170">
        <f>IF(C$33=0,0,C$33/NFM_fec!C$33)</f>
        <v>0.48018996869968367</v>
      </c>
      <c r="D229" s="170">
        <f>IF(D$33=0,0,D$33/NFM_fec!D$33)</f>
        <v>0.47788289435531944</v>
      </c>
      <c r="E229" s="170">
        <f>IF(E$33=0,0,E$33/NFM_fec!E$33)</f>
        <v>0.48265579546767334</v>
      </c>
      <c r="F229" s="170">
        <f>IF(F$33=0,0,F$33/NFM_fec!F$33)</f>
        <v>0.48657101908909473</v>
      </c>
      <c r="G229" s="170">
        <f>IF(G$33=0,0,G$33/NFM_fec!G$33)</f>
        <v>0.48168654189249249</v>
      </c>
      <c r="H229" s="170">
        <f>IF(H$33=0,0,H$33/NFM_fec!H$33)</f>
        <v>0.48663640033496736</v>
      </c>
      <c r="I229" s="170">
        <f>IF(I$33=0,0,I$33/NFM_fec!I$33)</f>
        <v>0.48855374111562716</v>
      </c>
      <c r="J229" s="170">
        <f>IF(J$33=0,0,J$33/NFM_fec!J$33)</f>
        <v>0.48744029570438291</v>
      </c>
      <c r="K229" s="170">
        <f>IF(K$33=0,0,K$33/NFM_fec!K$33)</f>
        <v>0.48450573610517339</v>
      </c>
      <c r="L229" s="170">
        <f>IF(L$33=0,0,L$33/NFM_fec!L$33)</f>
        <v>0.48946166571424576</v>
      </c>
      <c r="M229" s="170">
        <f>IF(M$33=0,0,M$33/NFM_fec!M$33)</f>
        <v>0.48534097769264417</v>
      </c>
      <c r="N229" s="170">
        <f>IF(N$33=0,0,N$33/NFM_fec!N$33)</f>
        <v>0.48525781186025313</v>
      </c>
      <c r="O229" s="170">
        <f>IF(O$33=0,0,O$33/NFM_fec!O$33)</f>
        <v>0.4852648036912599</v>
      </c>
      <c r="P229" s="170">
        <f>IF(P$33=0,0,P$33/NFM_fec!P$33)</f>
        <v>0.48828197213999552</v>
      </c>
      <c r="Q229" s="170">
        <f>IF(Q$33=0,0,Q$33/NFM_fec!Q$33)</f>
        <v>0.53187540022921098</v>
      </c>
    </row>
    <row r="230" spans="1:17" x14ac:dyDescent="0.25">
      <c r="A230" s="132" t="s">
        <v>83</v>
      </c>
      <c r="B230" s="169">
        <f>IF(B$34=0,0,B$34/NFM_fec!B$34)</f>
        <v>0.4077104593938512</v>
      </c>
      <c r="C230" s="169">
        <f>IF(C$34=0,0,C$34/NFM_fec!C$34)</f>
        <v>0.4077104593938512</v>
      </c>
      <c r="D230" s="169">
        <f>IF(D$34=0,0,D$34/NFM_fec!D$34)</f>
        <v>0.4077104593938512</v>
      </c>
      <c r="E230" s="169">
        <f>IF(E$34=0,0,E$34/NFM_fec!E$34)</f>
        <v>0.40771045939385125</v>
      </c>
      <c r="F230" s="169">
        <f>IF(F$34=0,0,F$34/NFM_fec!F$34)</f>
        <v>0.41100556612423916</v>
      </c>
      <c r="G230" s="169">
        <f>IF(G$34=0,0,G$34/NFM_fec!G$34)</f>
        <v>0.41100556612423916</v>
      </c>
      <c r="H230" s="169">
        <f>IF(H$34=0,0,H$34/NFM_fec!H$34)</f>
        <v>0.41100556612423911</v>
      </c>
      <c r="I230" s="169">
        <f>IF(I$34=0,0,I$34/NFM_fec!I$34)</f>
        <v>0.41100556612423922</v>
      </c>
      <c r="J230" s="169">
        <f>IF(J$34=0,0,J$34/NFM_fec!J$34)</f>
        <v>0.41100556612423916</v>
      </c>
      <c r="K230" s="169">
        <f>IF(K$34=0,0,K$34/NFM_fec!K$34)</f>
        <v>0.41100556612423916</v>
      </c>
      <c r="L230" s="169">
        <f>IF(L$34=0,0,L$34/NFM_fec!L$34)</f>
        <v>0.41100556612423916</v>
      </c>
      <c r="M230" s="169">
        <f>IF(M$34=0,0,M$34/NFM_fec!M$34)</f>
        <v>0.41100556612423916</v>
      </c>
      <c r="N230" s="169">
        <f>IF(N$34=0,0,N$34/NFM_fec!N$34)</f>
        <v>0.41100556612423905</v>
      </c>
      <c r="O230" s="169">
        <f>IF(O$34=0,0,O$34/NFM_fec!O$34)</f>
        <v>0.41100556612423911</v>
      </c>
      <c r="P230" s="169">
        <f>IF(P$34=0,0,P$34/NFM_fec!P$34)</f>
        <v>0.41100556612423916</v>
      </c>
      <c r="Q230" s="169">
        <f>IF(Q$34=0,0,Q$34/NFM_fec!Q$34)</f>
        <v>0.44129415158820223</v>
      </c>
    </row>
    <row r="231" spans="1:17" x14ac:dyDescent="0.25">
      <c r="A231" s="76" t="s">
        <v>82</v>
      </c>
      <c r="B231" s="168">
        <f>IF(B$35=0,0,B$35/NFM_fec!B$35)</f>
        <v>0.10627189892377822</v>
      </c>
      <c r="C231" s="168">
        <f>IF(C$35=0,0,C$35/NFM_fec!C$35)</f>
        <v>0.10627189892377821</v>
      </c>
      <c r="D231" s="168">
        <f>IF(D$35=0,0,D$35/NFM_fec!D$35)</f>
        <v>0.10627189892377821</v>
      </c>
      <c r="E231" s="168">
        <f>IF(E$35=0,0,E$35/NFM_fec!E$35)</f>
        <v>0.10627189892377821</v>
      </c>
      <c r="F231" s="168">
        <f>IF(F$35=0,0,F$35/NFM_fec!F$35)</f>
        <v>0.10713078601221705</v>
      </c>
      <c r="G231" s="168">
        <f>IF(G$35=0,0,G$35/NFM_fec!G$35)</f>
        <v>0.10713078601221707</v>
      </c>
      <c r="H231" s="168">
        <f>IF(H$35=0,0,H$35/NFM_fec!H$35)</f>
        <v>0.10713078601221705</v>
      </c>
      <c r="I231" s="168">
        <f>IF(I$35=0,0,I$35/NFM_fec!I$35)</f>
        <v>0.10713078601221707</v>
      </c>
      <c r="J231" s="168">
        <f>IF(J$35=0,0,J$35/NFM_fec!J$35)</f>
        <v>0.10713078601221704</v>
      </c>
      <c r="K231" s="168">
        <f>IF(K$35=0,0,K$35/NFM_fec!K$35)</f>
        <v>0.10713078601221705</v>
      </c>
      <c r="L231" s="168">
        <f>IF(L$35=0,0,L$35/NFM_fec!L$35)</f>
        <v>0.10713078601221704</v>
      </c>
      <c r="M231" s="168">
        <f>IF(M$35=0,0,M$35/NFM_fec!M$35)</f>
        <v>0.10713078601221707</v>
      </c>
      <c r="N231" s="168">
        <f>IF(N$35=0,0,N$35/NFM_fec!N$35)</f>
        <v>0.10713078601221705</v>
      </c>
      <c r="O231" s="168">
        <f>IF(O$35=0,0,O$35/NFM_fec!O$35)</f>
        <v>0.10713078601221704</v>
      </c>
      <c r="P231" s="168">
        <f>IF(P$35=0,0,P$35/NFM_fec!P$35)</f>
        <v>0.10713078601221704</v>
      </c>
      <c r="Q231" s="168">
        <f>IF(Q$35=0,0,Q$35/NFM_fec!Q$35)</f>
        <v>0.11502566684935815</v>
      </c>
    </row>
    <row r="232" spans="1:17" x14ac:dyDescent="0.25">
      <c r="A232" s="76" t="s">
        <v>81</v>
      </c>
      <c r="B232" s="168">
        <f>IF(B$36=0,0,B$36/NFM_fec!B$36)</f>
        <v>0.583442532022733</v>
      </c>
      <c r="C232" s="168">
        <f>IF(C$36=0,0,C$36/NFM_fec!C$36)</f>
        <v>0.58344253202273311</v>
      </c>
      <c r="D232" s="168">
        <f>IF(D$36=0,0,D$36/NFM_fec!D$36)</f>
        <v>0.58344253202273311</v>
      </c>
      <c r="E232" s="168">
        <f>IF(E$36=0,0,E$36/NFM_fec!E$36)</f>
        <v>0.58344253202273311</v>
      </c>
      <c r="F232" s="168">
        <f>IF(F$36=0,0,F$36/NFM_fec!F$36)</f>
        <v>0.58815790139765889</v>
      </c>
      <c r="G232" s="168">
        <f>IF(G$36=0,0,G$36/NFM_fec!G$36)</f>
        <v>0.58815790139765889</v>
      </c>
      <c r="H232" s="168">
        <f>IF(H$36=0,0,H$36/NFM_fec!H$36)</f>
        <v>0.58815790139765889</v>
      </c>
      <c r="I232" s="168">
        <f>IF(I$36=0,0,I$36/NFM_fec!I$36)</f>
        <v>0.58815790139765878</v>
      </c>
      <c r="J232" s="168">
        <f>IF(J$36=0,0,J$36/NFM_fec!J$36)</f>
        <v>0.58815790139765889</v>
      </c>
      <c r="K232" s="168">
        <f>IF(K$36=0,0,K$36/NFM_fec!K$36)</f>
        <v>0.58815790139765889</v>
      </c>
      <c r="L232" s="168">
        <f>IF(L$36=0,0,L$36/NFM_fec!L$36)</f>
        <v>0.58815790139765889</v>
      </c>
      <c r="M232" s="168">
        <f>IF(M$36=0,0,M$36/NFM_fec!M$36)</f>
        <v>0.58815790139765889</v>
      </c>
      <c r="N232" s="168">
        <f>IF(N$36=0,0,N$36/NFM_fec!N$36)</f>
        <v>0.58815790139765889</v>
      </c>
      <c r="O232" s="168">
        <f>IF(O$36=0,0,O$36/NFM_fec!O$36)</f>
        <v>0.58815790139765878</v>
      </c>
      <c r="P232" s="168">
        <f>IF(P$36=0,0,P$36/NFM_fec!P$36)</f>
        <v>0.58815790139765889</v>
      </c>
      <c r="Q232" s="168">
        <f>IF(Q$36=0,0,Q$36/NFM_fec!Q$36)</f>
        <v>0.63150152574508012</v>
      </c>
    </row>
    <row r="233" spans="1:17" x14ac:dyDescent="0.25">
      <c r="A233" s="76" t="s">
        <v>80</v>
      </c>
      <c r="B233" s="168">
        <f>IF(B$37=0,0,B$37/NFM_fec!B$37)</f>
        <v>0.40599177421853455</v>
      </c>
      <c r="C233" s="168">
        <f>IF(C$37=0,0,C$37/NFM_fec!C$37)</f>
        <v>0.40599177421853455</v>
      </c>
      <c r="D233" s="168">
        <f>IF(D$37=0,0,D$37/NFM_fec!D$37)</f>
        <v>0.40599177421853455</v>
      </c>
      <c r="E233" s="168">
        <f>IF(E$37=0,0,E$37/NFM_fec!E$37)</f>
        <v>0.40599177421853455</v>
      </c>
      <c r="F233" s="168">
        <f>IF(F$37=0,0,F$37/NFM_fec!F$37)</f>
        <v>0.40927299057412803</v>
      </c>
      <c r="G233" s="168">
        <f>IF(G$37=0,0,G$37/NFM_fec!G$37)</f>
        <v>0.40927299057412803</v>
      </c>
      <c r="H233" s="168">
        <f>IF(H$37=0,0,H$37/NFM_fec!H$37)</f>
        <v>0.40927299057412803</v>
      </c>
      <c r="I233" s="168">
        <f>IF(I$37=0,0,I$37/NFM_fec!I$37)</f>
        <v>0.40927299057412803</v>
      </c>
      <c r="J233" s="168">
        <f>IF(J$37=0,0,J$37/NFM_fec!J$37)</f>
        <v>0.40927299057412814</v>
      </c>
      <c r="K233" s="168">
        <f>IF(K$37=0,0,K$37/NFM_fec!K$37)</f>
        <v>0.40927299057412803</v>
      </c>
      <c r="L233" s="168">
        <f>IF(L$37=0,0,L$37/NFM_fec!L$37)</f>
        <v>0.40927299057412797</v>
      </c>
      <c r="M233" s="168">
        <f>IF(M$37=0,0,M$37/NFM_fec!M$37)</f>
        <v>0.40927299057412797</v>
      </c>
      <c r="N233" s="168">
        <f>IF(N$37=0,0,N$37/NFM_fec!N$37)</f>
        <v>0.40927299057412803</v>
      </c>
      <c r="O233" s="168">
        <f>IF(O$37=0,0,O$37/NFM_fec!O$37)</f>
        <v>0.40927299057412797</v>
      </c>
      <c r="P233" s="168">
        <f>IF(P$37=0,0,P$37/NFM_fec!P$37)</f>
        <v>0.40927299057412803</v>
      </c>
      <c r="Q233" s="168">
        <f>IF(Q$37=0,0,Q$37/NFM_fec!Q$37)</f>
        <v>0.43943389586305803</v>
      </c>
    </row>
    <row r="234" spans="1:17" x14ac:dyDescent="0.25">
      <c r="A234" s="129" t="s">
        <v>79</v>
      </c>
      <c r="B234" s="167">
        <f>IF(B$38=0,0,B$38/NFM_fec!B$38)</f>
        <v>0.63901052470808262</v>
      </c>
      <c r="C234" s="167">
        <f>IF(C$38=0,0,C$38/NFM_fec!C$38)</f>
        <v>0.63901052470808262</v>
      </c>
      <c r="D234" s="167">
        <f>IF(D$38=0,0,D$38/NFM_fec!D$38)</f>
        <v>0.63901052470808262</v>
      </c>
      <c r="E234" s="167">
        <f>IF(E$38=0,0,E$38/NFM_fec!E$38)</f>
        <v>0.63901052470808262</v>
      </c>
      <c r="F234" s="167">
        <f>IF(F$38=0,0,F$38/NFM_fec!F$38)</f>
        <v>0.64417499334566619</v>
      </c>
      <c r="G234" s="167">
        <f>IF(G$38=0,0,G$38/NFM_fec!G$38)</f>
        <v>0.64417499334566619</v>
      </c>
      <c r="H234" s="167">
        <f>IF(H$38=0,0,H$38/NFM_fec!H$38)</f>
        <v>0.64417499334566619</v>
      </c>
      <c r="I234" s="167">
        <f>IF(I$38=0,0,I$38/NFM_fec!I$38)</f>
        <v>0.64417499334566619</v>
      </c>
      <c r="J234" s="167">
        <f>IF(J$38=0,0,J$38/NFM_fec!J$38)</f>
        <v>0.64417499334566619</v>
      </c>
      <c r="K234" s="167">
        <f>IF(K$38=0,0,K$38/NFM_fec!K$38)</f>
        <v>0.64417499334566619</v>
      </c>
      <c r="L234" s="167">
        <f>IF(L$38=0,0,L$38/NFM_fec!L$38)</f>
        <v>0.64417499334566619</v>
      </c>
      <c r="M234" s="167">
        <f>IF(M$38=0,0,M$38/NFM_fec!M$38)</f>
        <v>0.6441749933456663</v>
      </c>
      <c r="N234" s="167">
        <f>IF(N$38=0,0,N$38/NFM_fec!N$38)</f>
        <v>0.64417499334566608</v>
      </c>
      <c r="O234" s="167">
        <f>IF(O$38=0,0,O$38/NFM_fec!O$38)</f>
        <v>0.64417499334566608</v>
      </c>
      <c r="P234" s="167">
        <f>IF(P$38=0,0,P$38/NFM_fec!P$38)</f>
        <v>0.64417499334566619</v>
      </c>
      <c r="Q234" s="167">
        <f>IF(Q$38=0,0,Q$38/NFM_fec!Q$38)</f>
        <v>0.69164673326317438</v>
      </c>
    </row>
    <row r="235" spans="1:17" x14ac:dyDescent="0.25">
      <c r="A235" s="127" t="s">
        <v>150</v>
      </c>
      <c r="B235" s="166">
        <f>IF(B$43=0,0,B$43/NFM_fec!B$43)</f>
        <v>0.49565403215661918</v>
      </c>
      <c r="C235" s="166">
        <f>IF(C$43=0,0,C$43/NFM_fec!C$43)</f>
        <v>0.49565403215661918</v>
      </c>
      <c r="D235" s="166">
        <f>IF(D$43=0,0,D$43/NFM_fec!D$43)</f>
        <v>0.49565403215661924</v>
      </c>
      <c r="E235" s="166">
        <f>IF(E$43=0,0,E$43/NFM_fec!E$43)</f>
        <v>0.49565403215661924</v>
      </c>
      <c r="F235" s="166">
        <f>IF(F$43=0,0,F$43/NFM_fec!F$43)</f>
        <v>0.49965989685710138</v>
      </c>
      <c r="G235" s="166">
        <f>IF(G$43=0,0,G$43/NFM_fec!G$43)</f>
        <v>0.49965989685710133</v>
      </c>
      <c r="H235" s="166">
        <f>IF(H$43=0,0,H$43/NFM_fec!H$43)</f>
        <v>0.49965989685710138</v>
      </c>
      <c r="I235" s="166">
        <f>IF(I$43=0,0,I$43/NFM_fec!I$43)</f>
        <v>0.49965989685710133</v>
      </c>
      <c r="J235" s="166">
        <f>IF(J$43=0,0,J$43/NFM_fec!J$43)</f>
        <v>0.49965989685710138</v>
      </c>
      <c r="K235" s="166">
        <f>IF(K$43=0,0,K$43/NFM_fec!K$43)</f>
        <v>0.49965989685710133</v>
      </c>
      <c r="L235" s="166">
        <f>IF(L$43=0,0,L$43/NFM_fec!L$43)</f>
        <v>0.49965989685710138</v>
      </c>
      <c r="M235" s="166">
        <f>IF(M$43=0,0,M$43/NFM_fec!M$43)</f>
        <v>0.49965989685710133</v>
      </c>
      <c r="N235" s="166">
        <f>IF(N$43=0,0,N$43/NFM_fec!N$43)</f>
        <v>0.49965989685710133</v>
      </c>
      <c r="O235" s="166">
        <f>IF(O$43=0,0,O$43/NFM_fec!O$43)</f>
        <v>0.49965989685710127</v>
      </c>
      <c r="P235" s="166">
        <f>IF(P$43=0,0,P$43/NFM_fec!P$43)</f>
        <v>0.49965989685710133</v>
      </c>
      <c r="Q235" s="166">
        <f>IF(Q$43=0,0,Q$43/NFM_fec!Q$43)</f>
        <v>0.53648176190283303</v>
      </c>
    </row>
    <row r="236" spans="1:17" x14ac:dyDescent="0.25">
      <c r="A236" s="127" t="s">
        <v>148</v>
      </c>
      <c r="B236" s="166">
        <f>IF(B$44=0,0,B$44/NFM_fec!B$44)</f>
        <v>0.36714651493674794</v>
      </c>
      <c r="C236" s="166">
        <f>IF(C$44=0,0,C$44/NFM_fec!C$44)</f>
        <v>0.37304062315443676</v>
      </c>
      <c r="D236" s="166">
        <f>IF(D$44=0,0,D$44/NFM_fec!D$44)</f>
        <v>0.37273992566860481</v>
      </c>
      <c r="E236" s="166">
        <f>IF(E$44=0,0,E$44/NFM_fec!E$44)</f>
        <v>0.39475534625335384</v>
      </c>
      <c r="F236" s="166">
        <f>IF(F$44=0,0,F$44/NFM_fec!F$44)</f>
        <v>0.39735659766372455</v>
      </c>
      <c r="G236" s="166">
        <f>IF(G$44=0,0,G$44/NFM_fec!G$44)</f>
        <v>0.37466825370891016</v>
      </c>
      <c r="H236" s="166">
        <f>IF(H$44=0,0,H$44/NFM_fec!H$44)</f>
        <v>0.39895387231321611</v>
      </c>
      <c r="I236" s="166">
        <f>IF(I$44=0,0,I$44/NFM_fec!I$44)</f>
        <v>0.41695993737337167</v>
      </c>
      <c r="J236" s="166">
        <f>IF(J$44=0,0,J$44/NFM_fec!J$44)</f>
        <v>0.4052365392606545</v>
      </c>
      <c r="K236" s="166">
        <f>IF(K$44=0,0,K$44/NFM_fec!K$44)</f>
        <v>0.37422882636491434</v>
      </c>
      <c r="L236" s="166">
        <f>IF(L$44=0,0,L$44/NFM_fec!L$44)</f>
        <v>0.42061688662504243</v>
      </c>
      <c r="M236" s="166">
        <f>IF(M$44=0,0,M$44/NFM_fec!M$44)</f>
        <v>0.37547973590039013</v>
      </c>
      <c r="N236" s="166">
        <f>IF(N$44=0,0,N$44/NFM_fec!N$44)</f>
        <v>0.37391351620246799</v>
      </c>
      <c r="O236" s="166">
        <f>IF(O$44=0,0,O$44/NFM_fec!O$44)</f>
        <v>0.37550386864629659</v>
      </c>
      <c r="P236" s="166">
        <f>IF(P$44=0,0,P$44/NFM_fec!P$44)</f>
        <v>0.40628745601892213</v>
      </c>
      <c r="Q236" s="166">
        <f>IF(Q$44=0,0,Q$44/NFM_fec!Q$44)</f>
        <v>0.49437705071972005</v>
      </c>
    </row>
    <row r="237" spans="1:17" x14ac:dyDescent="0.25">
      <c r="A237" s="72" t="s">
        <v>147</v>
      </c>
      <c r="B237" s="165">
        <f>IF(B$51=0,0,B$51/NFM_fec!B$51)</f>
        <v>0.42548638052849552</v>
      </c>
      <c r="C237" s="165">
        <f>IF(C$51=0,0,C$51/NFM_fec!C$51)</f>
        <v>0.42078937261582955</v>
      </c>
      <c r="D237" s="165">
        <f>IF(D$51=0,0,D$51/NFM_fec!D$51)</f>
        <v>0.38919837778102451</v>
      </c>
      <c r="E237" s="165">
        <f>IF(E$51=0,0,E$51/NFM_fec!E$51)</f>
        <v>0.42782569489411171</v>
      </c>
      <c r="F237" s="165">
        <f>IF(F$51=0,0,F$51/NFM_fec!F$51)</f>
        <v>0.43221911924407758</v>
      </c>
      <c r="G237" s="165">
        <f>IF(G$51=0,0,G$51/NFM_fec!G$51)</f>
        <v>0.39288655026277514</v>
      </c>
      <c r="H237" s="165">
        <f>IF(H$51=0,0,H$51/NFM_fec!H$51)</f>
        <v>0.431129428745611</v>
      </c>
      <c r="I237" s="165">
        <f>IF(I$51=0,0,I$51/NFM_fec!I$51)</f>
        <v>0.4351994998696202</v>
      </c>
      <c r="J237" s="165">
        <f>IF(J$51=0,0,J$51/NFM_fec!J$51)</f>
        <v>0.434418691716843</v>
      </c>
      <c r="K237" s="165">
        <f>IF(K$51=0,0,K$51/NFM_fec!K$51)</f>
        <v>0.43249814672111431</v>
      </c>
      <c r="L237" s="165">
        <f>IF(L$51=0,0,L$51/NFM_fec!L$51)</f>
        <v>0.44321071461882128</v>
      </c>
      <c r="M237" s="165">
        <f>IF(M$51=0,0,M$51/NFM_fec!M$51)</f>
        <v>0.44250833711783127</v>
      </c>
      <c r="N237" s="165">
        <f>IF(N$51=0,0,N$51/NFM_fec!N$51)</f>
        <v>0.44331280591718647</v>
      </c>
      <c r="O237" s="165">
        <f>IF(O$51=0,0,O$51/NFM_fec!O$51)</f>
        <v>0.4414227237392524</v>
      </c>
      <c r="P237" s="165">
        <f>IF(P$51=0,0,P$51/NFM_fec!P$51)</f>
        <v>0.44476791071066518</v>
      </c>
      <c r="Q237" s="165">
        <f>IF(Q$51=0,0,Q$51/NFM_fec!Q$51)</f>
        <v>0.4930006320632852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70">
        <f>IF(B$70=0,0,B$70/NFM_fec!B$70)</f>
        <v>0.45395378970802686</v>
      </c>
      <c r="C239" s="170">
        <f>IF(C$70=0,0,C$70/NFM_fec!C$70)</f>
        <v>0.46639584262066219</v>
      </c>
      <c r="D239" s="170">
        <f>IF(D$70=0,0,D$70/NFM_fec!D$70)</f>
        <v>0.45848650826637088</v>
      </c>
      <c r="E239" s="170">
        <f>IF(E$70=0,0,E$70/NFM_fec!E$70)</f>
        <v>0.47928700436872446</v>
      </c>
      <c r="F239" s="170">
        <f>IF(F$70=0,0,F$70/NFM_fec!F$70)</f>
        <v>0.47889646693286819</v>
      </c>
      <c r="G239" s="170">
        <f>IF(G$70=0,0,G$70/NFM_fec!G$70)</f>
        <v>0.4575509263154095</v>
      </c>
      <c r="H239" s="170">
        <f>IF(H$70=0,0,H$70/NFM_fec!H$70)</f>
        <v>0.47923687864929776</v>
      </c>
      <c r="I239" s="170">
        <f>IF(I$70=0,0,I$70/NFM_fec!I$70)</f>
        <v>0.50031221340353804</v>
      </c>
      <c r="J239" s="170">
        <f>IF(J$70=0,0,J$70/NFM_fec!J$70)</f>
        <v>0.49350847810327175</v>
      </c>
      <c r="K239" s="170">
        <f>IF(K$70=0,0,K$70/NFM_fec!K$70)</f>
        <v>0.4776389254847539</v>
      </c>
      <c r="L239" s="170">
        <f>IF(L$70=0,0,L$70/NFM_fec!L$70)</f>
        <v>0.50462280418285455</v>
      </c>
      <c r="M239" s="170">
        <f>IF(M$70=0,0,M$70/NFM_fec!M$70)</f>
        <v>0.48082250172154467</v>
      </c>
      <c r="N239" s="170">
        <f>IF(N$70=0,0,N$70/NFM_fec!N$70)</f>
        <v>0.48026307850098632</v>
      </c>
      <c r="O239" s="170">
        <f>IF(O$70=0,0,O$70/NFM_fec!O$70)</f>
        <v>0.4808648647189428</v>
      </c>
      <c r="P239" s="170">
        <f>IF(P$70=0,0,P$70/NFM_fec!P$70)</f>
        <v>0.56871320463178854</v>
      </c>
      <c r="Q239" s="170">
        <f>IF(Q$70=0,0,Q$70/NFM_fec!Q$70)</f>
        <v>0.64149489960920825</v>
      </c>
    </row>
    <row r="240" spans="1:17" x14ac:dyDescent="0.25">
      <c r="A240" s="132" t="s">
        <v>83</v>
      </c>
      <c r="B240" s="169">
        <f>IF(B$71=0,0,B$71/NFM_fec!B$71)</f>
        <v>0.43065348908652645</v>
      </c>
      <c r="C240" s="169">
        <f>IF(C$71=0,0,C$71/NFM_fec!C$71)</f>
        <v>0.43065348908652645</v>
      </c>
      <c r="D240" s="169">
        <f>IF(D$71=0,0,D$71/NFM_fec!D$71)</f>
        <v>0.43065348908652645</v>
      </c>
      <c r="E240" s="169">
        <f>IF(E$71=0,0,E$71/NFM_fec!E$71)</f>
        <v>0.43065348908652656</v>
      </c>
      <c r="F240" s="169">
        <f>IF(F$71=0,0,F$71/NFM_fec!F$71)</f>
        <v>0.43065348908652645</v>
      </c>
      <c r="G240" s="169">
        <f>IF(G$71=0,0,G$71/NFM_fec!G$71)</f>
        <v>0.43065348908652645</v>
      </c>
      <c r="H240" s="169">
        <f>IF(H$71=0,0,H$71/NFM_fec!H$71)</f>
        <v>0.43065348908652651</v>
      </c>
      <c r="I240" s="169">
        <f>IF(I$71=0,0,I$71/NFM_fec!I$71)</f>
        <v>0.44037355044069559</v>
      </c>
      <c r="J240" s="169">
        <f>IF(J$71=0,0,J$71/NFM_fec!J$71)</f>
        <v>0.44037355044069554</v>
      </c>
      <c r="K240" s="169">
        <f>IF(K$71=0,0,K$71/NFM_fec!K$71)</f>
        <v>0.44037355044069559</v>
      </c>
      <c r="L240" s="169">
        <f>IF(L$71=0,0,L$71/NFM_fec!L$71)</f>
        <v>0.44037355044069565</v>
      </c>
      <c r="M240" s="169">
        <f>IF(M$71=0,0,M$71/NFM_fec!M$71)</f>
        <v>0.44037355044069559</v>
      </c>
      <c r="N240" s="169">
        <f>IF(N$71=0,0,N$71/NFM_fec!N$71)</f>
        <v>0.44037355044069554</v>
      </c>
      <c r="O240" s="169">
        <f>IF(O$71=0,0,O$71/NFM_fec!O$71)</f>
        <v>0.44037355044069565</v>
      </c>
      <c r="P240" s="169">
        <f>IF(P$71=0,0,P$71/NFM_fec!P$71)</f>
        <v>0.50285438825327378</v>
      </c>
      <c r="Q240" s="169">
        <f>IF(Q$71=0,0,Q$71/NFM_fec!Q$71)</f>
        <v>0.53114230817551578</v>
      </c>
    </row>
    <row r="241" spans="1:17" x14ac:dyDescent="0.25">
      <c r="A241" s="76" t="s">
        <v>82</v>
      </c>
      <c r="B241" s="168">
        <f>IF(B$72=0,0,B$72/NFM_fec!B$72)</f>
        <v>0.11192196202975735</v>
      </c>
      <c r="C241" s="168">
        <f>IF(C$72=0,0,C$72/NFM_fec!C$72)</f>
        <v>0.11192196202975736</v>
      </c>
      <c r="D241" s="168">
        <f>IF(D$72=0,0,D$72/NFM_fec!D$72)</f>
        <v>0.11192196202975736</v>
      </c>
      <c r="E241" s="168">
        <f>IF(E$72=0,0,E$72/NFM_fec!E$72)</f>
        <v>0.11192196202975735</v>
      </c>
      <c r="F241" s="168">
        <f>IF(F$72=0,0,F$72/NFM_fec!F$72)</f>
        <v>0.11192196202975736</v>
      </c>
      <c r="G241" s="168">
        <f>IF(G$72=0,0,G$72/NFM_fec!G$72)</f>
        <v>0.11192196202975735</v>
      </c>
      <c r="H241" s="168">
        <f>IF(H$72=0,0,H$72/NFM_fec!H$72)</f>
        <v>0.11192196202975738</v>
      </c>
      <c r="I241" s="168">
        <f>IF(I$72=0,0,I$72/NFM_fec!I$72)</f>
        <v>0.11444809583658144</v>
      </c>
      <c r="J241" s="168">
        <f>IF(J$72=0,0,J$72/NFM_fec!J$72)</f>
        <v>0.11444809583658147</v>
      </c>
      <c r="K241" s="168">
        <f>IF(K$72=0,0,K$72/NFM_fec!K$72)</f>
        <v>0.11444809583658144</v>
      </c>
      <c r="L241" s="168">
        <f>IF(L$72=0,0,L$72/NFM_fec!L$72)</f>
        <v>0.11444809583658144</v>
      </c>
      <c r="M241" s="168">
        <f>IF(M$72=0,0,M$72/NFM_fec!M$72)</f>
        <v>0.11444809583658144</v>
      </c>
      <c r="N241" s="168">
        <f>IF(N$72=0,0,N$72/NFM_fec!N$72)</f>
        <v>0.11444809583658146</v>
      </c>
      <c r="O241" s="168">
        <f>IF(O$72=0,0,O$72/NFM_fec!O$72)</f>
        <v>0.11444809583658144</v>
      </c>
      <c r="P241" s="168">
        <f>IF(P$72=0,0,P$72/NFM_fec!P$72)</f>
        <v>0.13068615760656699</v>
      </c>
      <c r="Q241" s="168">
        <f>IF(Q$72=0,0,Q$72/NFM_fec!Q$72)</f>
        <v>0.13803786746070881</v>
      </c>
    </row>
    <row r="242" spans="1:17" x14ac:dyDescent="0.25">
      <c r="A242" s="76" t="s">
        <v>81</v>
      </c>
      <c r="B242" s="168">
        <f>IF(B$73=0,0,B$73/NFM_fec!B$73)</f>
        <v>0.61648340901306875</v>
      </c>
      <c r="C242" s="168">
        <f>IF(C$73=0,0,C$73/NFM_fec!C$73)</f>
        <v>0.61648340901306864</v>
      </c>
      <c r="D242" s="168">
        <f>IF(D$73=0,0,D$73/NFM_fec!D$73)</f>
        <v>0.61648340901306875</v>
      </c>
      <c r="E242" s="168">
        <f>IF(E$73=0,0,E$73/NFM_fec!E$73)</f>
        <v>0.61648340901306875</v>
      </c>
      <c r="F242" s="168">
        <f>IF(F$73=0,0,F$73/NFM_fec!F$73)</f>
        <v>0.61648340901306875</v>
      </c>
      <c r="G242" s="168">
        <f>IF(G$73=0,0,G$73/NFM_fec!G$73)</f>
        <v>0.61648340901306875</v>
      </c>
      <c r="H242" s="168">
        <f>IF(H$73=0,0,H$73/NFM_fec!H$73)</f>
        <v>0.61648340901306864</v>
      </c>
      <c r="I242" s="168">
        <f>IF(I$73=0,0,I$73/NFM_fec!I$73)</f>
        <v>0.6303977431849449</v>
      </c>
      <c r="J242" s="168">
        <f>IF(J$73=0,0,J$73/NFM_fec!J$73)</f>
        <v>0.6303977431849449</v>
      </c>
      <c r="K242" s="168">
        <f>IF(K$73=0,0,K$73/NFM_fec!K$73)</f>
        <v>0.63039774318494479</v>
      </c>
      <c r="L242" s="168">
        <f>IF(L$73=0,0,L$73/NFM_fec!L$73)</f>
        <v>0.63039774318494468</v>
      </c>
      <c r="M242" s="168">
        <f>IF(M$73=0,0,M$73/NFM_fec!M$73)</f>
        <v>0.6303977431849449</v>
      </c>
      <c r="N242" s="168">
        <f>IF(N$73=0,0,N$73/NFM_fec!N$73)</f>
        <v>0.63039774318494479</v>
      </c>
      <c r="O242" s="168">
        <f>IF(O$73=0,0,O$73/NFM_fec!O$73)</f>
        <v>0.63039774318494479</v>
      </c>
      <c r="P242" s="168">
        <f>IF(P$73=0,0,P$73/NFM_fec!P$73)</f>
        <v>0.7198394889708517</v>
      </c>
      <c r="Q242" s="168">
        <f>IF(Q$73=0,0,Q$73/NFM_fec!Q$73)</f>
        <v>0.76033383941613164</v>
      </c>
    </row>
    <row r="243" spans="1:17" x14ac:dyDescent="0.25">
      <c r="A243" s="76" t="s">
        <v>80</v>
      </c>
      <c r="B243" s="168">
        <f>IF(B$74=0,0,B$74/NFM_fec!B$74)</f>
        <v>0.42721456147051956</v>
      </c>
      <c r="C243" s="168">
        <f>IF(C$74=0,0,C$74/NFM_fec!C$74)</f>
        <v>0.42721456147051956</v>
      </c>
      <c r="D243" s="168">
        <f>IF(D$74=0,0,D$74/NFM_fec!D$74)</f>
        <v>0.42721456147051945</v>
      </c>
      <c r="E243" s="168">
        <f>IF(E$74=0,0,E$74/NFM_fec!E$74)</f>
        <v>0.4272145614705195</v>
      </c>
      <c r="F243" s="168">
        <f>IF(F$74=0,0,F$74/NFM_fec!F$74)</f>
        <v>0.42721456147051956</v>
      </c>
      <c r="G243" s="168">
        <f>IF(G$74=0,0,G$74/NFM_fec!G$74)</f>
        <v>0.42721456147051956</v>
      </c>
      <c r="H243" s="168">
        <f>IF(H$74=0,0,H$74/NFM_fec!H$74)</f>
        <v>0.42721456147051945</v>
      </c>
      <c r="I243" s="168">
        <f>IF(I$74=0,0,I$74/NFM_fec!I$74)</f>
        <v>0.43685700453465448</v>
      </c>
      <c r="J243" s="168">
        <f>IF(J$74=0,0,J$74/NFM_fec!J$74)</f>
        <v>0.43685700453465443</v>
      </c>
      <c r="K243" s="168">
        <f>IF(K$74=0,0,K$74/NFM_fec!K$74)</f>
        <v>0.43685700453465454</v>
      </c>
      <c r="L243" s="168">
        <f>IF(L$74=0,0,L$74/NFM_fec!L$74)</f>
        <v>0.43685700453465443</v>
      </c>
      <c r="M243" s="168">
        <f>IF(M$74=0,0,M$74/NFM_fec!M$74)</f>
        <v>0.43685700453465448</v>
      </c>
      <c r="N243" s="168">
        <f>IF(N$74=0,0,N$74/NFM_fec!N$74)</f>
        <v>0.43685700453465443</v>
      </c>
      <c r="O243" s="168">
        <f>IF(O$74=0,0,O$74/NFM_fec!O$74)</f>
        <v>0.43685700453465437</v>
      </c>
      <c r="P243" s="168">
        <f>IF(P$74=0,0,P$74/NFM_fec!P$74)</f>
        <v>0.4988389097156159</v>
      </c>
      <c r="Q243" s="168">
        <f>IF(Q$74=0,0,Q$74/NFM_fec!Q$74)</f>
        <v>0.5269009401199849</v>
      </c>
    </row>
    <row r="244" spans="1:17" x14ac:dyDescent="0.25">
      <c r="A244" s="129" t="s">
        <v>79</v>
      </c>
      <c r="B244" s="167">
        <f>IF(B$75=0,0,B$75/NFM_fec!B$75)</f>
        <v>0.67517439302455606</v>
      </c>
      <c r="C244" s="167">
        <f>IF(C$75=0,0,C$75/NFM_fec!C$75)</f>
        <v>0.67517439302455617</v>
      </c>
      <c r="D244" s="167">
        <f>IF(D$75=0,0,D$75/NFM_fec!D$75)</f>
        <v>0.67517439302455606</v>
      </c>
      <c r="E244" s="167">
        <f>IF(E$75=0,0,E$75/NFM_fec!E$75)</f>
        <v>0.67517439302455606</v>
      </c>
      <c r="F244" s="167">
        <f>IF(F$75=0,0,F$75/NFM_fec!F$75)</f>
        <v>0.67517439302455617</v>
      </c>
      <c r="G244" s="167">
        <f>IF(G$75=0,0,G$75/NFM_fec!G$75)</f>
        <v>0.67517439302455606</v>
      </c>
      <c r="H244" s="167">
        <f>IF(H$75=0,0,H$75/NFM_fec!H$75)</f>
        <v>0.67517439302455606</v>
      </c>
      <c r="I244" s="167">
        <f>IF(I$75=0,0,I$75/NFM_fec!I$75)</f>
        <v>0.69041341161205894</v>
      </c>
      <c r="J244" s="167">
        <f>IF(J$75=0,0,J$75/NFM_fec!J$75)</f>
        <v>0.69041341161205894</v>
      </c>
      <c r="K244" s="167">
        <f>IF(K$75=0,0,K$75/NFM_fec!K$75)</f>
        <v>0.69041341161205905</v>
      </c>
      <c r="L244" s="167">
        <f>IF(L$75=0,0,L$75/NFM_fec!L$75)</f>
        <v>0.69041341161205905</v>
      </c>
      <c r="M244" s="167">
        <f>IF(M$75=0,0,M$75/NFM_fec!M$75)</f>
        <v>0.69041341161205916</v>
      </c>
      <c r="N244" s="167">
        <f>IF(N$75=0,0,N$75/NFM_fec!N$75)</f>
        <v>0.69041341161205905</v>
      </c>
      <c r="O244" s="167">
        <f>IF(O$75=0,0,O$75/NFM_fec!O$75)</f>
        <v>0.69041341161205916</v>
      </c>
      <c r="P244" s="167">
        <f>IF(P$75=0,0,P$75/NFM_fec!P$75)</f>
        <v>0.78837026744818428</v>
      </c>
      <c r="Q244" s="167">
        <f>IF(Q$75=0,0,Q$75/NFM_fec!Q$75)</f>
        <v>0.83271979589143252</v>
      </c>
    </row>
    <row r="245" spans="1:17" x14ac:dyDescent="0.25">
      <c r="A245" s="127" t="s">
        <v>149</v>
      </c>
      <c r="B245" s="166">
        <f>IF(B$80=0,0,B$80/NFM_fec!B$80)</f>
        <v>0.4742225154727403</v>
      </c>
      <c r="C245" s="166">
        <f>IF(C$80=0,0,C$80/NFM_fec!C$80)</f>
        <v>0.5113698103600417</v>
      </c>
      <c r="D245" s="166">
        <f>IF(D$80=0,0,D$80/NFM_fec!D$80)</f>
        <v>0.51157120953607615</v>
      </c>
      <c r="E245" s="166">
        <f>IF(E$80=0,0,E$80/NFM_fec!E$80)</f>
        <v>0.51079673638211054</v>
      </c>
      <c r="F245" s="166">
        <f>IF(F$80=0,0,F$80/NFM_fec!F$80)</f>
        <v>0.5096538184646352</v>
      </c>
      <c r="G245" s="166">
        <f>IF(G$80=0,0,G$80/NFM_fec!G$80)</f>
        <v>0.50979564241108466</v>
      </c>
      <c r="H245" s="166">
        <f>IF(H$80=0,0,H$80/NFM_fec!H$80)</f>
        <v>0.50888083267070772</v>
      </c>
      <c r="I245" s="166">
        <f>IF(I$80=0,0,I$80/NFM_fec!I$80)</f>
        <v>0.51932214525860576</v>
      </c>
      <c r="J245" s="166">
        <f>IF(J$80=0,0,J$80/NFM_fec!J$80)</f>
        <v>0.51788264904911352</v>
      </c>
      <c r="K245" s="166">
        <f>IF(K$80=0,0,K$80/NFM_fec!K$80)</f>
        <v>0.52147538157935247</v>
      </c>
      <c r="L245" s="166">
        <f>IF(L$80=0,0,L$80/NFM_fec!L$80)</f>
        <v>0.5205855577431755</v>
      </c>
      <c r="M245" s="166">
        <f>IF(M$80=0,0,M$80/NFM_fec!M$80)</f>
        <v>0.52149831197098473</v>
      </c>
      <c r="N245" s="166">
        <f>IF(N$80=0,0,N$80/NFM_fec!N$80)</f>
        <v>0.52171881796317809</v>
      </c>
      <c r="O245" s="166">
        <f>IF(O$80=0,0,O$80/NFM_fec!O$80)</f>
        <v>0.52254191787483617</v>
      </c>
      <c r="P245" s="166">
        <f>IF(P$80=0,0,P$80/NFM_fec!P$80)</f>
        <v>0.59690778680669743</v>
      </c>
      <c r="Q245" s="166">
        <f>IF(Q$80=0,0,Q$80/NFM_fec!Q$80)</f>
        <v>0.63131349972356121</v>
      </c>
    </row>
    <row r="246" spans="1:17" x14ac:dyDescent="0.25">
      <c r="A246" s="127" t="s">
        <v>148</v>
      </c>
      <c r="B246" s="166">
        <f>IF(B$87=0,0,B$87/NFM_fec!B$87)</f>
        <v>0.42438937831304535</v>
      </c>
      <c r="C246" s="166">
        <f>IF(C$87=0,0,C$87/NFM_fec!C$87)</f>
        <v>0.43120245380320965</v>
      </c>
      <c r="D246" s="166">
        <f>IF(D$87=0,0,D$87/NFM_fec!D$87)</f>
        <v>0.43085487371220821</v>
      </c>
      <c r="E246" s="166">
        <f>IF(E$87=0,0,E$87/NFM_fec!E$87)</f>
        <v>0.45630278149602987</v>
      </c>
      <c r="F246" s="166">
        <f>IF(F$87=0,0,F$87/NFM_fec!F$87)</f>
        <v>0.45562723244607484</v>
      </c>
      <c r="G246" s="166">
        <f>IF(G$87=0,0,G$87/NFM_fec!G$87)</f>
        <v>0.42961174050333101</v>
      </c>
      <c r="H246" s="166">
        <f>IF(H$87=0,0,H$87/NFM_fec!H$87)</f>
        <v>0.45745874054807451</v>
      </c>
      <c r="I246" s="166">
        <f>IF(I$87=0,0,I$87/NFM_fec!I$87)</f>
        <v>0.48889639004283519</v>
      </c>
      <c r="J246" s="166">
        <f>IF(J$87=0,0,J$87/NFM_fec!J$87)</f>
        <v>0.47515040031430633</v>
      </c>
      <c r="K246" s="166">
        <f>IF(K$87=0,0,K$87/NFM_fec!K$87)</f>
        <v>0.43879304906922206</v>
      </c>
      <c r="L246" s="166">
        <f>IF(L$87=0,0,L$87/NFM_fec!L$87)</f>
        <v>0.49318425831856039</v>
      </c>
      <c r="M246" s="166">
        <f>IF(M$87=0,0,M$87/NFM_fec!M$87)</f>
        <v>0.44025977309075953</v>
      </c>
      <c r="N246" s="166">
        <f>IF(N$87=0,0,N$87/NFM_fec!N$87)</f>
        <v>0.43842333968866398</v>
      </c>
      <c r="O246" s="166">
        <f>IF(O$87=0,0,O$87/NFM_fec!O$87)</f>
        <v>0.44028806936408921</v>
      </c>
      <c r="P246" s="166">
        <f>IF(P$87=0,0,P$87/NFM_fec!P$87)</f>
        <v>0.54397248548083743</v>
      </c>
      <c r="Q246" s="166">
        <f>IF(Q$87=0,0,Q$87/NFM_fec!Q$87)</f>
        <v>0.65116343507870056</v>
      </c>
    </row>
    <row r="247" spans="1:17" x14ac:dyDescent="0.25">
      <c r="A247" s="72" t="s">
        <v>147</v>
      </c>
      <c r="B247" s="165">
        <f>IF(B$94=0,0,B$94/NFM_fec!B$94)</f>
        <v>0.47136412147534418</v>
      </c>
      <c r="C247" s="165">
        <f>IF(C$94=0,0,C$94/NFM_fec!C$94)</f>
        <v>0.46736465894271317</v>
      </c>
      <c r="D247" s="165">
        <f>IF(D$94=0,0,D$94/NFM_fec!D$94)</f>
        <v>0.43630441649559565</v>
      </c>
      <c r="E247" s="165">
        <f>IF(E$94=0,0,E$94/NFM_fec!E$94)</f>
        <v>0.47490384376955941</v>
      </c>
      <c r="F247" s="165">
        <f>IF(F$94=0,0,F$94/NFM_fec!F$94)</f>
        <v>0.47581958240633665</v>
      </c>
      <c r="G247" s="165">
        <f>IF(G$94=0,0,G$94/NFM_fec!G$94)</f>
        <v>0.43676159590271063</v>
      </c>
      <c r="H247" s="165">
        <f>IF(H$94=0,0,H$94/NFM_fec!H$94)</f>
        <v>0.47479853758171647</v>
      </c>
      <c r="I247" s="165">
        <f>IF(I$94=0,0,I$94/NFM_fec!I$94)</f>
        <v>0.49015989655151782</v>
      </c>
      <c r="J247" s="165">
        <f>IF(J$94=0,0,J$94/NFM_fec!J$94)</f>
        <v>0.48900465561852891</v>
      </c>
      <c r="K247" s="165">
        <f>IF(K$94=0,0,K$94/NFM_fec!K$94)</f>
        <v>0.48614874592263352</v>
      </c>
      <c r="L247" s="165">
        <f>IF(L$94=0,0,L$94/NFM_fec!L$94)</f>
        <v>0.49831311841137488</v>
      </c>
      <c r="M247" s="165">
        <f>IF(M$94=0,0,M$94/NFM_fec!M$94)</f>
        <v>0.49618992189064615</v>
      </c>
      <c r="N247" s="165">
        <f>IF(N$94=0,0,N$94/NFM_fec!N$94)</f>
        <v>0.4969650240408543</v>
      </c>
      <c r="O247" s="165">
        <f>IF(O$94=0,0,O$94/NFM_fec!O$94)</f>
        <v>0.49514437693721125</v>
      </c>
      <c r="P247" s="165">
        <f>IF(P$94=0,0,P$94/NFM_fec!P$94)</f>
        <v>0.57032885033562297</v>
      </c>
      <c r="Q247" s="165">
        <f>IF(Q$94=0,0,Q$94/NFM_fec!Q$94)</f>
        <v>0.62832392914715807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70">
        <f>IF(B$112=0,0,B$112/NFM_fec!B$112)</f>
        <v>0.34140666732328501</v>
      </c>
      <c r="C249" s="170">
        <f>IF(C$112=0,0,C$112/NFM_fec!C$112)</f>
        <v>0.35722267252336531</v>
      </c>
      <c r="D249" s="170">
        <f>IF(D$112=0,0,D$112/NFM_fec!D$112)</f>
        <v>0.35105952078846381</v>
      </c>
      <c r="E249" s="170">
        <f>IF(E$112=0,0,E$112/NFM_fec!E$112)</f>
        <v>0.3690097998825595</v>
      </c>
      <c r="F249" s="170">
        <f>IF(F$112=0,0,F$112/NFM_fec!F$112)</f>
        <v>0.36857156458077983</v>
      </c>
      <c r="G249" s="170">
        <f>IF(G$112=0,0,G$112/NFM_fec!G$112)</f>
        <v>0.3479746214365676</v>
      </c>
      <c r="H249" s="170">
        <f>IF(H$112=0,0,H$112/NFM_fec!H$112)</f>
        <v>0.3685211003502063</v>
      </c>
      <c r="I249" s="170">
        <f>IF(I$112=0,0,I$112/NFM_fec!I$112)</f>
        <v>0.37323418758993365</v>
      </c>
      <c r="J249" s="170">
        <f>IF(J$112=0,0,J$112/NFM_fec!J$112)</f>
        <v>0.36965974047470757</v>
      </c>
      <c r="K249" s="170">
        <f>IF(K$112=0,0,K$112/NFM_fec!K$112)</f>
        <v>0.35039806884840391</v>
      </c>
      <c r="L249" s="170">
        <f>IF(L$112=0,0,L$112/NFM_fec!L$112)</f>
        <v>0.37578454541906459</v>
      </c>
      <c r="M249" s="170">
        <f>IF(M$112=0,0,M$112/NFM_fec!M$112)</f>
        <v>0.36001127892786511</v>
      </c>
      <c r="N249" s="170">
        <f>IF(N$112=0,0,N$112/NFM_fec!N$112)</f>
        <v>0.34736225163131385</v>
      </c>
      <c r="O249" s="170">
        <f>IF(O$112=0,0,O$112/NFM_fec!O$112)</f>
        <v>0.35935615928087722</v>
      </c>
      <c r="P249" s="170">
        <f>IF(P$112=0,0,P$112/NFM_fec!P$112)</f>
        <v>0.37322528098878988</v>
      </c>
      <c r="Q249" s="170">
        <f>IF(Q$112=0,0,Q$112/NFM_fec!Q$112)</f>
        <v>0.38985189694433381</v>
      </c>
    </row>
    <row r="250" spans="1:17" x14ac:dyDescent="0.25">
      <c r="A250" s="132" t="s">
        <v>83</v>
      </c>
      <c r="B250" s="169">
        <f>IF(B$113=0,0,B$113/NFM_fec!B$113)</f>
        <v>0.40100203967542319</v>
      </c>
      <c r="C250" s="169">
        <f>IF(C$113=0,0,C$113/NFM_fec!C$113)</f>
        <v>0.40100203967542319</v>
      </c>
      <c r="D250" s="169">
        <f>IF(D$113=0,0,D$113/NFM_fec!D$113)</f>
        <v>0.40100203967542325</v>
      </c>
      <c r="E250" s="169">
        <f>IF(E$113=0,0,E$113/NFM_fec!E$113)</f>
        <v>0.40100203967542319</v>
      </c>
      <c r="F250" s="169">
        <f>IF(F$113=0,0,F$113/NFM_fec!F$113)</f>
        <v>0.40100203967542325</v>
      </c>
      <c r="G250" s="169">
        <f>IF(G$113=0,0,G$113/NFM_fec!G$113)</f>
        <v>0.40100203967542319</v>
      </c>
      <c r="H250" s="169">
        <f>IF(H$113=0,0,H$113/NFM_fec!H$113)</f>
        <v>0.40100203967542319</v>
      </c>
      <c r="I250" s="169">
        <f>IF(I$113=0,0,I$113/NFM_fec!I$113)</f>
        <v>0.40100203967542319</v>
      </c>
      <c r="J250" s="169">
        <f>IF(J$113=0,0,J$113/NFM_fec!J$113)</f>
        <v>0.40100203967542319</v>
      </c>
      <c r="K250" s="169">
        <f>IF(K$113=0,0,K$113/NFM_fec!K$113)</f>
        <v>0.40100203967542325</v>
      </c>
      <c r="L250" s="169">
        <f>IF(L$113=0,0,L$113/NFM_fec!L$113)</f>
        <v>0.40100203967542319</v>
      </c>
      <c r="M250" s="169">
        <f>IF(M$113=0,0,M$113/NFM_fec!M$113)</f>
        <v>0.40100203967542325</v>
      </c>
      <c r="N250" s="169">
        <f>IF(N$113=0,0,N$113/NFM_fec!N$113)</f>
        <v>0.40100203967542325</v>
      </c>
      <c r="O250" s="169">
        <f>IF(O$113=0,0,O$113/NFM_fec!O$113)</f>
        <v>0.40100203967542319</v>
      </c>
      <c r="P250" s="169">
        <f>IF(P$113=0,0,P$113/NFM_fec!P$113)</f>
        <v>0.40100203967542319</v>
      </c>
      <c r="Q250" s="169">
        <f>IF(Q$113=0,0,Q$113/NFM_fec!Q$113)</f>
        <v>0.40100203967542325</v>
      </c>
    </row>
    <row r="251" spans="1:17" x14ac:dyDescent="0.25">
      <c r="A251" s="76" t="s">
        <v>82</v>
      </c>
      <c r="B251" s="168">
        <f>IF(B$114=0,0,B$114/NFM_fec!B$114)</f>
        <v>0.10433928289286429</v>
      </c>
      <c r="C251" s="168">
        <f>IF(C$114=0,0,C$114/NFM_fec!C$114)</f>
        <v>0.10433928289286432</v>
      </c>
      <c r="D251" s="168">
        <f>IF(D$114=0,0,D$114/NFM_fec!D$114)</f>
        <v>0.10433928289286432</v>
      </c>
      <c r="E251" s="168">
        <f>IF(E$114=0,0,E$114/NFM_fec!E$114)</f>
        <v>0.10433928289286432</v>
      </c>
      <c r="F251" s="168">
        <f>IF(F$114=0,0,F$114/NFM_fec!F$114)</f>
        <v>0.10433928289286432</v>
      </c>
      <c r="G251" s="168">
        <f>IF(G$114=0,0,G$114/NFM_fec!G$114)</f>
        <v>0.1043392828928643</v>
      </c>
      <c r="H251" s="168">
        <f>IF(H$114=0,0,H$114/NFM_fec!H$114)</f>
        <v>0.10433928289286429</v>
      </c>
      <c r="I251" s="168">
        <f>IF(I$114=0,0,I$114/NFM_fec!I$114)</f>
        <v>0.1043392828928643</v>
      </c>
      <c r="J251" s="168">
        <f>IF(J$114=0,0,J$114/NFM_fec!J$114)</f>
        <v>0.10433928289286432</v>
      </c>
      <c r="K251" s="168">
        <f>IF(K$114=0,0,K$114/NFM_fec!K$114)</f>
        <v>0.10433928289286432</v>
      </c>
      <c r="L251" s="168">
        <f>IF(L$114=0,0,L$114/NFM_fec!L$114)</f>
        <v>0.1043392828928643</v>
      </c>
      <c r="M251" s="168">
        <f>IF(M$114=0,0,M$114/NFM_fec!M$114)</f>
        <v>0.10433928289286429</v>
      </c>
      <c r="N251" s="168">
        <f>IF(N$114=0,0,N$114/NFM_fec!N$114)</f>
        <v>0.1043392828928643</v>
      </c>
      <c r="O251" s="168">
        <f>IF(O$114=0,0,O$114/NFM_fec!O$114)</f>
        <v>0.1043392828928643</v>
      </c>
      <c r="P251" s="168">
        <f>IF(P$114=0,0,P$114/NFM_fec!P$114)</f>
        <v>0.1043392828928643</v>
      </c>
      <c r="Q251" s="168">
        <f>IF(Q$114=0,0,Q$114/NFM_fec!Q$114)</f>
        <v>0.10433928289286429</v>
      </c>
    </row>
    <row r="252" spans="1:17" x14ac:dyDescent="0.25">
      <c r="A252" s="76" t="s">
        <v>81</v>
      </c>
      <c r="B252" s="168">
        <f>IF(B$115=0,0,B$115/NFM_fec!B$115)</f>
        <v>0.57400671522091917</v>
      </c>
      <c r="C252" s="168">
        <f>IF(C$115=0,0,C$115/NFM_fec!C$115)</f>
        <v>0.57400671522091917</v>
      </c>
      <c r="D252" s="168">
        <f>IF(D$115=0,0,D$115/NFM_fec!D$115)</f>
        <v>0.57400671522091917</v>
      </c>
      <c r="E252" s="168">
        <f>IF(E$115=0,0,E$115/NFM_fec!E$115)</f>
        <v>0.57400671522091928</v>
      </c>
      <c r="F252" s="168">
        <f>IF(F$115=0,0,F$115/NFM_fec!F$115)</f>
        <v>0.57400671522091917</v>
      </c>
      <c r="G252" s="168">
        <f>IF(G$115=0,0,G$115/NFM_fec!G$115)</f>
        <v>0.57400671522091917</v>
      </c>
      <c r="H252" s="168">
        <f>IF(H$115=0,0,H$115/NFM_fec!H$115)</f>
        <v>0.57400671522091917</v>
      </c>
      <c r="I252" s="168">
        <f>IF(I$115=0,0,I$115/NFM_fec!I$115)</f>
        <v>0.57400671522091917</v>
      </c>
      <c r="J252" s="168">
        <f>IF(J$115=0,0,J$115/NFM_fec!J$115)</f>
        <v>0.57400671522091917</v>
      </c>
      <c r="K252" s="168">
        <f>IF(K$115=0,0,K$115/NFM_fec!K$115)</f>
        <v>0.57400671522091917</v>
      </c>
      <c r="L252" s="168">
        <f>IF(L$115=0,0,L$115/NFM_fec!L$115)</f>
        <v>0.57400671522091917</v>
      </c>
      <c r="M252" s="168">
        <f>IF(M$115=0,0,M$115/NFM_fec!M$115)</f>
        <v>0.57400671522091917</v>
      </c>
      <c r="N252" s="168">
        <f>IF(N$115=0,0,N$115/NFM_fec!N$115)</f>
        <v>0.57400671522091917</v>
      </c>
      <c r="O252" s="168">
        <f>IF(O$115=0,0,O$115/NFM_fec!O$115)</f>
        <v>0.57400671522091917</v>
      </c>
      <c r="P252" s="168">
        <f>IF(P$115=0,0,P$115/NFM_fec!P$115)</f>
        <v>0.57400671522091917</v>
      </c>
      <c r="Q252" s="168">
        <f>IF(Q$115=0,0,Q$115/NFM_fec!Q$115)</f>
        <v>0.57400671522091917</v>
      </c>
    </row>
    <row r="253" spans="1:17" x14ac:dyDescent="0.25">
      <c r="A253" s="76" t="s">
        <v>80</v>
      </c>
      <c r="B253" s="168">
        <f>IF(B$116=0,0,B$116/NFM_fec!B$116)</f>
        <v>0.39840699151870035</v>
      </c>
      <c r="C253" s="168">
        <f>IF(C$116=0,0,C$116/NFM_fec!C$116)</f>
        <v>0.3984069915187004</v>
      </c>
      <c r="D253" s="168">
        <f>IF(D$116=0,0,D$116/NFM_fec!D$116)</f>
        <v>0.39840699151870035</v>
      </c>
      <c r="E253" s="168">
        <f>IF(E$116=0,0,E$116/NFM_fec!E$116)</f>
        <v>0.39840699151870035</v>
      </c>
      <c r="F253" s="168">
        <f>IF(F$116=0,0,F$116/NFM_fec!F$116)</f>
        <v>0.39840699151870035</v>
      </c>
      <c r="G253" s="168">
        <f>IF(G$116=0,0,G$116/NFM_fec!G$116)</f>
        <v>0.3984069915187004</v>
      </c>
      <c r="H253" s="168">
        <f>IF(H$116=0,0,H$116/NFM_fec!H$116)</f>
        <v>0.39840699151870035</v>
      </c>
      <c r="I253" s="168">
        <f>IF(I$116=0,0,I$116/NFM_fec!I$116)</f>
        <v>0.39840699151870035</v>
      </c>
      <c r="J253" s="168">
        <f>IF(J$116=0,0,J$116/NFM_fec!J$116)</f>
        <v>0.39840699151870035</v>
      </c>
      <c r="K253" s="168">
        <f>IF(K$116=0,0,K$116/NFM_fec!K$116)</f>
        <v>0.39840699151870035</v>
      </c>
      <c r="L253" s="168">
        <f>IF(L$116=0,0,L$116/NFM_fec!L$116)</f>
        <v>0.39840699151870035</v>
      </c>
      <c r="M253" s="168">
        <f>IF(M$116=0,0,M$116/NFM_fec!M$116)</f>
        <v>0.39840699151870035</v>
      </c>
      <c r="N253" s="168">
        <f>IF(N$116=0,0,N$116/NFM_fec!N$116)</f>
        <v>0.39840699151870035</v>
      </c>
      <c r="O253" s="168">
        <f>IF(O$116=0,0,O$116/NFM_fec!O$116)</f>
        <v>0.3984069915187004</v>
      </c>
      <c r="P253" s="168">
        <f>IF(P$116=0,0,P$116/NFM_fec!P$116)</f>
        <v>0.3984069915187004</v>
      </c>
      <c r="Q253" s="168">
        <f>IF(Q$116=0,0,Q$116/NFM_fec!Q$116)</f>
        <v>0.39840699151870035</v>
      </c>
    </row>
    <row r="254" spans="1:17" x14ac:dyDescent="0.25">
      <c r="A254" s="129" t="s">
        <v>79</v>
      </c>
      <c r="B254" s="167">
        <f>IF(B$117=0,0,B$117/NFM_fec!B$117)</f>
        <v>0.6286120041732286</v>
      </c>
      <c r="C254" s="167">
        <f>IF(C$117=0,0,C$117/NFM_fec!C$117)</f>
        <v>0.6286120041732286</v>
      </c>
      <c r="D254" s="167">
        <f>IF(D$117=0,0,D$117/NFM_fec!D$117)</f>
        <v>0.6286120041732286</v>
      </c>
      <c r="E254" s="167">
        <f>IF(E$117=0,0,E$117/NFM_fec!E$117)</f>
        <v>0.6286120041732286</v>
      </c>
      <c r="F254" s="167">
        <f>IF(F$117=0,0,F$117/NFM_fec!F$117)</f>
        <v>0.62861200417322849</v>
      </c>
      <c r="G254" s="167">
        <f>IF(G$117=0,0,G$117/NFM_fec!G$117)</f>
        <v>0.6286120041732286</v>
      </c>
      <c r="H254" s="167">
        <f>IF(H$117=0,0,H$117/NFM_fec!H$117)</f>
        <v>0.62861200417322849</v>
      </c>
      <c r="I254" s="167">
        <f>IF(I$117=0,0,I$117/NFM_fec!I$117)</f>
        <v>0.6286120041732286</v>
      </c>
      <c r="J254" s="167">
        <f>IF(J$117=0,0,J$117/NFM_fec!J$117)</f>
        <v>0.6286120041732286</v>
      </c>
      <c r="K254" s="167">
        <f>IF(K$117=0,0,K$117/NFM_fec!K$117)</f>
        <v>0.6286120041732286</v>
      </c>
      <c r="L254" s="167">
        <f>IF(L$117=0,0,L$117/NFM_fec!L$117)</f>
        <v>0.6286120041732286</v>
      </c>
      <c r="M254" s="167">
        <f>IF(M$117=0,0,M$117/NFM_fec!M$117)</f>
        <v>0.6286120041732286</v>
      </c>
      <c r="N254" s="167">
        <f>IF(N$117=0,0,N$117/NFM_fec!N$117)</f>
        <v>0.6286120041732286</v>
      </c>
      <c r="O254" s="167">
        <f>IF(O$117=0,0,O$117/NFM_fec!O$117)</f>
        <v>0.6286120041732286</v>
      </c>
      <c r="P254" s="167">
        <f>IF(P$117=0,0,P$117/NFM_fec!P$117)</f>
        <v>0.6286120041732286</v>
      </c>
      <c r="Q254" s="167">
        <f>IF(Q$117=0,0,Q$117/NFM_fec!Q$117)</f>
        <v>0.6286120041732286</v>
      </c>
    </row>
    <row r="255" spans="1:17" x14ac:dyDescent="0.25">
      <c r="A255" s="127" t="s">
        <v>146</v>
      </c>
      <c r="B255" s="166">
        <f>IF(B$122=0,0,B$122/NFM_fec!B$122)</f>
        <v>0.30208069373812474</v>
      </c>
      <c r="C255" s="166">
        <f>IF(C$122=0,0,C$122/NFM_fec!C$122)</f>
        <v>0.32865113743155777</v>
      </c>
      <c r="D255" s="166">
        <f>IF(D$122=0,0,D$122/NFM_fec!D$122)</f>
        <v>0.32607948143485144</v>
      </c>
      <c r="E255" s="166">
        <f>IF(E$122=0,0,E$122/NFM_fec!E$122)</f>
        <v>0.33804236305925056</v>
      </c>
      <c r="F255" s="166">
        <f>IF(F$122=0,0,F$122/NFM_fec!F$122)</f>
        <v>0.33727841343441733</v>
      </c>
      <c r="G255" s="166">
        <f>IF(G$122=0,0,G$122/NFM_fec!G$122)</f>
        <v>0.32095118284335261</v>
      </c>
      <c r="H255" s="166">
        <f>IF(H$122=0,0,H$122/NFM_fec!H$122)</f>
        <v>0.3367634136135555</v>
      </c>
      <c r="I255" s="166">
        <f>IF(I$122=0,0,I$122/NFM_fec!I$122)</f>
        <v>0.33608144980761834</v>
      </c>
      <c r="J255" s="166">
        <f>IF(J$122=0,0,J$122/NFM_fec!J$122)</f>
        <v>0.33514229068508827</v>
      </c>
      <c r="K255" s="166">
        <f>IF(K$122=0,0,K$122/NFM_fec!K$122)</f>
        <v>0.31519064116115986</v>
      </c>
      <c r="L255" s="166">
        <f>IF(L$122=0,0,L$122/NFM_fec!L$122)</f>
        <v>0.33690256257653578</v>
      </c>
      <c r="M255" s="166">
        <f>IF(M$122=0,0,M$122/NFM_fec!M$122)</f>
        <v>0.32911271805808973</v>
      </c>
      <c r="N255" s="166">
        <f>IF(N$122=0,0,N$122/NFM_fec!N$122)</f>
        <v>0.30713116797674128</v>
      </c>
      <c r="O255" s="166">
        <f>IF(O$122=0,0,O$122/NFM_fec!O$122)</f>
        <v>0.32821095008276657</v>
      </c>
      <c r="P255" s="166">
        <f>IF(P$122=0,0,P$122/NFM_fec!P$122)</f>
        <v>0.33830498001686105</v>
      </c>
      <c r="Q255" s="166">
        <f>IF(Q$122=0,0,Q$122/NFM_fec!Q$122)</f>
        <v>0.33876460589295893</v>
      </c>
    </row>
    <row r="256" spans="1:17" x14ac:dyDescent="0.25">
      <c r="A256" s="127" t="s">
        <v>145</v>
      </c>
      <c r="B256" s="166">
        <f>IF(B$130=0,0,B$130/NFM_fec!B$130)</f>
        <v>0.3630731993873379</v>
      </c>
      <c r="C256" s="166">
        <f>IF(C$130=0,0,C$130/NFM_fec!C$130)</f>
        <v>0.36890191528431471</v>
      </c>
      <c r="D256" s="166">
        <f>IF(D$130=0,0,D$130/NFM_fec!D$130)</f>
        <v>0.3686045538937332</v>
      </c>
      <c r="E256" s="166">
        <f>IF(E$130=0,0,E$130/NFM_fec!E$130)</f>
        <v>0.39037572388274905</v>
      </c>
      <c r="F256" s="166">
        <f>IF(F$130=0,0,F$130/NFM_fec!F$130)</f>
        <v>0.38979777879871974</v>
      </c>
      <c r="G256" s="166">
        <f>IF(G$130=0,0,G$130/NFM_fec!G$130)</f>
        <v>0.3675410297470974</v>
      </c>
      <c r="H256" s="166">
        <f>IF(H$130=0,0,H$130/NFM_fec!H$130)</f>
        <v>0.39136466887721344</v>
      </c>
      <c r="I256" s="166">
        <f>IF(I$130=0,0,I$130/NFM_fec!I$130)</f>
        <v>0.40902820889799274</v>
      </c>
      <c r="J256" s="166">
        <f>IF(J$130=0,0,J$130/NFM_fec!J$130)</f>
        <v>0.39752782216431748</v>
      </c>
      <c r="K256" s="166">
        <f>IF(K$130=0,0,K$130/NFM_fec!K$130)</f>
        <v>0.3671099615236425</v>
      </c>
      <c r="L256" s="166">
        <f>IF(L$130=0,0,L$130/NFM_fec!L$130)</f>
        <v>0.4126155928847241</v>
      </c>
      <c r="M256" s="166">
        <f>IF(M$130=0,0,M$130/NFM_fec!M$130)</f>
        <v>0.36833707530827198</v>
      </c>
      <c r="N256" s="166">
        <f>IF(N$130=0,0,N$130/NFM_fec!N$130)</f>
        <v>0.36680064943048257</v>
      </c>
      <c r="O256" s="166">
        <f>IF(O$130=0,0,O$130/NFM_fec!O$130)</f>
        <v>0.36836074898276466</v>
      </c>
      <c r="P256" s="166">
        <f>IF(P$130=0,0,P$130/NFM_fec!P$130)</f>
        <v>0.39855874758617688</v>
      </c>
      <c r="Q256" s="166">
        <f>IF(Q$130=0,0,Q$130/NFM_fec!Q$130)</f>
        <v>0.4516861411906119</v>
      </c>
    </row>
    <row r="257" spans="1:17" x14ac:dyDescent="0.25">
      <c r="A257" s="72" t="s">
        <v>144</v>
      </c>
      <c r="B257" s="165">
        <f>IF(B$137=0,0,B$137/NFM_fec!B$137)</f>
        <v>0.4177150960343684</v>
      </c>
      <c r="C257" s="165">
        <f>IF(C$137=0,0,C$137/NFM_fec!C$137)</f>
        <v>0.41408044703576141</v>
      </c>
      <c r="D257" s="165">
        <f>IF(D$137=0,0,D$137/NFM_fec!D$137)</f>
        <v>0.38625979670978056</v>
      </c>
      <c r="E257" s="165">
        <f>IF(E$137=0,0,E$137/NFM_fec!E$137)</f>
        <v>0.42078075429013923</v>
      </c>
      <c r="F257" s="165">
        <f>IF(F$137=0,0,F$137/NFM_fec!F$137)</f>
        <v>0.42160071980773017</v>
      </c>
      <c r="G257" s="165">
        <f>IF(G$137=0,0,G$137/NFM_fec!G$137)</f>
        <v>0.38667539174599186</v>
      </c>
      <c r="H257" s="165">
        <f>IF(H$137=0,0,H$137/NFM_fec!H$137)</f>
        <v>0.42068263863782884</v>
      </c>
      <c r="I257" s="165">
        <f>IF(I$137=0,0,I$137/NFM_fec!I$137)</f>
        <v>0.42470280960741169</v>
      </c>
      <c r="J257" s="165">
        <f>IF(J$137=0,0,J$137/NFM_fec!J$137)</f>
        <v>0.42372204741217318</v>
      </c>
      <c r="K257" s="165">
        <f>IF(K$137=0,0,K$137/NFM_fec!K$137)</f>
        <v>0.42129827411940307</v>
      </c>
      <c r="L257" s="165">
        <f>IF(L$137=0,0,L$137/NFM_fec!L$137)</f>
        <v>0.43183094063589955</v>
      </c>
      <c r="M257" s="165">
        <f>IF(M$137=0,0,M$137/NFM_fec!M$137)</f>
        <v>0.43008886272452429</v>
      </c>
      <c r="N257" s="165">
        <f>IF(N$137=0,0,N$137/NFM_fec!N$137)</f>
        <v>0.43077004928872631</v>
      </c>
      <c r="O257" s="165">
        <f>IF(O$137=0,0,O$137/NFM_fec!O$137)</f>
        <v>0.42916996410455621</v>
      </c>
      <c r="P257" s="165">
        <f>IF(P$137=0,0,P$137/NFM_fec!P$137)</f>
        <v>0.4328724211289004</v>
      </c>
      <c r="Q257" s="165">
        <f>IF(Q$137=0,0,Q$137/NFM_fec!Q$137)</f>
        <v>0.45118130117101063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186.27477987409756</v>
      </c>
      <c r="C5" s="96">
        <v>127.45634979998815</v>
      </c>
      <c r="D5" s="96">
        <v>175.96517880776031</v>
      </c>
      <c r="E5" s="96">
        <v>217.30875352940632</v>
      </c>
      <c r="F5" s="96">
        <v>227.46738994961939</v>
      </c>
      <c r="G5" s="96">
        <v>400.88646291919997</v>
      </c>
      <c r="H5" s="96">
        <v>396.40441424188805</v>
      </c>
      <c r="I5" s="96">
        <v>374.87442199569438</v>
      </c>
      <c r="J5" s="96">
        <v>377.22202833939042</v>
      </c>
      <c r="K5" s="96">
        <v>232.90465684749006</v>
      </c>
      <c r="L5" s="96">
        <v>259.57309720551632</v>
      </c>
      <c r="M5" s="96">
        <v>314.77524879757391</v>
      </c>
      <c r="N5" s="96">
        <v>349.86442578680129</v>
      </c>
      <c r="O5" s="96">
        <v>379.90392832787921</v>
      </c>
      <c r="P5" s="96">
        <v>351.97626139596696</v>
      </c>
      <c r="Q5" s="96">
        <v>329.10537251159468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0.1089076242790116</v>
      </c>
      <c r="C10" s="158">
        <v>7.2395942087993423E-2</v>
      </c>
      <c r="D10" s="158">
        <v>7.5405398950465524E-2</v>
      </c>
      <c r="E10" s="158">
        <v>0.12657184124899659</v>
      </c>
      <c r="F10" s="158">
        <v>0.13315407342954347</v>
      </c>
      <c r="G10" s="158">
        <v>0.23728662476654944</v>
      </c>
      <c r="H10" s="158">
        <v>0.22841422474872169</v>
      </c>
      <c r="I10" s="158">
        <v>0.22004166186653876</v>
      </c>
      <c r="J10" s="158">
        <v>0.2206376654289782</v>
      </c>
      <c r="K10" s="158">
        <v>0.13670795579599854</v>
      </c>
      <c r="L10" s="158">
        <v>0.15872872333955307</v>
      </c>
      <c r="M10" s="158">
        <v>0.19492398005342559</v>
      </c>
      <c r="N10" s="158">
        <v>0.21792720391858766</v>
      </c>
      <c r="O10" s="158">
        <v>0.23343908471023195</v>
      </c>
      <c r="P10" s="158">
        <v>0.21771602342446278</v>
      </c>
      <c r="Q10" s="158">
        <v>0.20610969810978677</v>
      </c>
    </row>
    <row r="11" spans="1:17" x14ac:dyDescent="0.25">
      <c r="A11" s="92" t="s">
        <v>125</v>
      </c>
      <c r="B11" s="91">
        <v>5.0995607956238601E-2</v>
      </c>
      <c r="C11" s="91">
        <v>3.3899142551155219E-2</v>
      </c>
      <c r="D11" s="91">
        <v>3.5308310029886221E-2</v>
      </c>
      <c r="E11" s="91">
        <v>5.9266814764933E-2</v>
      </c>
      <c r="F11" s="91">
        <v>6.2348921586914192E-2</v>
      </c>
      <c r="G11" s="91">
        <v>0.11110861861106676</v>
      </c>
      <c r="H11" s="91">
        <v>0.10695414883968578</v>
      </c>
      <c r="I11" s="91">
        <v>0.10303372603039825</v>
      </c>
      <c r="J11" s="91">
        <v>0.10331280258001443</v>
      </c>
      <c r="K11" s="91">
        <v>6.4013014372723484E-2</v>
      </c>
      <c r="L11" s="91">
        <v>7.4324160502122483E-2</v>
      </c>
      <c r="M11" s="91">
        <v>9.1272460802267516E-2</v>
      </c>
      <c r="N11" s="91">
        <v>0.10204363861211593</v>
      </c>
      <c r="O11" s="91">
        <v>0.10930702165578632</v>
      </c>
      <c r="P11" s="91">
        <v>0.10194475409638352</v>
      </c>
      <c r="Q11" s="91">
        <v>9.6510133522497321E-2</v>
      </c>
    </row>
    <row r="12" spans="1:17" x14ac:dyDescent="0.25">
      <c r="A12" s="92" t="s">
        <v>26</v>
      </c>
      <c r="B12" s="91">
        <v>5.7912016322772993E-2</v>
      </c>
      <c r="C12" s="91">
        <v>3.8496799536838204E-2</v>
      </c>
      <c r="D12" s="91">
        <v>4.0097088920579296E-2</v>
      </c>
      <c r="E12" s="91">
        <v>6.7305026484063585E-2</v>
      </c>
      <c r="F12" s="91">
        <v>7.0805151842629269E-2</v>
      </c>
      <c r="G12" s="91">
        <v>0.12617800615548269</v>
      </c>
      <c r="H12" s="91">
        <v>0.1214600759090359</v>
      </c>
      <c r="I12" s="91">
        <v>0.11700793583614051</v>
      </c>
      <c r="J12" s="91">
        <v>0.11732486284896376</v>
      </c>
      <c r="K12" s="91">
        <v>7.2694941423275053E-2</v>
      </c>
      <c r="L12" s="91">
        <v>8.4404562837430572E-2</v>
      </c>
      <c r="M12" s="91">
        <v>0.10365151925115806</v>
      </c>
      <c r="N12" s="91">
        <v>0.11588356530647174</v>
      </c>
      <c r="O12" s="91">
        <v>0.12413206305444562</v>
      </c>
      <c r="P12" s="91">
        <v>0.11577126932807927</v>
      </c>
      <c r="Q12" s="91">
        <v>0.10959956458728945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125.39803515319338</v>
      </c>
      <c r="C15" s="206">
        <v>86.98875798080374</v>
      </c>
      <c r="D15" s="206">
        <v>133.63511240782574</v>
      </c>
      <c r="E15" s="206">
        <v>146.55813602599142</v>
      </c>
      <c r="F15" s="206">
        <v>153.03746284045727</v>
      </c>
      <c r="G15" s="206">
        <v>265.17126252031244</v>
      </c>
      <c r="H15" s="206">
        <v>268.72635182242408</v>
      </c>
      <c r="I15" s="206">
        <v>251.87642101924362</v>
      </c>
      <c r="J15" s="206">
        <v>253.89087569460088</v>
      </c>
      <c r="K15" s="206">
        <v>156.48819490182706</v>
      </c>
      <c r="L15" s="206">
        <v>170.84755540266198</v>
      </c>
      <c r="M15" s="206">
        <v>205.81742833043651</v>
      </c>
      <c r="N15" s="206">
        <v>228.04835598893118</v>
      </c>
      <c r="O15" s="206">
        <v>249.41708994658305</v>
      </c>
      <c r="P15" s="206">
        <v>230.2782364192559</v>
      </c>
      <c r="Q15" s="206">
        <v>213.89500446438535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97.765219226450881</v>
      </c>
      <c r="E16" s="87">
        <v>0</v>
      </c>
      <c r="F16" s="87">
        <v>0</v>
      </c>
      <c r="G16" s="87">
        <v>187.7464283233773</v>
      </c>
      <c r="H16" s="87">
        <v>16.351670047910638</v>
      </c>
      <c r="I16" s="87">
        <v>7.295572853187716</v>
      </c>
      <c r="J16" s="87">
        <v>13.732662338259454</v>
      </c>
      <c r="K16" s="87">
        <v>7.2244363941670331</v>
      </c>
      <c r="L16" s="87">
        <v>2.788636186157134</v>
      </c>
      <c r="M16" s="87">
        <v>4.4809497008083206</v>
      </c>
      <c r="N16" s="87">
        <v>3.0554623665915988</v>
      </c>
      <c r="O16" s="87">
        <v>10.826180954390768</v>
      </c>
      <c r="P16" s="87">
        <v>9.2095550174479239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9.46447384059238E-15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2.4712054993899675</v>
      </c>
      <c r="C19" s="87">
        <v>1.4800876466426953</v>
      </c>
      <c r="D19" s="87">
        <v>0</v>
      </c>
      <c r="E19" s="87">
        <v>5.1931890772077889</v>
      </c>
      <c r="F19" s="87">
        <v>4.4861692540916414</v>
      </c>
      <c r="G19" s="87">
        <v>1.6348386744132528E-15</v>
      </c>
      <c r="H19" s="87">
        <v>8.0284757595925349</v>
      </c>
      <c r="I19" s="87">
        <v>7.7188711187337615</v>
      </c>
      <c r="J19" s="87">
        <v>7.0315760350056529</v>
      </c>
      <c r="K19" s="87">
        <v>3.0298133822905928</v>
      </c>
      <c r="L19" s="87">
        <v>5.3128136560422528</v>
      </c>
      <c r="M19" s="87">
        <v>5.0379315482629714</v>
      </c>
      <c r="N19" s="87">
        <v>3.8935436187243377</v>
      </c>
      <c r="O19" s="87">
        <v>4.3618448278730595</v>
      </c>
      <c r="P19" s="87">
        <v>3.2518599411845659</v>
      </c>
      <c r="Q19" s="87">
        <v>1.5045175746081885</v>
      </c>
    </row>
    <row r="20" spans="1:17" x14ac:dyDescent="0.25">
      <c r="A20" s="88" t="s">
        <v>29</v>
      </c>
      <c r="B20" s="87">
        <v>48.024176277580708</v>
      </c>
      <c r="C20" s="87">
        <v>45.261342352690541</v>
      </c>
      <c r="D20" s="87">
        <v>35.86989318137487</v>
      </c>
      <c r="E20" s="87">
        <v>56.748714728346258</v>
      </c>
      <c r="F20" s="87">
        <v>56.41156144231342</v>
      </c>
      <c r="G20" s="87">
        <v>77.424834196935066</v>
      </c>
      <c r="H20" s="87">
        <v>90.753529846029238</v>
      </c>
      <c r="I20" s="87">
        <v>76.623185740717247</v>
      </c>
      <c r="J20" s="87">
        <v>71.203882600517304</v>
      </c>
      <c r="K20" s="87">
        <v>44.813255566678166</v>
      </c>
      <c r="L20" s="87">
        <v>21.061047556440364</v>
      </c>
      <c r="M20" s="87">
        <v>10.991243908614662</v>
      </c>
      <c r="N20" s="87">
        <v>9.2494025769160615</v>
      </c>
      <c r="O20" s="87">
        <v>16.855261846899452</v>
      </c>
      <c r="P20" s="87">
        <v>9.4738885883299506</v>
      </c>
      <c r="Q20" s="87">
        <v>8.5719020583880354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74.902653376222702</v>
      </c>
      <c r="C22" s="87">
        <v>40.247327981470484</v>
      </c>
      <c r="D22" s="87">
        <v>0</v>
      </c>
      <c r="E22" s="87">
        <v>84.616232220437354</v>
      </c>
      <c r="F22" s="87">
        <v>92.139732144052203</v>
      </c>
      <c r="G22" s="87">
        <v>3.567478831172431E-14</v>
      </c>
      <c r="H22" s="87">
        <v>153.59267616889167</v>
      </c>
      <c r="I22" s="87">
        <v>160.2387913066049</v>
      </c>
      <c r="J22" s="87">
        <v>161.92275472081846</v>
      </c>
      <c r="K22" s="87">
        <v>101.42068955869128</v>
      </c>
      <c r="L22" s="87">
        <v>141.68505800402224</v>
      </c>
      <c r="M22" s="87">
        <v>185.30730317275055</v>
      </c>
      <c r="N22" s="87">
        <v>211.84994742669917</v>
      </c>
      <c r="O22" s="87">
        <v>217.37380231741977</v>
      </c>
      <c r="P22" s="87">
        <v>208.34293287229346</v>
      </c>
      <c r="Q22" s="87">
        <v>203.81858483138913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60.767837096625165</v>
      </c>
      <c r="C26" s="204">
        <v>40.395195877096413</v>
      </c>
      <c r="D26" s="204">
        <v>42.254661000984107</v>
      </c>
      <c r="E26" s="204">
        <v>70.624045662165926</v>
      </c>
      <c r="F26" s="204">
        <v>74.296773035732585</v>
      </c>
      <c r="G26" s="204">
        <v>135.47791377412099</v>
      </c>
      <c r="H26" s="204">
        <v>127.44964819471518</v>
      </c>
      <c r="I26" s="204">
        <v>122.77795931458421</v>
      </c>
      <c r="J26" s="204">
        <v>123.11051497936059</v>
      </c>
      <c r="K26" s="204">
        <v>76.279753989867018</v>
      </c>
      <c r="L26" s="204">
        <v>88.566813079514787</v>
      </c>
      <c r="M26" s="204">
        <v>108.76289648708403</v>
      </c>
      <c r="N26" s="204">
        <v>121.59814259395152</v>
      </c>
      <c r="O26" s="204">
        <v>130.25339929658597</v>
      </c>
      <c r="P26" s="204">
        <v>121.48030895328661</v>
      </c>
      <c r="Q26" s="204">
        <v>115.00425834909956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3.9499094112806357</v>
      </c>
      <c r="C28" s="208">
        <v>2.6256877320112668</v>
      </c>
      <c r="D28" s="208">
        <v>2.7020975403985523</v>
      </c>
      <c r="E28" s="208">
        <v>4.5905629680407847</v>
      </c>
      <c r="F28" s="208">
        <v>4.8292902473226178</v>
      </c>
      <c r="G28" s="208">
        <v>8.0470542965314298</v>
      </c>
      <c r="H28" s="208">
        <v>8.2842271326564862</v>
      </c>
      <c r="I28" s="208">
        <v>7.980567355447973</v>
      </c>
      <c r="J28" s="208">
        <v>8.0021834736584392</v>
      </c>
      <c r="K28" s="208">
        <v>4.9581840093413572</v>
      </c>
      <c r="L28" s="208">
        <v>5.7568428501684616</v>
      </c>
      <c r="M28" s="208">
        <v>7.0695882716604608</v>
      </c>
      <c r="N28" s="208">
        <v>7.9038792686068486</v>
      </c>
      <c r="O28" s="208">
        <v>8.4664709542780869</v>
      </c>
      <c r="P28" s="208">
        <v>7.8962200819636283</v>
      </c>
      <c r="Q28" s="208">
        <v>7.4752767926914698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0.68392961023714827</v>
      </c>
      <c r="E29" s="208">
        <v>0</v>
      </c>
      <c r="F29" s="208">
        <v>0</v>
      </c>
      <c r="G29" s="208">
        <v>11.677078442868197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56.817927685344529</v>
      </c>
      <c r="C30" s="208">
        <v>37.769508145085148</v>
      </c>
      <c r="D30" s="208">
        <v>38.868633850348409</v>
      </c>
      <c r="E30" s="208">
        <v>66.033482694125141</v>
      </c>
      <c r="F30" s="208">
        <v>69.467482788409967</v>
      </c>
      <c r="G30" s="208">
        <v>115.75378103472136</v>
      </c>
      <c r="H30" s="208">
        <v>119.1654210620587</v>
      </c>
      <c r="I30" s="208">
        <v>114.79739195913623</v>
      </c>
      <c r="J30" s="208">
        <v>115.10833150570215</v>
      </c>
      <c r="K30" s="208">
        <v>71.321569980525666</v>
      </c>
      <c r="L30" s="208">
        <v>82.80997022934632</v>
      </c>
      <c r="M30" s="208">
        <v>101.69330821542357</v>
      </c>
      <c r="N30" s="208">
        <v>113.69426332534468</v>
      </c>
      <c r="O30" s="208">
        <v>121.78692834230787</v>
      </c>
      <c r="P30" s="208">
        <v>113.58408887132298</v>
      </c>
      <c r="Q30" s="208">
        <v>107.52898155640808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1025.7919182255796</v>
      </c>
      <c r="C33" s="96">
        <v>1030.4566744829644</v>
      </c>
      <c r="D33" s="96">
        <v>1125.4229252016326</v>
      </c>
      <c r="E33" s="96">
        <v>976.21561295607626</v>
      </c>
      <c r="F33" s="96">
        <v>952.10064679549805</v>
      </c>
      <c r="G33" s="96">
        <v>988.22245560845067</v>
      </c>
      <c r="H33" s="96">
        <v>952.31417882805408</v>
      </c>
      <c r="I33" s="96">
        <v>872.90605659166954</v>
      </c>
      <c r="J33" s="96">
        <v>820.8434634144794</v>
      </c>
      <c r="K33" s="96">
        <v>798.08458458142252</v>
      </c>
      <c r="L33" s="96">
        <v>733.01397538098968</v>
      </c>
      <c r="M33" s="96">
        <v>751.47746863650787</v>
      </c>
      <c r="N33" s="96">
        <v>799.16196333043047</v>
      </c>
      <c r="O33" s="96">
        <v>814.2629891091176</v>
      </c>
      <c r="P33" s="96">
        <v>774.4931982225412</v>
      </c>
      <c r="Q33" s="96">
        <v>692.09020621998297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0.67289519721182012</v>
      </c>
      <c r="C38" s="158">
        <v>0.62447294583429014</v>
      </c>
      <c r="D38" s="158">
        <v>0.65226253595190875</v>
      </c>
      <c r="E38" s="158">
        <v>0.60490081800907303</v>
      </c>
      <c r="F38" s="158">
        <v>0.63031809360968438</v>
      </c>
      <c r="G38" s="158">
        <v>0.66386398378803968</v>
      </c>
      <c r="H38" s="158">
        <v>0.63874232470171366</v>
      </c>
      <c r="I38" s="158">
        <v>0.59548266163869412</v>
      </c>
      <c r="J38" s="158">
        <v>0.52094732554875556</v>
      </c>
      <c r="K38" s="158">
        <v>0.51824932817034186</v>
      </c>
      <c r="L38" s="158">
        <v>0.4492266909979663</v>
      </c>
      <c r="M38" s="158">
        <v>0.47510057670968342</v>
      </c>
      <c r="N38" s="158">
        <v>0.53857751878979676</v>
      </c>
      <c r="O38" s="158">
        <v>0.57195388993030605</v>
      </c>
      <c r="P38" s="158">
        <v>0.50712970163295057</v>
      </c>
      <c r="Q38" s="158">
        <v>0.4607422694358605</v>
      </c>
    </row>
    <row r="39" spans="1:17" x14ac:dyDescent="0.25">
      <c r="A39" s="92" t="s">
        <v>125</v>
      </c>
      <c r="B39" s="91">
        <v>0.31508078428686176</v>
      </c>
      <c r="C39" s="91">
        <v>0.2924072371963406</v>
      </c>
      <c r="D39" s="91">
        <v>0.30541961399075157</v>
      </c>
      <c r="E39" s="91">
        <v>0.28324265791135739</v>
      </c>
      <c r="F39" s="91">
        <v>0.29514420686557735</v>
      </c>
      <c r="G39" s="91">
        <v>0.3108519507026461</v>
      </c>
      <c r="H39" s="91">
        <v>0.29908882313047064</v>
      </c>
      <c r="I39" s="91">
        <v>0.27883263966778671</v>
      </c>
      <c r="J39" s="91">
        <v>0.24393173347970165</v>
      </c>
      <c r="K39" s="91">
        <v>0.24266840579729751</v>
      </c>
      <c r="L39" s="91">
        <v>0.21034880128246006</v>
      </c>
      <c r="M39" s="91">
        <v>0.22246415629818353</v>
      </c>
      <c r="N39" s="91">
        <v>0.25218700879825551</v>
      </c>
      <c r="O39" s="91">
        <v>0.26781537594840871</v>
      </c>
      <c r="P39" s="91">
        <v>0.23746168019590291</v>
      </c>
      <c r="Q39" s="91">
        <v>0.21574092995385316</v>
      </c>
    </row>
    <row r="40" spans="1:17" x14ac:dyDescent="0.25">
      <c r="A40" s="92" t="s">
        <v>26</v>
      </c>
      <c r="B40" s="91">
        <v>0.35781441292495836</v>
      </c>
      <c r="C40" s="91">
        <v>0.33206570863794949</v>
      </c>
      <c r="D40" s="91">
        <v>0.34684292196115712</v>
      </c>
      <c r="E40" s="91">
        <v>0.32165816009771564</v>
      </c>
      <c r="F40" s="91">
        <v>0.33517388674410709</v>
      </c>
      <c r="G40" s="91">
        <v>0.35301203308539358</v>
      </c>
      <c r="H40" s="91">
        <v>0.33965350157124297</v>
      </c>
      <c r="I40" s="91">
        <v>0.31665002197090747</v>
      </c>
      <c r="J40" s="91">
        <v>0.27701559206905385</v>
      </c>
      <c r="K40" s="91">
        <v>0.27558092237304432</v>
      </c>
      <c r="L40" s="91">
        <v>0.23887788971550625</v>
      </c>
      <c r="M40" s="91">
        <v>0.25263642041149992</v>
      </c>
      <c r="N40" s="91">
        <v>0.2863905099915412</v>
      </c>
      <c r="O40" s="91">
        <v>0.30413851398189734</v>
      </c>
      <c r="P40" s="91">
        <v>0.2696680214370476</v>
      </c>
      <c r="Q40" s="91">
        <v>0.24500133948200736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163.50317833681748</v>
      </c>
      <c r="C44" s="206">
        <v>142.61544941473196</v>
      </c>
      <c r="D44" s="206">
        <v>149.49354856985386</v>
      </c>
      <c r="E44" s="206">
        <v>102.79349694567182</v>
      </c>
      <c r="F44" s="206">
        <v>108.07538211529445</v>
      </c>
      <c r="G44" s="206">
        <v>154.03722512315971</v>
      </c>
      <c r="H44" s="206">
        <v>106.77981107759166</v>
      </c>
      <c r="I44" s="206">
        <v>70.902230526865026</v>
      </c>
      <c r="J44" s="206">
        <v>78.304596727519339</v>
      </c>
      <c r="K44" s="206">
        <v>120.85532482545194</v>
      </c>
      <c r="L44" s="206">
        <v>49.119357047618671</v>
      </c>
      <c r="M44" s="206">
        <v>109.20467052383717</v>
      </c>
      <c r="N44" s="206">
        <v>126.04772869267289</v>
      </c>
      <c r="O44" s="206">
        <v>131.44606485271916</v>
      </c>
      <c r="P44" s="206">
        <v>74.881729710357178</v>
      </c>
      <c r="Q44" s="206">
        <v>1.4375703751620159</v>
      </c>
    </row>
    <row r="45" spans="1:17" x14ac:dyDescent="0.25">
      <c r="A45" s="152" t="s">
        <v>164</v>
      </c>
      <c r="B45" s="151">
        <v>163.50317833681748</v>
      </c>
      <c r="C45" s="151">
        <v>142.61544941473196</v>
      </c>
      <c r="D45" s="151">
        <v>149.49354856985386</v>
      </c>
      <c r="E45" s="151">
        <v>102.79349694567182</v>
      </c>
      <c r="F45" s="151">
        <v>108.07538211529445</v>
      </c>
      <c r="G45" s="151">
        <v>154.03722512315971</v>
      </c>
      <c r="H45" s="151">
        <v>106.77981107759166</v>
      </c>
      <c r="I45" s="151">
        <v>70.902230526865026</v>
      </c>
      <c r="J45" s="151">
        <v>78.304596727519339</v>
      </c>
      <c r="K45" s="151">
        <v>120.85532482545194</v>
      </c>
      <c r="L45" s="151">
        <v>49.119357047618671</v>
      </c>
      <c r="M45" s="151">
        <v>109.20467052383717</v>
      </c>
      <c r="N45" s="151">
        <v>126.04772869267289</v>
      </c>
      <c r="O45" s="151">
        <v>131.44606485271916</v>
      </c>
      <c r="P45" s="151">
        <v>74.881729710357178</v>
      </c>
      <c r="Q45" s="151">
        <v>1.4375703751620159</v>
      </c>
    </row>
    <row r="46" spans="1:17" x14ac:dyDescent="0.25">
      <c r="A46" s="154" t="s">
        <v>30</v>
      </c>
      <c r="B46" s="205">
        <v>62.525831952893562</v>
      </c>
      <c r="C46" s="205">
        <v>2.7172688986110458</v>
      </c>
      <c r="D46" s="205">
        <v>2.5255361526333369</v>
      </c>
      <c r="E46" s="205">
        <v>3.450426882532502</v>
      </c>
      <c r="F46" s="205">
        <v>5.3182068945754013</v>
      </c>
      <c r="G46" s="205">
        <v>5.3781390608569071</v>
      </c>
      <c r="H46" s="205">
        <v>6.5661925021215177</v>
      </c>
      <c r="I46" s="205">
        <v>7.5744028363480869</v>
      </c>
      <c r="J46" s="205">
        <v>8.3767516427980944</v>
      </c>
      <c r="K46" s="205">
        <v>3.9937035910613226</v>
      </c>
      <c r="L46" s="205">
        <v>4.3943522190755031</v>
      </c>
      <c r="M46" s="205">
        <v>3.6377729896588336</v>
      </c>
      <c r="N46" s="205">
        <v>3.8494500562036311</v>
      </c>
      <c r="O46" s="205">
        <v>2.9907995992556611</v>
      </c>
      <c r="P46" s="205">
        <v>2.4162413439322736</v>
      </c>
      <c r="Q46" s="205">
        <v>1.4375703751620159</v>
      </c>
    </row>
    <row r="47" spans="1:17" x14ac:dyDescent="0.25">
      <c r="A47" s="154" t="s">
        <v>125</v>
      </c>
      <c r="B47" s="205">
        <v>2.8712685372455997</v>
      </c>
      <c r="C47" s="205">
        <v>4.7517017622644309</v>
      </c>
      <c r="D47" s="205">
        <v>4.7758240977473196</v>
      </c>
      <c r="E47" s="205">
        <v>5.7183696205672563</v>
      </c>
      <c r="F47" s="205">
        <v>4.4469893269341378</v>
      </c>
      <c r="G47" s="205">
        <v>5.8889112181263714</v>
      </c>
      <c r="H47" s="205">
        <v>4.4196390417080371</v>
      </c>
      <c r="I47" s="205">
        <v>2.2486872210518962</v>
      </c>
      <c r="J47" s="205">
        <v>2.003823745593134</v>
      </c>
      <c r="K47" s="205">
        <v>2.7281491231051076</v>
      </c>
      <c r="L47" s="205">
        <v>0.94495632866165669</v>
      </c>
      <c r="M47" s="205">
        <v>1.6803747718900202</v>
      </c>
      <c r="N47" s="205">
        <v>0.91943291608623823</v>
      </c>
      <c r="O47" s="205">
        <v>0.81199083799176464</v>
      </c>
      <c r="P47" s="205">
        <v>0.6310149915087655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98.106077846678318</v>
      </c>
      <c r="C49" s="205">
        <v>135.14647875385648</v>
      </c>
      <c r="D49" s="205">
        <v>142.19218831947319</v>
      </c>
      <c r="E49" s="205">
        <v>93.624700442572063</v>
      </c>
      <c r="F49" s="205">
        <v>98.310185893784904</v>
      </c>
      <c r="G49" s="205">
        <v>142.77017484417644</v>
      </c>
      <c r="H49" s="205">
        <v>95.793979533762112</v>
      </c>
      <c r="I49" s="205">
        <v>61.079140469465045</v>
      </c>
      <c r="J49" s="205">
        <v>67.924021339128103</v>
      </c>
      <c r="K49" s="205">
        <v>114.13347211128551</v>
      </c>
      <c r="L49" s="205">
        <v>43.780048499881509</v>
      </c>
      <c r="M49" s="205">
        <v>103.88652276228831</v>
      </c>
      <c r="N49" s="205">
        <v>121.27884572038302</v>
      </c>
      <c r="O49" s="205">
        <v>127.64327441547174</v>
      </c>
      <c r="P49" s="205">
        <v>71.834473374916143</v>
      </c>
      <c r="Q49" s="205">
        <v>0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141.72184469155033</v>
      </c>
      <c r="C51" s="206">
        <v>134.03575212239809</v>
      </c>
      <c r="D51" s="206">
        <v>188.36811409582674</v>
      </c>
      <c r="E51" s="206">
        <v>124.69921519239537</v>
      </c>
      <c r="F51" s="206">
        <v>129.21994658659398</v>
      </c>
      <c r="G51" s="206">
        <v>135.45994456886694</v>
      </c>
      <c r="H51" s="206">
        <v>133.07641372622277</v>
      </c>
      <c r="I51" s="206">
        <v>120.05085882708188</v>
      </c>
      <c r="J51" s="206">
        <v>106.29535630282234</v>
      </c>
      <c r="K51" s="206">
        <v>107.51301042780028</v>
      </c>
      <c r="L51" s="206">
        <v>86.254391642373037</v>
      </c>
      <c r="M51" s="206">
        <v>92.956115227285011</v>
      </c>
      <c r="N51" s="206">
        <v>104.77993427981771</v>
      </c>
      <c r="O51" s="206">
        <v>112.74934679646813</v>
      </c>
      <c r="P51" s="206">
        <v>97.05378733055116</v>
      </c>
      <c r="Q51" s="206">
        <v>38.74404098538507</v>
      </c>
    </row>
    <row r="52" spans="1:17" x14ac:dyDescent="0.25">
      <c r="A52" s="152" t="s">
        <v>162</v>
      </c>
      <c r="B52" s="151">
        <v>41.065166341154963</v>
      </c>
      <c r="C52" s="151">
        <v>36.553567561519699</v>
      </c>
      <c r="D52" s="151">
        <v>38.191158918169862</v>
      </c>
      <c r="E52" s="151">
        <v>33.703754998718175</v>
      </c>
      <c r="F52" s="151">
        <v>35.103441218879858</v>
      </c>
      <c r="G52" s="151">
        <v>39.078146482553002</v>
      </c>
      <c r="H52" s="151">
        <v>35.448159551944514</v>
      </c>
      <c r="I52" s="151">
        <v>31.495583606527518</v>
      </c>
      <c r="J52" s="151">
        <v>28.415709792725774</v>
      </c>
      <c r="K52" s="151">
        <v>30.442318446574447</v>
      </c>
      <c r="L52" s="151">
        <v>23.436766033044378</v>
      </c>
      <c r="M52" s="151">
        <v>27.783499264518035</v>
      </c>
      <c r="N52" s="151">
        <v>31.560488187649693</v>
      </c>
      <c r="O52" s="151">
        <v>33.357414356298158</v>
      </c>
      <c r="P52" s="151">
        <v>27.367990978030903</v>
      </c>
      <c r="Q52" s="151">
        <v>12.311714974622099</v>
      </c>
    </row>
    <row r="53" spans="1:17" x14ac:dyDescent="0.25">
      <c r="A53" s="154" t="s">
        <v>30</v>
      </c>
      <c r="B53" s="153">
        <v>15.30876304981434</v>
      </c>
      <c r="C53" s="153">
        <v>0.66529343812340025</v>
      </c>
      <c r="D53" s="153">
        <v>0.61834978163156329</v>
      </c>
      <c r="E53" s="153">
        <v>0.84479911607086067</v>
      </c>
      <c r="F53" s="153">
        <v>1.3021045327358662</v>
      </c>
      <c r="G53" s="153">
        <v>1.316778265239849</v>
      </c>
      <c r="H53" s="153">
        <v>1.6076600984722089</v>
      </c>
      <c r="I53" s="153">
        <v>1.8545093226884886</v>
      </c>
      <c r="J53" s="153">
        <v>2.0509556134071465</v>
      </c>
      <c r="K53" s="153">
        <v>0.9778144497591279</v>
      </c>
      <c r="L53" s="153">
        <v>1.0759088648342194</v>
      </c>
      <c r="M53" s="153">
        <v>0.89066875223120767</v>
      </c>
      <c r="N53" s="153">
        <v>0.94249555650716499</v>
      </c>
      <c r="O53" s="153">
        <v>0.73226442518955981</v>
      </c>
      <c r="P53" s="153">
        <v>0.59159014842524227</v>
      </c>
      <c r="Q53" s="153">
        <v>0.35197331332381532</v>
      </c>
    </row>
    <row r="54" spans="1:17" x14ac:dyDescent="0.25">
      <c r="A54" s="154" t="s">
        <v>125</v>
      </c>
      <c r="B54" s="153">
        <v>0.73237763767189967</v>
      </c>
      <c r="C54" s="153">
        <v>1.2189606381415403</v>
      </c>
      <c r="D54" s="153">
        <v>1.2209536234655927</v>
      </c>
      <c r="E54" s="153">
        <v>1.8914218673075751</v>
      </c>
      <c r="F54" s="153">
        <v>1.4628096106818786</v>
      </c>
      <c r="G54" s="153">
        <v>1.4958611060849636</v>
      </c>
      <c r="H54" s="153">
        <v>1.4924397971202989</v>
      </c>
      <c r="I54" s="153">
        <v>1.0525152589483193</v>
      </c>
      <c r="J54" s="153">
        <v>0.75549761911349955</v>
      </c>
      <c r="K54" s="153">
        <v>0.68785252072117387</v>
      </c>
      <c r="L54" s="153">
        <v>0.47244340333563301</v>
      </c>
      <c r="M54" s="153">
        <v>0.42807011471498646</v>
      </c>
      <c r="N54" s="153">
        <v>0.2303730507800853</v>
      </c>
      <c r="O54" s="153">
        <v>0.2062299492348256</v>
      </c>
      <c r="P54" s="153">
        <v>0.23316354754544663</v>
      </c>
      <c r="Q54" s="153">
        <v>1.0563114824609996</v>
      </c>
    </row>
    <row r="55" spans="1:17" x14ac:dyDescent="0.25">
      <c r="A55" s="154" t="s">
        <v>26</v>
      </c>
      <c r="B55" s="153">
        <v>25.024025653668723</v>
      </c>
      <c r="C55" s="153">
        <v>34.669313485254762</v>
      </c>
      <c r="D55" s="153">
        <v>36.351855513072707</v>
      </c>
      <c r="E55" s="153">
        <v>30.967534015339741</v>
      </c>
      <c r="F55" s="153">
        <v>32.33852707546211</v>
      </c>
      <c r="G55" s="153">
        <v>36.265507111228189</v>
      </c>
      <c r="H55" s="153">
        <v>32.348059656352007</v>
      </c>
      <c r="I55" s="153">
        <v>28.58855902489071</v>
      </c>
      <c r="J55" s="153">
        <v>25.609256560205129</v>
      </c>
      <c r="K55" s="153">
        <v>28.776651476094145</v>
      </c>
      <c r="L55" s="153">
        <v>21.888413764874525</v>
      </c>
      <c r="M55" s="153">
        <v>26.46476039757184</v>
      </c>
      <c r="N55" s="153">
        <v>30.387619580362443</v>
      </c>
      <c r="O55" s="153">
        <v>32.418919981873771</v>
      </c>
      <c r="P55" s="153">
        <v>26.543237282060215</v>
      </c>
      <c r="Q55" s="153">
        <v>10.903430178837285</v>
      </c>
    </row>
    <row r="56" spans="1:17" x14ac:dyDescent="0.25">
      <c r="A56" s="152" t="s">
        <v>161</v>
      </c>
      <c r="B56" s="151">
        <v>100.65667835039537</v>
      </c>
      <c r="C56" s="151">
        <v>97.482184560878409</v>
      </c>
      <c r="D56" s="151">
        <v>150.17695517765688</v>
      </c>
      <c r="E56" s="151">
        <v>90.995460193677189</v>
      </c>
      <c r="F56" s="151">
        <v>94.116505367714126</v>
      </c>
      <c r="G56" s="151">
        <v>96.38179808631395</v>
      </c>
      <c r="H56" s="151">
        <v>97.628254174278254</v>
      </c>
      <c r="I56" s="151">
        <v>88.555275220554364</v>
      </c>
      <c r="J56" s="151">
        <v>77.879646510096563</v>
      </c>
      <c r="K56" s="151">
        <v>77.070691981225835</v>
      </c>
      <c r="L56" s="151">
        <v>62.817625609328658</v>
      </c>
      <c r="M56" s="151">
        <v>65.172615962766969</v>
      </c>
      <c r="N56" s="151">
        <v>73.219446092168013</v>
      </c>
      <c r="O56" s="151">
        <v>79.391932440169967</v>
      </c>
      <c r="P56" s="151">
        <v>69.685796352520256</v>
      </c>
      <c r="Q56" s="151">
        <v>26.432326010762967</v>
      </c>
    </row>
    <row r="57" spans="1:17" x14ac:dyDescent="0.25">
      <c r="A57" s="150" t="s">
        <v>33</v>
      </c>
      <c r="B57" s="87">
        <v>0</v>
      </c>
      <c r="C57" s="87">
        <v>0</v>
      </c>
      <c r="D57" s="87">
        <v>109.86695548171456</v>
      </c>
      <c r="E57" s="87">
        <v>0</v>
      </c>
      <c r="F57" s="87">
        <v>0</v>
      </c>
      <c r="G57" s="87">
        <v>68.240193805707904</v>
      </c>
      <c r="H57" s="87">
        <v>5.9405599368470314</v>
      </c>
      <c r="I57" s="87">
        <v>2.5649938143923499</v>
      </c>
      <c r="J57" s="87">
        <v>4.2124195508019424</v>
      </c>
      <c r="K57" s="87">
        <v>3.5580467422613506</v>
      </c>
      <c r="L57" s="87">
        <v>1.0253322237463842</v>
      </c>
      <c r="M57" s="87">
        <v>1.4189042024682113</v>
      </c>
      <c r="N57" s="87">
        <v>0.98101677193481018</v>
      </c>
      <c r="O57" s="87">
        <v>3.4460807280692989</v>
      </c>
      <c r="P57" s="87">
        <v>2.7869554041344999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1.0606170350240327E-14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1.983630260122857</v>
      </c>
      <c r="C60" s="87">
        <v>1.6586301550384122</v>
      </c>
      <c r="D60" s="87">
        <v>0</v>
      </c>
      <c r="E60" s="87">
        <v>3.2243629918266343</v>
      </c>
      <c r="F60" s="87">
        <v>2.7589491151154304</v>
      </c>
      <c r="G60" s="87">
        <v>5.9421480866134709E-16</v>
      </c>
      <c r="H60" s="87">
        <v>2.9167443638258268</v>
      </c>
      <c r="I60" s="87">
        <v>2.7138179649584306</v>
      </c>
      <c r="J60" s="87">
        <v>2.1568977400898062</v>
      </c>
      <c r="K60" s="87">
        <v>1.4921880471150348</v>
      </c>
      <c r="L60" s="87">
        <v>1.9534276530373511</v>
      </c>
      <c r="M60" s="87">
        <v>1.5952739313918252</v>
      </c>
      <c r="N60" s="87">
        <v>1.2500993741543509</v>
      </c>
      <c r="O60" s="87">
        <v>1.3884184518517468</v>
      </c>
      <c r="P60" s="87">
        <v>0.98406368379394604</v>
      </c>
      <c r="Q60" s="87">
        <v>0.1859225236257801</v>
      </c>
    </row>
    <row r="61" spans="1:17" x14ac:dyDescent="0.25">
      <c r="A61" s="150" t="s">
        <v>29</v>
      </c>
      <c r="B61" s="87">
        <v>38.54888203558928</v>
      </c>
      <c r="C61" s="87">
        <v>50.721203878686715</v>
      </c>
      <c r="D61" s="87">
        <v>40.309999695942324</v>
      </c>
      <c r="E61" s="87">
        <v>35.234314191808394</v>
      </c>
      <c r="F61" s="87">
        <v>34.692544732145556</v>
      </c>
      <c r="G61" s="87">
        <v>28.141604280606035</v>
      </c>
      <c r="H61" s="87">
        <v>32.97074744971755</v>
      </c>
      <c r="I61" s="87">
        <v>26.939350948719657</v>
      </c>
      <c r="J61" s="87">
        <v>21.841404075288818</v>
      </c>
      <c r="K61" s="87">
        <v>22.07060167460007</v>
      </c>
      <c r="L61" s="87">
        <v>7.7437748361257679</v>
      </c>
      <c r="M61" s="87">
        <v>3.4804055420379276</v>
      </c>
      <c r="N61" s="87">
        <v>2.9697040806474253</v>
      </c>
      <c r="O61" s="87">
        <v>5.3651969482003343</v>
      </c>
      <c r="P61" s="87">
        <v>2.8669468773889779</v>
      </c>
      <c r="Q61" s="87">
        <v>1.0592828491109929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60.124166054683236</v>
      </c>
      <c r="C63" s="87">
        <v>45.10235052715327</v>
      </c>
      <c r="D63" s="87">
        <v>0</v>
      </c>
      <c r="E63" s="87">
        <v>52.536783010042157</v>
      </c>
      <c r="F63" s="87">
        <v>56.665011520453149</v>
      </c>
      <c r="G63" s="87">
        <v>1.2966715213226471E-14</v>
      </c>
      <c r="H63" s="87">
        <v>55.800202423887846</v>
      </c>
      <c r="I63" s="87">
        <v>56.337112492483925</v>
      </c>
      <c r="J63" s="87">
        <v>49.668925143915992</v>
      </c>
      <c r="K63" s="87">
        <v>49.949855517249375</v>
      </c>
      <c r="L63" s="87">
        <v>52.095090896419151</v>
      </c>
      <c r="M63" s="87">
        <v>58.678032286869012</v>
      </c>
      <c r="N63" s="87">
        <v>68.018625865431432</v>
      </c>
      <c r="O63" s="87">
        <v>69.192236312048578</v>
      </c>
      <c r="P63" s="87">
        <v>63.047830387202836</v>
      </c>
      <c r="Q63" s="87">
        <v>25.187120638026194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52" t="s">
        <v>160</v>
      </c>
      <c r="B67" s="151">
        <v>0</v>
      </c>
      <c r="C67" s="151">
        <v>0</v>
      </c>
      <c r="D67" s="151">
        <v>0</v>
      </c>
      <c r="E67" s="151">
        <v>0</v>
      </c>
      <c r="F67" s="151">
        <v>0</v>
      </c>
      <c r="G67" s="151">
        <v>0</v>
      </c>
      <c r="H67" s="151">
        <v>0</v>
      </c>
      <c r="I67" s="151">
        <v>0</v>
      </c>
      <c r="J67" s="151">
        <v>0</v>
      </c>
      <c r="K67" s="151">
        <v>0</v>
      </c>
      <c r="L67" s="151">
        <v>0</v>
      </c>
      <c r="M67" s="151">
        <v>0</v>
      </c>
      <c r="N67" s="151">
        <v>0</v>
      </c>
      <c r="O67" s="151">
        <v>0</v>
      </c>
      <c r="P67" s="151">
        <v>0</v>
      </c>
      <c r="Q67" s="151">
        <v>0</v>
      </c>
    </row>
    <row r="68" spans="1:17" x14ac:dyDescent="0.25">
      <c r="A68" s="177" t="s">
        <v>98</v>
      </c>
      <c r="B68" s="176">
        <v>719.89400000000001</v>
      </c>
      <c r="C68" s="176">
        <v>753.18100000000004</v>
      </c>
      <c r="D68" s="176">
        <v>786.90899999999999</v>
      </c>
      <c r="E68" s="176">
        <v>748.11800000000005</v>
      </c>
      <c r="F68" s="176">
        <v>714.17499999999995</v>
      </c>
      <c r="G68" s="176">
        <v>698.06142193263599</v>
      </c>
      <c r="H68" s="176">
        <v>711.81921169953796</v>
      </c>
      <c r="I68" s="176">
        <v>681.35748457608395</v>
      </c>
      <c r="J68" s="176">
        <v>635.722563058589</v>
      </c>
      <c r="K68" s="176">
        <v>569.19799999999998</v>
      </c>
      <c r="L68" s="176">
        <v>597.19100000000003</v>
      </c>
      <c r="M68" s="176">
        <v>548.84158230867604</v>
      </c>
      <c r="N68" s="176">
        <v>567.79572283915002</v>
      </c>
      <c r="O68" s="176">
        <v>569.49562357000002</v>
      </c>
      <c r="P68" s="176">
        <v>602.05055147999997</v>
      </c>
      <c r="Q68" s="176">
        <v>651.44785259000002</v>
      </c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94.026953240464778</v>
      </c>
      <c r="C70" s="96">
        <v>68.838403511569467</v>
      </c>
      <c r="D70" s="96">
        <v>83.343032519215924</v>
      </c>
      <c r="E70" s="96">
        <v>54.96843509979081</v>
      </c>
      <c r="F70" s="96">
        <v>57.310694380981353</v>
      </c>
      <c r="G70" s="96">
        <v>69.147890537966532</v>
      </c>
      <c r="H70" s="96">
        <v>57.818672275353734</v>
      </c>
      <c r="I70" s="96">
        <v>43.863518049017621</v>
      </c>
      <c r="J70" s="96">
        <v>44.348198491123348</v>
      </c>
      <c r="K70" s="96">
        <v>41.577066910231189</v>
      </c>
      <c r="L70" s="96">
        <v>30.374190261186971</v>
      </c>
      <c r="M70" s="96">
        <v>52.960650588956902</v>
      </c>
      <c r="N70" s="96">
        <v>55.823725100280996</v>
      </c>
      <c r="O70" s="96">
        <v>57.896208338588643</v>
      </c>
      <c r="P70" s="96">
        <v>41.542162678813298</v>
      </c>
      <c r="Q70" s="96">
        <v>15.096723522147569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6.7558361981682219E-2</v>
      </c>
      <c r="C75" s="158">
        <v>5.8266772242991864E-2</v>
      </c>
      <c r="D75" s="158">
        <v>6.2847781041685272E-2</v>
      </c>
      <c r="E75" s="158">
        <v>5.5806315936626091E-2</v>
      </c>
      <c r="F75" s="158">
        <v>5.7729988859441056E-2</v>
      </c>
      <c r="G75" s="158">
        <v>5.8609982855593018E-2</v>
      </c>
      <c r="H75" s="158">
        <v>5.8442474890722532E-2</v>
      </c>
      <c r="I75" s="158">
        <v>5.2822189076511199E-2</v>
      </c>
      <c r="J75" s="158">
        <v>4.7209624817584048E-2</v>
      </c>
      <c r="K75" s="158">
        <v>3.4965423323035205E-2</v>
      </c>
      <c r="L75" s="158">
        <v>3.9162772398676243E-2</v>
      </c>
      <c r="M75" s="158">
        <v>4.5826058956579124E-2</v>
      </c>
      <c r="N75" s="158">
        <v>4.7893951351778964E-2</v>
      </c>
      <c r="O75" s="158">
        <v>5.0187721090546797E-2</v>
      </c>
      <c r="P75" s="158">
        <v>4.6971124603860687E-2</v>
      </c>
      <c r="Q75" s="158">
        <v>4.2505583733238601E-2</v>
      </c>
    </row>
    <row r="76" spans="1:17" x14ac:dyDescent="0.25">
      <c r="A76" s="92" t="s">
        <v>125</v>
      </c>
      <c r="B76" s="91">
        <v>3.1633962861564939E-2</v>
      </c>
      <c r="C76" s="91">
        <v>2.7283208993400927E-2</v>
      </c>
      <c r="D76" s="91">
        <v>2.9428250080182485E-2</v>
      </c>
      <c r="E76" s="91">
        <v>2.6131109073642928E-2</v>
      </c>
      <c r="F76" s="91">
        <v>2.7031862082051071E-2</v>
      </c>
      <c r="G76" s="91">
        <v>2.7443916142808486E-2</v>
      </c>
      <c r="H76" s="91">
        <v>2.7365481133665333E-2</v>
      </c>
      <c r="I76" s="91">
        <v>2.4733802278480124E-2</v>
      </c>
      <c r="J76" s="91">
        <v>2.2105739014110448E-2</v>
      </c>
      <c r="K76" s="91">
        <v>1.6372435186331177E-2</v>
      </c>
      <c r="L76" s="91">
        <v>1.833782897151286E-2</v>
      </c>
      <c r="M76" s="91">
        <v>2.1457889217583018E-2</v>
      </c>
      <c r="N76" s="91">
        <v>2.242617248130693E-2</v>
      </c>
      <c r="O76" s="91">
        <v>2.3500222008274996E-2</v>
      </c>
      <c r="P76" s="91">
        <v>2.1994062136784058E-2</v>
      </c>
      <c r="Q76" s="91">
        <v>1.9903088496890872E-2</v>
      </c>
    </row>
    <row r="77" spans="1:17" x14ac:dyDescent="0.25">
      <c r="A77" s="92" t="s">
        <v>26</v>
      </c>
      <c r="B77" s="91">
        <v>3.5924399120117273E-2</v>
      </c>
      <c r="C77" s="91">
        <v>3.0983563249590937E-2</v>
      </c>
      <c r="D77" s="91">
        <v>3.341953096150279E-2</v>
      </c>
      <c r="E77" s="91">
        <v>2.9675206862983163E-2</v>
      </c>
      <c r="F77" s="91">
        <v>3.0698126777389988E-2</v>
      </c>
      <c r="G77" s="91">
        <v>3.1166066712784535E-2</v>
      </c>
      <c r="H77" s="91">
        <v>3.1076993757057195E-2</v>
      </c>
      <c r="I77" s="91">
        <v>2.8088386798031075E-2</v>
      </c>
      <c r="J77" s="91">
        <v>2.5103885803473603E-2</v>
      </c>
      <c r="K77" s="91">
        <v>1.8592988136704031E-2</v>
      </c>
      <c r="L77" s="91">
        <v>2.0824943427163387E-2</v>
      </c>
      <c r="M77" s="91">
        <v>2.4368169738996102E-2</v>
      </c>
      <c r="N77" s="91">
        <v>2.5467778870472035E-2</v>
      </c>
      <c r="O77" s="91">
        <v>2.6687499082271804E-2</v>
      </c>
      <c r="P77" s="91">
        <v>2.4977062467076632E-2</v>
      </c>
      <c r="Q77" s="91">
        <v>2.260249523634773E-2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12.436066786756868</v>
      </c>
      <c r="C80" s="204">
        <v>0.76362760815295849</v>
      </c>
      <c r="D80" s="204">
        <v>0.76540521258968652</v>
      </c>
      <c r="E80" s="204">
        <v>0.87861588699526072</v>
      </c>
      <c r="F80" s="204">
        <v>1.2125587496863874</v>
      </c>
      <c r="G80" s="204">
        <v>1.1927779136680332</v>
      </c>
      <c r="H80" s="204">
        <v>1.4354473830133174</v>
      </c>
      <c r="I80" s="204">
        <v>1.5456934983208237</v>
      </c>
      <c r="J80" s="204">
        <v>1.6873268403663089</v>
      </c>
      <c r="K80" s="204">
        <v>0.68427898873136717</v>
      </c>
      <c r="L80" s="204">
        <v>0.92326965380708836</v>
      </c>
      <c r="M80" s="204">
        <v>0.89208391463063186</v>
      </c>
      <c r="N80" s="204">
        <v>0.88479296244813121</v>
      </c>
      <c r="O80" s="204">
        <v>0.74123249070608543</v>
      </c>
      <c r="P80" s="204">
        <v>0.65172581783287109</v>
      </c>
      <c r="Q80" s="204">
        <v>0.45871007313722983</v>
      </c>
    </row>
    <row r="81" spans="1:17" x14ac:dyDescent="0.25">
      <c r="A81" s="152" t="s">
        <v>166</v>
      </c>
      <c r="B81" s="151">
        <v>12.436066786756868</v>
      </c>
      <c r="C81" s="151">
        <v>0.76362760815295849</v>
      </c>
      <c r="D81" s="151">
        <v>0.76540521258968652</v>
      </c>
      <c r="E81" s="151">
        <v>0.87861588699526072</v>
      </c>
      <c r="F81" s="151">
        <v>1.2125587496863874</v>
      </c>
      <c r="G81" s="151">
        <v>1.1927779136680332</v>
      </c>
      <c r="H81" s="151">
        <v>1.4354473830133174</v>
      </c>
      <c r="I81" s="151">
        <v>1.5456934983208237</v>
      </c>
      <c r="J81" s="151">
        <v>1.6873268403663089</v>
      </c>
      <c r="K81" s="151">
        <v>0.68427898873136717</v>
      </c>
      <c r="L81" s="151">
        <v>0.92326965380708836</v>
      </c>
      <c r="M81" s="151">
        <v>0.89208391463063186</v>
      </c>
      <c r="N81" s="151">
        <v>0.88479296244813121</v>
      </c>
      <c r="O81" s="151">
        <v>0.74123249070608543</v>
      </c>
      <c r="P81" s="151">
        <v>0.65172581783287109</v>
      </c>
      <c r="Q81" s="151">
        <v>0.45871007313722983</v>
      </c>
    </row>
    <row r="82" spans="1:17" x14ac:dyDescent="0.25">
      <c r="A82" s="154" t="s">
        <v>30</v>
      </c>
      <c r="B82" s="153">
        <v>12.22805147870336</v>
      </c>
      <c r="C82" s="153">
        <v>0.49386249609392568</v>
      </c>
      <c r="D82" s="153">
        <v>0.47400966891468438</v>
      </c>
      <c r="E82" s="153">
        <v>0.62006626950096644</v>
      </c>
      <c r="F82" s="153">
        <v>0.9487963934438971</v>
      </c>
      <c r="G82" s="153">
        <v>0.92489112215666058</v>
      </c>
      <c r="H82" s="153">
        <v>1.1702606764512731</v>
      </c>
      <c r="I82" s="153">
        <v>1.3087652951176925</v>
      </c>
      <c r="J82" s="153">
        <v>1.4786945509891809</v>
      </c>
      <c r="K82" s="153">
        <v>0.5248581778214626</v>
      </c>
      <c r="L82" s="153">
        <v>0.74622335465099487</v>
      </c>
      <c r="M82" s="153">
        <v>0.6834844567684889</v>
      </c>
      <c r="N82" s="153">
        <v>0.66680252176676791</v>
      </c>
      <c r="O82" s="153">
        <v>0.51119885017186628</v>
      </c>
      <c r="P82" s="153">
        <v>0.43593156760917345</v>
      </c>
      <c r="Q82" s="153">
        <v>0.25833493404336133</v>
      </c>
    </row>
    <row r="83" spans="1:17" x14ac:dyDescent="0.25">
      <c r="A83" s="154" t="s">
        <v>125</v>
      </c>
      <c r="B83" s="153">
        <v>5.9148693312718005E-3</v>
      </c>
      <c r="C83" s="153">
        <v>9.1626878465418029E-3</v>
      </c>
      <c r="D83" s="153">
        <v>9.4690935569608711E-3</v>
      </c>
      <c r="E83" s="153">
        <v>1.4882590976391007E-2</v>
      </c>
      <c r="F83" s="153">
        <v>1.1414758925962049E-2</v>
      </c>
      <c r="G83" s="153">
        <v>1.061194154697047E-2</v>
      </c>
      <c r="H83" s="153">
        <v>1.1695311858047936E-2</v>
      </c>
      <c r="I83" s="153">
        <v>8.4130064503925711E-3</v>
      </c>
      <c r="J83" s="153">
        <v>5.978481605501215E-3</v>
      </c>
      <c r="K83" s="153">
        <v>3.7216987142102997E-3</v>
      </c>
      <c r="L83" s="153">
        <v>3.7406596487812144E-3</v>
      </c>
      <c r="M83" s="153">
        <v>3.3204089028759688E-3</v>
      </c>
      <c r="N83" s="153">
        <v>1.6401833871231963E-3</v>
      </c>
      <c r="O83" s="153">
        <v>1.4540876014316521E-3</v>
      </c>
      <c r="P83" s="153">
        <v>1.8790932075693865E-3</v>
      </c>
      <c r="Q83" s="153">
        <v>1.7697586304017035E-2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0.20210043872223504</v>
      </c>
      <c r="C85" s="153">
        <v>0.26060242421249102</v>
      </c>
      <c r="D85" s="153">
        <v>0.28192645011804129</v>
      </c>
      <c r="E85" s="153">
        <v>0.24366702651790328</v>
      </c>
      <c r="F85" s="153">
        <v>0.25234759731652839</v>
      </c>
      <c r="G85" s="153">
        <v>0.25727484996440214</v>
      </c>
      <c r="H85" s="153">
        <v>0.25349139470399656</v>
      </c>
      <c r="I85" s="153">
        <v>0.2285151967527386</v>
      </c>
      <c r="J85" s="153">
        <v>0.20265380777162667</v>
      </c>
      <c r="K85" s="153">
        <v>0.15569911219569418</v>
      </c>
      <c r="L85" s="153">
        <v>0.17330563950731223</v>
      </c>
      <c r="M85" s="153">
        <v>0.20527904895926694</v>
      </c>
      <c r="N85" s="153">
        <v>0.21635025729424004</v>
      </c>
      <c r="O85" s="153">
        <v>0.22857955293278756</v>
      </c>
      <c r="P85" s="153">
        <v>0.21391515701612829</v>
      </c>
      <c r="Q85" s="153">
        <v>0.18267755278985148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50.665962793341379</v>
      </c>
      <c r="C87" s="206">
        <v>41.070720827851737</v>
      </c>
      <c r="D87" s="206">
        <v>44.457842505631803</v>
      </c>
      <c r="E87" s="206">
        <v>29.270034896211722</v>
      </c>
      <c r="F87" s="206">
        <v>30.551103211351908</v>
      </c>
      <c r="G87" s="206">
        <v>41.973635909400215</v>
      </c>
      <c r="H87" s="206">
        <v>30.154384651653295</v>
      </c>
      <c r="I87" s="206">
        <v>19.411790270598644</v>
      </c>
      <c r="J87" s="206">
        <v>21.901931254142582</v>
      </c>
      <c r="K87" s="206">
        <v>25.166582861478396</v>
      </c>
      <c r="L87" s="206">
        <v>13.216576311255356</v>
      </c>
      <c r="M87" s="206">
        <v>32.510719627892229</v>
      </c>
      <c r="N87" s="206">
        <v>34.596000109369257</v>
      </c>
      <c r="O87" s="206">
        <v>35.599382490278529</v>
      </c>
      <c r="P87" s="206">
        <v>21.406526209533965</v>
      </c>
      <c r="Q87" s="206">
        <v>0.40933177620251021</v>
      </c>
    </row>
    <row r="88" spans="1:17" x14ac:dyDescent="0.25">
      <c r="A88" s="152" t="s">
        <v>164</v>
      </c>
      <c r="B88" s="151">
        <v>50.665962793341379</v>
      </c>
      <c r="C88" s="151">
        <v>41.070720827851737</v>
      </c>
      <c r="D88" s="151">
        <v>44.457842505631803</v>
      </c>
      <c r="E88" s="151">
        <v>29.270034896211722</v>
      </c>
      <c r="F88" s="151">
        <v>30.551103211351908</v>
      </c>
      <c r="G88" s="151">
        <v>41.973635909400215</v>
      </c>
      <c r="H88" s="151">
        <v>30.154384651653295</v>
      </c>
      <c r="I88" s="151">
        <v>19.411790270598644</v>
      </c>
      <c r="J88" s="151">
        <v>21.901931254142582</v>
      </c>
      <c r="K88" s="151">
        <v>25.166582861478396</v>
      </c>
      <c r="L88" s="151">
        <v>13.216576311255356</v>
      </c>
      <c r="M88" s="151">
        <v>32.510719627892229</v>
      </c>
      <c r="N88" s="151">
        <v>34.596000109369257</v>
      </c>
      <c r="O88" s="151">
        <v>35.599382490278529</v>
      </c>
      <c r="P88" s="151">
        <v>21.406526209533965</v>
      </c>
      <c r="Q88" s="151">
        <v>0.40933177620251021</v>
      </c>
    </row>
    <row r="89" spans="1:17" x14ac:dyDescent="0.25">
      <c r="A89" s="154" t="s">
        <v>30</v>
      </c>
      <c r="B89" s="205">
        <v>19.375351033372965</v>
      </c>
      <c r="C89" s="205">
        <v>0.78252526501894071</v>
      </c>
      <c r="D89" s="205">
        <v>0.75106845472724282</v>
      </c>
      <c r="E89" s="205">
        <v>0.98249517974790324</v>
      </c>
      <c r="F89" s="205">
        <v>1.5033681542959194</v>
      </c>
      <c r="G89" s="205">
        <v>1.4654902451666609</v>
      </c>
      <c r="H89" s="205">
        <v>1.8542783734829562</v>
      </c>
      <c r="I89" s="205">
        <v>2.0737389810114011</v>
      </c>
      <c r="J89" s="205">
        <v>2.34299193509686</v>
      </c>
      <c r="K89" s="205">
        <v>0.83163793150024112</v>
      </c>
      <c r="L89" s="205">
        <v>1.1823911169203987</v>
      </c>
      <c r="M89" s="205">
        <v>1.0829813154456835</v>
      </c>
      <c r="N89" s="205">
        <v>1.0565487847078816</v>
      </c>
      <c r="O89" s="205">
        <v>0.80999472296847175</v>
      </c>
      <c r="P89" s="205">
        <v>0.69073369241752081</v>
      </c>
      <c r="Q89" s="205">
        <v>0.40933177620251021</v>
      </c>
    </row>
    <row r="90" spans="1:17" x14ac:dyDescent="0.25">
      <c r="A90" s="154" t="s">
        <v>125</v>
      </c>
      <c r="B90" s="205">
        <v>0.88974163290022878</v>
      </c>
      <c r="C90" s="205">
        <v>1.3684058588046233</v>
      </c>
      <c r="D90" s="205">
        <v>1.4202809258557354</v>
      </c>
      <c r="E90" s="205">
        <v>1.6282827544227065</v>
      </c>
      <c r="F90" s="205">
        <v>1.2570895170373748</v>
      </c>
      <c r="G90" s="205">
        <v>1.6046706578542171</v>
      </c>
      <c r="H90" s="205">
        <v>1.2480963802069909</v>
      </c>
      <c r="I90" s="205">
        <v>0.61565121992452987</v>
      </c>
      <c r="J90" s="205">
        <v>0.56047297036874311</v>
      </c>
      <c r="K90" s="205">
        <v>0.56810232452939469</v>
      </c>
      <c r="L90" s="205">
        <v>0.25425999400710714</v>
      </c>
      <c r="M90" s="205">
        <v>0.50025509730167761</v>
      </c>
      <c r="N90" s="205">
        <v>0.25235441840473416</v>
      </c>
      <c r="O90" s="205">
        <v>0.2199105195934106</v>
      </c>
      <c r="P90" s="205">
        <v>0.18038898148573243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30.400870127068185</v>
      </c>
      <c r="C92" s="205">
        <v>38.919789704028176</v>
      </c>
      <c r="D92" s="205">
        <v>42.286493125048821</v>
      </c>
      <c r="E92" s="205">
        <v>26.659256962041113</v>
      </c>
      <c r="F92" s="205">
        <v>27.790645540018613</v>
      </c>
      <c r="G92" s="205">
        <v>38.903475006379338</v>
      </c>
      <c r="H92" s="205">
        <v>27.052009897963348</v>
      </c>
      <c r="I92" s="205">
        <v>16.722400069662712</v>
      </c>
      <c r="J92" s="205">
        <v>18.998466348676978</v>
      </c>
      <c r="K92" s="205">
        <v>23.766842605448762</v>
      </c>
      <c r="L92" s="205">
        <v>11.779925200327849</v>
      </c>
      <c r="M92" s="205">
        <v>30.927483215144868</v>
      </c>
      <c r="N92" s="205">
        <v>33.287096906256643</v>
      </c>
      <c r="O92" s="205">
        <v>34.569477247716648</v>
      </c>
      <c r="P92" s="205">
        <v>20.53540353563071</v>
      </c>
      <c r="Q92" s="205">
        <v>0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30.857365298384838</v>
      </c>
      <c r="C94" s="206">
        <v>26.945788303321791</v>
      </c>
      <c r="D94" s="206">
        <v>38.056937019952748</v>
      </c>
      <c r="E94" s="206">
        <v>24.763978000647199</v>
      </c>
      <c r="F94" s="206">
        <v>25.489302431083612</v>
      </c>
      <c r="G94" s="206">
        <v>25.922866732042699</v>
      </c>
      <c r="H94" s="206">
        <v>26.170397765796395</v>
      </c>
      <c r="I94" s="206">
        <v>22.853212091021643</v>
      </c>
      <c r="J94" s="206">
        <v>20.711730771796866</v>
      </c>
      <c r="K94" s="206">
        <v>15.691239636698384</v>
      </c>
      <c r="L94" s="206">
        <v>16.195181523725854</v>
      </c>
      <c r="M94" s="206">
        <v>19.512020987477463</v>
      </c>
      <c r="N94" s="206">
        <v>20.295038077111816</v>
      </c>
      <c r="O94" s="206">
        <v>21.50540563651348</v>
      </c>
      <c r="P94" s="206">
        <v>19.436939526842593</v>
      </c>
      <c r="Q94" s="206">
        <v>14.186176089074589</v>
      </c>
    </row>
    <row r="95" spans="1:17" x14ac:dyDescent="0.25">
      <c r="A95" s="152" t="s">
        <v>162</v>
      </c>
      <c r="B95" s="151">
        <v>11.359064099720893</v>
      </c>
      <c r="C95" s="151">
        <v>9.3966788333323308</v>
      </c>
      <c r="D95" s="151">
        <v>10.138358234198895</v>
      </c>
      <c r="E95" s="151">
        <v>8.5667235453787178</v>
      </c>
      <c r="F95" s="151">
        <v>8.8578571848796592</v>
      </c>
      <c r="G95" s="151">
        <v>9.5052539522061359</v>
      </c>
      <c r="H95" s="151">
        <v>8.9358090036780435</v>
      </c>
      <c r="I95" s="151">
        <v>7.6972256081618982</v>
      </c>
      <c r="J95" s="151">
        <v>7.0946753375699103</v>
      </c>
      <c r="K95" s="151">
        <v>5.6586788748831705</v>
      </c>
      <c r="L95" s="151">
        <v>5.6291502711865489</v>
      </c>
      <c r="M95" s="151">
        <v>7.3833112426661271</v>
      </c>
      <c r="N95" s="151">
        <v>7.7323844942456903</v>
      </c>
      <c r="O95" s="151">
        <v>8.0642896611033272</v>
      </c>
      <c r="P95" s="151">
        <v>6.983805096987048</v>
      </c>
      <c r="Q95" s="151">
        <v>3.1292752243970492</v>
      </c>
    </row>
    <row r="96" spans="1:17" x14ac:dyDescent="0.25">
      <c r="A96" s="154" t="s">
        <v>30</v>
      </c>
      <c r="B96" s="153">
        <v>4.2345675487014001</v>
      </c>
      <c r="C96" s="153">
        <v>0.171024312673385</v>
      </c>
      <c r="D96" s="153">
        <v>0.16414928946387325</v>
      </c>
      <c r="E96" s="153">
        <v>0.21472861047781219</v>
      </c>
      <c r="F96" s="153">
        <v>0.32856767286266669</v>
      </c>
      <c r="G96" s="153">
        <v>0.32028929047180632</v>
      </c>
      <c r="H96" s="153">
        <v>0.40526063311498095</v>
      </c>
      <c r="I96" s="153">
        <v>0.45322470691460309</v>
      </c>
      <c r="J96" s="153">
        <v>0.51207111541571182</v>
      </c>
      <c r="K96" s="153">
        <v>0.18175810032728007</v>
      </c>
      <c r="L96" s="153">
        <v>0.25841674016433569</v>
      </c>
      <c r="M96" s="153">
        <v>0.23669029409259199</v>
      </c>
      <c r="N96" s="153">
        <v>0.23091334911236622</v>
      </c>
      <c r="O96" s="153">
        <v>0.17702788262229291</v>
      </c>
      <c r="P96" s="153">
        <v>0.15096286377820167</v>
      </c>
      <c r="Q96" s="153">
        <v>8.9461246569100525E-2</v>
      </c>
    </row>
    <row r="97" spans="1:17" x14ac:dyDescent="0.25">
      <c r="A97" s="154" t="s">
        <v>125</v>
      </c>
      <c r="B97" s="153">
        <v>0.20258348553625494</v>
      </c>
      <c r="C97" s="153">
        <v>0.3133533165487194</v>
      </c>
      <c r="D97" s="153">
        <v>0.32411860683672994</v>
      </c>
      <c r="E97" s="153">
        <v>0.48075617228775352</v>
      </c>
      <c r="F97" s="153">
        <v>0.36911932762650573</v>
      </c>
      <c r="G97" s="153">
        <v>0.36384887642799568</v>
      </c>
      <c r="H97" s="153">
        <v>0.37621577946839951</v>
      </c>
      <c r="I97" s="153">
        <v>0.25722487017129331</v>
      </c>
      <c r="J97" s="153">
        <v>0.18862841593664703</v>
      </c>
      <c r="K97" s="153">
        <v>0.12785939858263437</v>
      </c>
      <c r="L97" s="153">
        <v>0.11347362977713774</v>
      </c>
      <c r="M97" s="153">
        <v>0.11375726507786833</v>
      </c>
      <c r="N97" s="153">
        <v>5.644187108744031E-2</v>
      </c>
      <c r="O97" s="153">
        <v>4.9856923251314925E-2</v>
      </c>
      <c r="P97" s="153">
        <v>5.9499024721493501E-2</v>
      </c>
      <c r="Q97" s="153">
        <v>0.26848325827269931</v>
      </c>
    </row>
    <row r="98" spans="1:17" x14ac:dyDescent="0.25">
      <c r="A98" s="154" t="s">
        <v>26</v>
      </c>
      <c r="B98" s="153">
        <v>6.9219130654832393</v>
      </c>
      <c r="C98" s="153">
        <v>8.9123012041102267</v>
      </c>
      <c r="D98" s="153">
        <v>9.6500903378982912</v>
      </c>
      <c r="E98" s="153">
        <v>7.871238762613153</v>
      </c>
      <c r="F98" s="153">
        <v>8.1601701843904877</v>
      </c>
      <c r="G98" s="153">
        <v>8.8211157853063344</v>
      </c>
      <c r="H98" s="153">
        <v>8.1543325910946631</v>
      </c>
      <c r="I98" s="153">
        <v>6.9867760310760021</v>
      </c>
      <c r="J98" s="153">
        <v>6.3939758062175516</v>
      </c>
      <c r="K98" s="153">
        <v>5.3490613759732559</v>
      </c>
      <c r="L98" s="153">
        <v>5.2572599012450754</v>
      </c>
      <c r="M98" s="153">
        <v>7.032863683495667</v>
      </c>
      <c r="N98" s="153">
        <v>7.4450292740458837</v>
      </c>
      <c r="O98" s="153">
        <v>7.8374048552297193</v>
      </c>
      <c r="P98" s="153">
        <v>6.7733432084873524</v>
      </c>
      <c r="Q98" s="153">
        <v>2.7713307195552495</v>
      </c>
    </row>
    <row r="99" spans="1:17" x14ac:dyDescent="0.25">
      <c r="A99" s="152" t="s">
        <v>161</v>
      </c>
      <c r="B99" s="151">
        <v>19.498301198663945</v>
      </c>
      <c r="C99" s="151">
        <v>17.54910946998946</v>
      </c>
      <c r="D99" s="151">
        <v>27.918578785753851</v>
      </c>
      <c r="E99" s="151">
        <v>16.197254455268482</v>
      </c>
      <c r="F99" s="151">
        <v>16.631445246203953</v>
      </c>
      <c r="G99" s="151">
        <v>16.417612779836563</v>
      </c>
      <c r="H99" s="151">
        <v>17.234588762118349</v>
      </c>
      <c r="I99" s="151">
        <v>15.155986482859745</v>
      </c>
      <c r="J99" s="151">
        <v>13.617055434226957</v>
      </c>
      <c r="K99" s="151">
        <v>10.032560761815214</v>
      </c>
      <c r="L99" s="151">
        <v>10.566031252539306</v>
      </c>
      <c r="M99" s="151">
        <v>12.128709744811337</v>
      </c>
      <c r="N99" s="151">
        <v>12.562653582866124</v>
      </c>
      <c r="O99" s="151">
        <v>13.441115975410153</v>
      </c>
      <c r="P99" s="151">
        <v>12.453134429855547</v>
      </c>
      <c r="Q99" s="151">
        <v>11.056900864677539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20.424766562476634</v>
      </c>
      <c r="E100" s="87">
        <v>0</v>
      </c>
      <c r="F100" s="87">
        <v>0</v>
      </c>
      <c r="G100" s="87">
        <v>11.623990215660859</v>
      </c>
      <c r="H100" s="87">
        <v>1.0487036605766615</v>
      </c>
      <c r="I100" s="87">
        <v>0.43899148280808598</v>
      </c>
      <c r="J100" s="87">
        <v>0.73653069968743412</v>
      </c>
      <c r="K100" s="87">
        <v>0.46316335324731733</v>
      </c>
      <c r="L100" s="87">
        <v>0.17246262040714694</v>
      </c>
      <c r="M100" s="87">
        <v>0.26405994255718845</v>
      </c>
      <c r="N100" s="87">
        <v>0.16831831600153108</v>
      </c>
      <c r="O100" s="87">
        <v>0.58342415032549544</v>
      </c>
      <c r="P100" s="87">
        <v>0.49804023365292471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1.9093626735199493E-15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0.38425091024780123</v>
      </c>
      <c r="C103" s="87">
        <v>0.2985928381900062</v>
      </c>
      <c r="D103" s="87">
        <v>0</v>
      </c>
      <c r="E103" s="87">
        <v>0.57393882863615298</v>
      </c>
      <c r="F103" s="87">
        <v>0.48753734497292217</v>
      </c>
      <c r="G103" s="87">
        <v>1.0121816391005833E-16</v>
      </c>
      <c r="H103" s="87">
        <v>0.51490104027701433</v>
      </c>
      <c r="I103" s="87">
        <v>0.46446231792982084</v>
      </c>
      <c r="J103" s="87">
        <v>0.37712800980618266</v>
      </c>
      <c r="K103" s="87">
        <v>0.19424332214874532</v>
      </c>
      <c r="L103" s="87">
        <v>0.328569846939615</v>
      </c>
      <c r="M103" s="87">
        <v>0.29688258161018666</v>
      </c>
      <c r="N103" s="87">
        <v>0.21448626314230898</v>
      </c>
      <c r="O103" s="87">
        <v>0.23506032489891104</v>
      </c>
      <c r="P103" s="87">
        <v>0.17585617131835599</v>
      </c>
      <c r="Q103" s="87">
        <v>7.7773212671629718E-2</v>
      </c>
    </row>
    <row r="104" spans="1:17" x14ac:dyDescent="0.25">
      <c r="A104" s="150" t="s">
        <v>29</v>
      </c>
      <c r="B104" s="87">
        <v>7.4673407181703721</v>
      </c>
      <c r="C104" s="87">
        <v>9.1310218715999856</v>
      </c>
      <c r="D104" s="87">
        <v>7.4938122232772155</v>
      </c>
      <c r="E104" s="87">
        <v>6.2717321425366341</v>
      </c>
      <c r="F104" s="87">
        <v>6.1305629220917792</v>
      </c>
      <c r="G104" s="87">
        <v>4.7936225641757026</v>
      </c>
      <c r="H104" s="87">
        <v>5.8204182619221294</v>
      </c>
      <c r="I104" s="87">
        <v>4.6105942059230616</v>
      </c>
      <c r="J104" s="87">
        <v>3.8189131998178829</v>
      </c>
      <c r="K104" s="87">
        <v>2.8730071919450801</v>
      </c>
      <c r="L104" s="87">
        <v>1.3025160715240658</v>
      </c>
      <c r="M104" s="87">
        <v>0.64770805943598952</v>
      </c>
      <c r="N104" s="87">
        <v>0.50952807757976393</v>
      </c>
      <c r="O104" s="87">
        <v>0.90833202058688822</v>
      </c>
      <c r="P104" s="87">
        <v>0.51233503434144678</v>
      </c>
      <c r="Q104" s="87">
        <v>0.44310839104754779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11.646709570245774</v>
      </c>
      <c r="C106" s="87">
        <v>8.1194947601994656</v>
      </c>
      <c r="D106" s="87">
        <v>0</v>
      </c>
      <c r="E106" s="87">
        <v>9.3515834840956948</v>
      </c>
      <c r="F106" s="87">
        <v>10.013344979139253</v>
      </c>
      <c r="G106" s="87">
        <v>2.2087418332507441E-15</v>
      </c>
      <c r="H106" s="87">
        <v>9.8505657993425455</v>
      </c>
      <c r="I106" s="87">
        <v>9.6419384761987761</v>
      </c>
      <c r="J106" s="87">
        <v>8.6844835249154571</v>
      </c>
      <c r="K106" s="87">
        <v>6.5021468944740715</v>
      </c>
      <c r="L106" s="87">
        <v>8.7624827136684775</v>
      </c>
      <c r="M106" s="87">
        <v>10.920059161207972</v>
      </c>
      <c r="N106" s="87">
        <v>11.670320926142521</v>
      </c>
      <c r="O106" s="87">
        <v>11.714299479598857</v>
      </c>
      <c r="P106" s="87">
        <v>11.266902990542819</v>
      </c>
      <c r="Q106" s="87">
        <v>10.536019260958362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1765.3826950884065</v>
      </c>
      <c r="C112" s="96">
        <v>1305.1995481357972</v>
      </c>
      <c r="D112" s="96">
        <v>1424.5347841319992</v>
      </c>
      <c r="E112" s="96">
        <v>1091.4751466756256</v>
      </c>
      <c r="F112" s="96">
        <v>1063.2822667900766</v>
      </c>
      <c r="G112" s="96">
        <v>1345.4142889943687</v>
      </c>
      <c r="H112" s="96">
        <v>1073.1690864353968</v>
      </c>
      <c r="I112" s="96">
        <v>969.721189499145</v>
      </c>
      <c r="J112" s="96">
        <v>1017.53121862071</v>
      </c>
      <c r="K112" s="96">
        <v>975.44303705426705</v>
      </c>
      <c r="L112" s="96">
        <v>1014.9485504588793</v>
      </c>
      <c r="M112" s="96">
        <v>1249.346538470113</v>
      </c>
      <c r="N112" s="96">
        <v>1273.1003861639877</v>
      </c>
      <c r="O112" s="96">
        <v>1142.0673714033128</v>
      </c>
      <c r="P112" s="96">
        <v>1067.9859757191978</v>
      </c>
      <c r="Q112" s="96">
        <v>897.28272316293987</v>
      </c>
    </row>
    <row r="113" spans="1:17" x14ac:dyDescent="0.25">
      <c r="A113" s="132" t="s">
        <v>83</v>
      </c>
      <c r="B113" s="160">
        <v>0</v>
      </c>
      <c r="C113" s="160">
        <v>0</v>
      </c>
      <c r="D113" s="160">
        <v>0</v>
      </c>
      <c r="E113" s="160">
        <v>0</v>
      </c>
      <c r="F113" s="160">
        <v>0</v>
      </c>
      <c r="G113" s="160">
        <v>0</v>
      </c>
      <c r="H113" s="160">
        <v>0</v>
      </c>
      <c r="I113" s="160">
        <v>0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</row>
    <row r="114" spans="1:17" x14ac:dyDescent="0.25">
      <c r="A114" s="76" t="s">
        <v>82</v>
      </c>
      <c r="B114" s="159">
        <v>0</v>
      </c>
      <c r="C114" s="159">
        <v>0</v>
      </c>
      <c r="D114" s="159">
        <v>0</v>
      </c>
      <c r="E114" s="159">
        <v>0</v>
      </c>
      <c r="F114" s="159">
        <v>0</v>
      </c>
      <c r="G114" s="159">
        <v>0</v>
      </c>
      <c r="H114" s="159">
        <v>0</v>
      </c>
      <c r="I114" s="159">
        <v>0</v>
      </c>
      <c r="J114" s="159">
        <v>0</v>
      </c>
      <c r="K114" s="159">
        <v>0</v>
      </c>
      <c r="L114" s="159">
        <v>0</v>
      </c>
      <c r="M114" s="159">
        <v>0</v>
      </c>
      <c r="N114" s="159">
        <v>0</v>
      </c>
      <c r="O114" s="159">
        <v>0</v>
      </c>
      <c r="P114" s="159">
        <v>0</v>
      </c>
      <c r="Q114" s="159">
        <v>0</v>
      </c>
    </row>
    <row r="115" spans="1:17" x14ac:dyDescent="0.25">
      <c r="A115" s="76" t="s">
        <v>81</v>
      </c>
      <c r="B115" s="159">
        <v>0</v>
      </c>
      <c r="C115" s="159">
        <v>0</v>
      </c>
      <c r="D115" s="159">
        <v>0</v>
      </c>
      <c r="E115" s="159">
        <v>0</v>
      </c>
      <c r="F115" s="159">
        <v>0</v>
      </c>
      <c r="G115" s="159">
        <v>0</v>
      </c>
      <c r="H115" s="159">
        <v>0</v>
      </c>
      <c r="I115" s="159">
        <v>0</v>
      </c>
      <c r="J115" s="159">
        <v>0</v>
      </c>
      <c r="K115" s="159">
        <v>0</v>
      </c>
      <c r="L115" s="159">
        <v>0</v>
      </c>
      <c r="M115" s="159">
        <v>0</v>
      </c>
      <c r="N115" s="159">
        <v>0</v>
      </c>
      <c r="O115" s="159">
        <v>0</v>
      </c>
      <c r="P115" s="159">
        <v>0</v>
      </c>
      <c r="Q115" s="159">
        <v>0</v>
      </c>
    </row>
    <row r="116" spans="1:17" x14ac:dyDescent="0.25">
      <c r="A116" s="76" t="s">
        <v>80</v>
      </c>
      <c r="B116" s="159">
        <v>0</v>
      </c>
      <c r="C116" s="159">
        <v>0</v>
      </c>
      <c r="D116" s="159">
        <v>0</v>
      </c>
      <c r="E116" s="159">
        <v>0</v>
      </c>
      <c r="F116" s="159">
        <v>0</v>
      </c>
      <c r="G116" s="159">
        <v>0</v>
      </c>
      <c r="H116" s="159">
        <v>0</v>
      </c>
      <c r="I116" s="159">
        <v>0</v>
      </c>
      <c r="J116" s="159">
        <v>0</v>
      </c>
      <c r="K116" s="159">
        <v>0</v>
      </c>
      <c r="L116" s="159">
        <v>0</v>
      </c>
      <c r="M116" s="159">
        <v>0</v>
      </c>
      <c r="N116" s="159">
        <v>0</v>
      </c>
      <c r="O116" s="159">
        <v>0</v>
      </c>
      <c r="P116" s="159">
        <v>0</v>
      </c>
      <c r="Q116" s="159">
        <v>0</v>
      </c>
    </row>
    <row r="117" spans="1:17" x14ac:dyDescent="0.25">
      <c r="A117" s="129" t="s">
        <v>79</v>
      </c>
      <c r="B117" s="158">
        <v>0.64707982282096621</v>
      </c>
      <c r="C117" s="158">
        <v>0.55906456641987567</v>
      </c>
      <c r="D117" s="158">
        <v>0.54289238052696431</v>
      </c>
      <c r="E117" s="158">
        <v>0.39661444622896114</v>
      </c>
      <c r="F117" s="158">
        <v>0.3985057537888318</v>
      </c>
      <c r="G117" s="158">
        <v>0.42693750519662854</v>
      </c>
      <c r="H117" s="158">
        <v>0.26150285344286217</v>
      </c>
      <c r="I117" s="158">
        <v>0.25442194425298581</v>
      </c>
      <c r="J117" s="158">
        <v>0.21285842465380445</v>
      </c>
      <c r="K117" s="158">
        <v>0.28675791291109304</v>
      </c>
      <c r="L117" s="158">
        <v>0.24933314051799818</v>
      </c>
      <c r="M117" s="158">
        <v>0.28788687108756505</v>
      </c>
      <c r="N117" s="158">
        <v>0.30442928905130462</v>
      </c>
      <c r="O117" s="158">
        <v>0.30801704379433859</v>
      </c>
      <c r="P117" s="158">
        <v>0.28352587244557692</v>
      </c>
      <c r="Q117" s="158">
        <v>0.2608066443299919</v>
      </c>
    </row>
    <row r="118" spans="1:17" x14ac:dyDescent="0.25">
      <c r="A118" s="92" t="s">
        <v>125</v>
      </c>
      <c r="B118" s="91">
        <v>0.30299282698915381</v>
      </c>
      <c r="C118" s="91">
        <v>0.26177999602978064</v>
      </c>
      <c r="D118" s="91">
        <v>0.25420742746949793</v>
      </c>
      <c r="E118" s="91">
        <v>0.18571330467972208</v>
      </c>
      <c r="F118" s="91">
        <v>0.18659890272197432</v>
      </c>
      <c r="G118" s="91">
        <v>0.19991196925794741</v>
      </c>
      <c r="H118" s="91">
        <v>0.12244778161210795</v>
      </c>
      <c r="I118" s="91">
        <v>0.11913217105305685</v>
      </c>
      <c r="J118" s="91">
        <v>9.9670200738369089E-2</v>
      </c>
      <c r="K118" s="91">
        <v>0.13427337343893833</v>
      </c>
      <c r="L118" s="91">
        <v>0.11674935679231385</v>
      </c>
      <c r="M118" s="91">
        <v>0.13480200409218687</v>
      </c>
      <c r="N118" s="91">
        <v>0.14254793250364406</v>
      </c>
      <c r="O118" s="91">
        <v>0.14422788590938698</v>
      </c>
      <c r="P118" s="91">
        <v>0.13275998197925593</v>
      </c>
      <c r="Q118" s="91">
        <v>0.12212178416968342</v>
      </c>
    </row>
    <row r="119" spans="1:17" x14ac:dyDescent="0.25">
      <c r="A119" s="92" t="s">
        <v>26</v>
      </c>
      <c r="B119" s="91">
        <v>0.34408699583181235</v>
      </c>
      <c r="C119" s="91">
        <v>0.29728457039009498</v>
      </c>
      <c r="D119" s="91">
        <v>0.28868495305746633</v>
      </c>
      <c r="E119" s="91">
        <v>0.21090114154923909</v>
      </c>
      <c r="F119" s="91">
        <v>0.21190685106685744</v>
      </c>
      <c r="G119" s="91">
        <v>0.22702553593868111</v>
      </c>
      <c r="H119" s="91">
        <v>0.13905507183075419</v>
      </c>
      <c r="I119" s="91">
        <v>0.13528977319992894</v>
      </c>
      <c r="J119" s="91">
        <v>0.11318822391543534</v>
      </c>
      <c r="K119" s="91">
        <v>0.15248453947215471</v>
      </c>
      <c r="L119" s="91">
        <v>0.13258378372568433</v>
      </c>
      <c r="M119" s="91">
        <v>0.15308486699537821</v>
      </c>
      <c r="N119" s="91">
        <v>0.16188135654766059</v>
      </c>
      <c r="O119" s="91">
        <v>0.1637891578849516</v>
      </c>
      <c r="P119" s="91">
        <v>0.15076589046632097</v>
      </c>
      <c r="Q119" s="91">
        <v>0.13868486016030848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</v>
      </c>
      <c r="C121" s="157">
        <v>0</v>
      </c>
      <c r="D121" s="157">
        <v>0</v>
      </c>
      <c r="E121" s="157">
        <v>0</v>
      </c>
      <c r="F121" s="157">
        <v>0</v>
      </c>
      <c r="G121" s="157">
        <v>0</v>
      </c>
      <c r="H121" s="157">
        <v>0</v>
      </c>
      <c r="I121" s="157">
        <v>0</v>
      </c>
      <c r="J121" s="157">
        <v>0</v>
      </c>
      <c r="K121" s="157">
        <v>0</v>
      </c>
      <c r="L121" s="157">
        <v>0</v>
      </c>
      <c r="M121" s="157">
        <v>0</v>
      </c>
      <c r="N121" s="157">
        <v>0</v>
      </c>
      <c r="O121" s="157">
        <v>0</v>
      </c>
      <c r="P121" s="157">
        <v>0</v>
      </c>
      <c r="Q121" s="157">
        <v>0</v>
      </c>
    </row>
    <row r="122" spans="1:17" x14ac:dyDescent="0.25">
      <c r="A122" s="156" t="s">
        <v>146</v>
      </c>
      <c r="B122" s="206">
        <v>425.35940133809072</v>
      </c>
      <c r="C122" s="206">
        <v>108.37764157624434</v>
      </c>
      <c r="D122" s="206">
        <v>131.30391244742253</v>
      </c>
      <c r="E122" s="206">
        <v>11.019956130330451</v>
      </c>
      <c r="F122" s="206">
        <v>16.378070298530915</v>
      </c>
      <c r="G122" s="206">
        <v>140.97201649887421</v>
      </c>
      <c r="H122" s="206">
        <v>13.094442961215464</v>
      </c>
      <c r="I122" s="206">
        <v>15.763640608400731</v>
      </c>
      <c r="J122" s="206">
        <v>16.672293621272985</v>
      </c>
      <c r="K122" s="206">
        <v>123.73836781539507</v>
      </c>
      <c r="L122" s="206">
        <v>11.880425596608983</v>
      </c>
      <c r="M122" s="206">
        <v>53.392119064009911</v>
      </c>
      <c r="N122" s="206">
        <v>174.72940827362427</v>
      </c>
      <c r="O122" s="206">
        <v>62.084022337092122</v>
      </c>
      <c r="P122" s="206">
        <v>6.5801628116895161</v>
      </c>
      <c r="Q122" s="206">
        <v>3.9638059791378231</v>
      </c>
    </row>
    <row r="123" spans="1:17" x14ac:dyDescent="0.25">
      <c r="A123" s="152" t="s">
        <v>159</v>
      </c>
      <c r="B123" s="151">
        <v>425.35940133809072</v>
      </c>
      <c r="C123" s="151">
        <v>108.37764157624434</v>
      </c>
      <c r="D123" s="151">
        <v>131.30391244742253</v>
      </c>
      <c r="E123" s="151">
        <v>11.019956130330451</v>
      </c>
      <c r="F123" s="151">
        <v>16.378070298530915</v>
      </c>
      <c r="G123" s="151">
        <v>140.97201649887421</v>
      </c>
      <c r="H123" s="151">
        <v>13.094442961215464</v>
      </c>
      <c r="I123" s="151">
        <v>15.763640608400731</v>
      </c>
      <c r="J123" s="151">
        <v>16.672293621272985</v>
      </c>
      <c r="K123" s="151">
        <v>123.73836781539507</v>
      </c>
      <c r="L123" s="151">
        <v>11.880425596608983</v>
      </c>
      <c r="M123" s="151">
        <v>53.392119064009911</v>
      </c>
      <c r="N123" s="151">
        <v>174.72940827362427</v>
      </c>
      <c r="O123" s="151">
        <v>62.084022337092122</v>
      </c>
      <c r="P123" s="151">
        <v>6.5801628116895161</v>
      </c>
      <c r="Q123" s="151">
        <v>3.9638059791378231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12.26966496920693</v>
      </c>
      <c r="E124" s="153">
        <v>0</v>
      </c>
      <c r="F124" s="153">
        <v>0</v>
      </c>
      <c r="G124" s="153">
        <v>38.393878750894189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292.88193707617233</v>
      </c>
      <c r="C125" s="153">
        <v>11.849598548655392</v>
      </c>
      <c r="D125" s="153">
        <v>10.13527513094844</v>
      </c>
      <c r="E125" s="153">
        <v>11.019956130330451</v>
      </c>
      <c r="F125" s="153">
        <v>16.378070298530915</v>
      </c>
      <c r="G125" s="153">
        <v>16.085735286079188</v>
      </c>
      <c r="H125" s="153">
        <v>13.094442961215464</v>
      </c>
      <c r="I125" s="153">
        <v>15.763640608400731</v>
      </c>
      <c r="J125" s="153">
        <v>16.672293621272985</v>
      </c>
      <c r="K125" s="153">
        <v>10.764036746071648</v>
      </c>
      <c r="L125" s="153">
        <v>11.880425596608983</v>
      </c>
      <c r="M125" s="153">
        <v>10.737287350317917</v>
      </c>
      <c r="N125" s="153">
        <v>10.59887039155223</v>
      </c>
      <c r="O125" s="153">
        <v>7.8455559512107937</v>
      </c>
      <c r="P125" s="153">
        <v>6.5801628116895161</v>
      </c>
      <c r="Q125" s="153">
        <v>3.9638059791378231</v>
      </c>
    </row>
    <row r="126" spans="1:17" x14ac:dyDescent="0.25">
      <c r="A126" s="154" t="s">
        <v>125</v>
      </c>
      <c r="B126" s="153">
        <v>3.7669674303293315</v>
      </c>
      <c r="C126" s="153">
        <v>3.2786164228152828</v>
      </c>
      <c r="D126" s="153">
        <v>3.5387451174039173</v>
      </c>
      <c r="E126" s="153">
        <v>0</v>
      </c>
      <c r="F126" s="153">
        <v>0</v>
      </c>
      <c r="G126" s="153">
        <v>3.4262694103145677</v>
      </c>
      <c r="H126" s="153">
        <v>0</v>
      </c>
      <c r="I126" s="153">
        <v>0</v>
      </c>
      <c r="J126" s="153">
        <v>0</v>
      </c>
      <c r="K126" s="153">
        <v>2.6373998493652495</v>
      </c>
      <c r="L126" s="153">
        <v>0</v>
      </c>
      <c r="M126" s="153">
        <v>0.67896381143242845</v>
      </c>
      <c r="N126" s="153">
        <v>1.234935718797262</v>
      </c>
      <c r="O126" s="153">
        <v>0.34285194682490805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128.71049683158907</v>
      </c>
      <c r="C128" s="153">
        <v>93.249426604773674</v>
      </c>
      <c r="D128" s="153">
        <v>105.36022722986326</v>
      </c>
      <c r="E128" s="153">
        <v>0</v>
      </c>
      <c r="F128" s="153">
        <v>0</v>
      </c>
      <c r="G128" s="153">
        <v>83.066133051586263</v>
      </c>
      <c r="H128" s="153">
        <v>0</v>
      </c>
      <c r="I128" s="153">
        <v>0</v>
      </c>
      <c r="J128" s="153">
        <v>0</v>
      </c>
      <c r="K128" s="153">
        <v>110.33693121995816</v>
      </c>
      <c r="L128" s="153">
        <v>0</v>
      </c>
      <c r="M128" s="153">
        <v>41.975867902259566</v>
      </c>
      <c r="N128" s="153">
        <v>162.89560216327479</v>
      </c>
      <c r="O128" s="153">
        <v>53.895614439056423</v>
      </c>
      <c r="P128" s="153">
        <v>0</v>
      </c>
      <c r="Q128" s="153">
        <v>0</v>
      </c>
    </row>
    <row r="129" spans="1:17" x14ac:dyDescent="0.25">
      <c r="A129" s="152" t="s">
        <v>158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145</v>
      </c>
      <c r="B130" s="206">
        <v>340.85150812621293</v>
      </c>
      <c r="C130" s="206">
        <v>276.78560867255226</v>
      </c>
      <c r="D130" s="206">
        <v>269.73813719755088</v>
      </c>
      <c r="E130" s="206">
        <v>146.10954519007279</v>
      </c>
      <c r="F130" s="206">
        <v>148.12562413436402</v>
      </c>
      <c r="G130" s="206">
        <v>214.7531179222118</v>
      </c>
      <c r="H130" s="206">
        <v>94.769475471227679</v>
      </c>
      <c r="I130" s="206">
        <v>65.671046252747715</v>
      </c>
      <c r="J130" s="206">
        <v>69.360606073841652</v>
      </c>
      <c r="K130" s="206">
        <v>144.96763177947386</v>
      </c>
      <c r="L130" s="206">
        <v>59.101121184892058</v>
      </c>
      <c r="M130" s="206">
        <v>143.45183437472616</v>
      </c>
      <c r="N130" s="206">
        <v>154.45494879096628</v>
      </c>
      <c r="O130" s="206">
        <v>153.45813313926689</v>
      </c>
      <c r="P130" s="206">
        <v>90.75657695252815</v>
      </c>
      <c r="Q130" s="206">
        <v>1.7640800958193372</v>
      </c>
    </row>
    <row r="131" spans="1:17" x14ac:dyDescent="0.25">
      <c r="A131" s="152" t="s">
        <v>157</v>
      </c>
      <c r="B131" s="151">
        <v>340.85150812621293</v>
      </c>
      <c r="C131" s="151">
        <v>276.78560867255226</v>
      </c>
      <c r="D131" s="151">
        <v>269.73813719755088</v>
      </c>
      <c r="E131" s="151">
        <v>146.10954519007279</v>
      </c>
      <c r="F131" s="151">
        <v>148.12562413436402</v>
      </c>
      <c r="G131" s="151">
        <v>214.7531179222118</v>
      </c>
      <c r="H131" s="151">
        <v>94.769475471227679</v>
      </c>
      <c r="I131" s="151">
        <v>65.671046252747715</v>
      </c>
      <c r="J131" s="151">
        <v>69.360606073841652</v>
      </c>
      <c r="K131" s="151">
        <v>144.96763177947386</v>
      </c>
      <c r="L131" s="151">
        <v>59.101121184892058</v>
      </c>
      <c r="M131" s="151">
        <v>143.45183437472616</v>
      </c>
      <c r="N131" s="151">
        <v>154.45494879096628</v>
      </c>
      <c r="O131" s="151">
        <v>153.45813313926689</v>
      </c>
      <c r="P131" s="151">
        <v>90.75657695252815</v>
      </c>
      <c r="Q131" s="151">
        <v>1.7640800958193372</v>
      </c>
    </row>
    <row r="132" spans="1:17" x14ac:dyDescent="0.25">
      <c r="A132" s="154" t="s">
        <v>30</v>
      </c>
      <c r="B132" s="205">
        <v>130.34623751525513</v>
      </c>
      <c r="C132" s="205">
        <v>5.2736286925122107</v>
      </c>
      <c r="D132" s="205">
        <v>4.5569419132362494</v>
      </c>
      <c r="E132" s="205">
        <v>4.9043987946520753</v>
      </c>
      <c r="F132" s="205">
        <v>7.289011615006614</v>
      </c>
      <c r="G132" s="205">
        <v>7.4980066085636414</v>
      </c>
      <c r="H132" s="205">
        <v>5.8276430065697307</v>
      </c>
      <c r="I132" s="205">
        <v>7.0155615035874694</v>
      </c>
      <c r="J132" s="205">
        <v>7.4199548322344189</v>
      </c>
      <c r="K132" s="205">
        <v>4.7905026316508046</v>
      </c>
      <c r="L132" s="205">
        <v>5.2873481787822287</v>
      </c>
      <c r="M132" s="205">
        <v>4.778597892399512</v>
      </c>
      <c r="N132" s="205">
        <v>4.7169958353948189</v>
      </c>
      <c r="O132" s="205">
        <v>3.4916414090425079</v>
      </c>
      <c r="P132" s="205">
        <v>2.9284819449908972</v>
      </c>
      <c r="Q132" s="205">
        <v>1.7640800958193372</v>
      </c>
    </row>
    <row r="133" spans="1:17" x14ac:dyDescent="0.25">
      <c r="A133" s="154" t="s">
        <v>125</v>
      </c>
      <c r="B133" s="205">
        <v>5.9856708665285367</v>
      </c>
      <c r="C133" s="205">
        <v>9.2220209654434626</v>
      </c>
      <c r="D133" s="205">
        <v>8.6172407306766736</v>
      </c>
      <c r="E133" s="205">
        <v>8.1280276410033192</v>
      </c>
      <c r="F133" s="205">
        <v>6.0949409262163119</v>
      </c>
      <c r="G133" s="205">
        <v>8.210106643044071</v>
      </c>
      <c r="H133" s="205">
        <v>3.9225287020827793</v>
      </c>
      <c r="I133" s="205">
        <v>2.0827785163360679</v>
      </c>
      <c r="J133" s="205">
        <v>1.7749459836072428</v>
      </c>
      <c r="K133" s="205">
        <v>3.2724525633355093</v>
      </c>
      <c r="L133" s="205">
        <v>1.1369851287043828</v>
      </c>
      <c r="M133" s="205">
        <v>2.2073492123399472</v>
      </c>
      <c r="N133" s="205">
        <v>1.126644370697683</v>
      </c>
      <c r="O133" s="205">
        <v>0.94796750487755199</v>
      </c>
      <c r="P133" s="205">
        <v>0.76478950014349256</v>
      </c>
      <c r="Q133" s="205">
        <v>0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204.51959974442926</v>
      </c>
      <c r="C135" s="205">
        <v>262.2899590145966</v>
      </c>
      <c r="D135" s="205">
        <v>256.56395455363798</v>
      </c>
      <c r="E135" s="205">
        <v>133.0771187544174</v>
      </c>
      <c r="F135" s="205">
        <v>134.74167159314109</v>
      </c>
      <c r="G135" s="205">
        <v>199.04500467060407</v>
      </c>
      <c r="H135" s="205">
        <v>85.019303762575177</v>
      </c>
      <c r="I135" s="205">
        <v>56.572706232824181</v>
      </c>
      <c r="J135" s="205">
        <v>60.165705257999988</v>
      </c>
      <c r="K135" s="205">
        <v>136.90467658448756</v>
      </c>
      <c r="L135" s="205">
        <v>52.676787877405445</v>
      </c>
      <c r="M135" s="205">
        <v>136.46588726998669</v>
      </c>
      <c r="N135" s="205">
        <v>148.61130858487377</v>
      </c>
      <c r="O135" s="205">
        <v>149.01852422534682</v>
      </c>
      <c r="P135" s="205">
        <v>87.063305507393764</v>
      </c>
      <c r="Q135" s="205">
        <v>0</v>
      </c>
    </row>
    <row r="136" spans="1:17" x14ac:dyDescent="0.25">
      <c r="A136" s="152" t="s">
        <v>156</v>
      </c>
      <c r="B136" s="151">
        <v>0</v>
      </c>
      <c r="C136" s="151">
        <v>0</v>
      </c>
      <c r="D136" s="151">
        <v>0</v>
      </c>
      <c r="E136" s="151">
        <v>0</v>
      </c>
      <c r="F136" s="151">
        <v>0</v>
      </c>
      <c r="G136" s="151">
        <v>0</v>
      </c>
      <c r="H136" s="151">
        <v>0</v>
      </c>
      <c r="I136" s="151">
        <v>0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</row>
    <row r="137" spans="1:17" x14ac:dyDescent="0.25">
      <c r="A137" s="156" t="s">
        <v>144</v>
      </c>
      <c r="B137" s="204">
        <v>244.51397958040181</v>
      </c>
      <c r="C137" s="204">
        <v>214.19614043303341</v>
      </c>
      <c r="D137" s="204">
        <v>273.98900555088687</v>
      </c>
      <c r="E137" s="204">
        <v>145.83896196198623</v>
      </c>
      <c r="F137" s="204">
        <v>145.78376426336862</v>
      </c>
      <c r="G137" s="204">
        <v>156.23828727166494</v>
      </c>
      <c r="H137" s="204">
        <v>97.066195215296275</v>
      </c>
      <c r="I137" s="204">
        <v>91.272883594745096</v>
      </c>
      <c r="J137" s="204">
        <v>77.401944826439347</v>
      </c>
      <c r="K137" s="204">
        <v>106.52145134945647</v>
      </c>
      <c r="L137" s="204">
        <v>85.429586049532404</v>
      </c>
      <c r="M137" s="204">
        <v>101.33324067601035</v>
      </c>
      <c r="N137" s="204">
        <v>106.62364619611766</v>
      </c>
      <c r="O137" s="204">
        <v>109.13731665011662</v>
      </c>
      <c r="P137" s="204">
        <v>97.125803744530742</v>
      </c>
      <c r="Q137" s="204">
        <v>72.786586237759138</v>
      </c>
    </row>
    <row r="138" spans="1:17" x14ac:dyDescent="0.25">
      <c r="A138" s="152" t="s">
        <v>155</v>
      </c>
      <c r="B138" s="151">
        <v>85.861827121702134</v>
      </c>
      <c r="C138" s="151">
        <v>71.15316441231478</v>
      </c>
      <c r="D138" s="151">
        <v>69.114673271135416</v>
      </c>
      <c r="E138" s="151">
        <v>48.048380754039854</v>
      </c>
      <c r="F138" s="151">
        <v>48.254811711506626</v>
      </c>
      <c r="G138" s="151">
        <v>54.64309210365235</v>
      </c>
      <c r="H138" s="151">
        <v>31.554444537108253</v>
      </c>
      <c r="I138" s="151">
        <v>29.258443360626153</v>
      </c>
      <c r="J138" s="151">
        <v>25.244783457870462</v>
      </c>
      <c r="K138" s="151">
        <v>36.624398258597587</v>
      </c>
      <c r="L138" s="151">
        <v>28.283180808770691</v>
      </c>
      <c r="M138" s="151">
        <v>36.604911011310598</v>
      </c>
      <c r="N138" s="151">
        <v>38.788057867612324</v>
      </c>
      <c r="O138" s="151">
        <v>39.059098938101634</v>
      </c>
      <c r="P138" s="151">
        <v>33.268458377557579</v>
      </c>
      <c r="Q138" s="151">
        <v>15.152882552449308</v>
      </c>
    </row>
    <row r="139" spans="1:17" x14ac:dyDescent="0.25">
      <c r="A139" s="154" t="s">
        <v>30</v>
      </c>
      <c r="B139" s="153">
        <v>32.008597152885457</v>
      </c>
      <c r="C139" s="153">
        <v>1.2950236199396683</v>
      </c>
      <c r="D139" s="153">
        <v>1.1190297528366133</v>
      </c>
      <c r="E139" s="153">
        <v>1.204353330695431</v>
      </c>
      <c r="F139" s="153">
        <v>1.789933034316729</v>
      </c>
      <c r="G139" s="153">
        <v>1.8412550876667857</v>
      </c>
      <c r="H139" s="153">
        <v>1.4310706691958728</v>
      </c>
      <c r="I139" s="153">
        <v>1.7227829989595371</v>
      </c>
      <c r="J139" s="153">
        <v>1.8220882293576068</v>
      </c>
      <c r="K139" s="153">
        <v>1.1763843116561157</v>
      </c>
      <c r="L139" s="153">
        <v>1.29839265856735</v>
      </c>
      <c r="M139" s="153">
        <v>1.1734609130972606</v>
      </c>
      <c r="N139" s="153">
        <v>1.1583335456792194</v>
      </c>
      <c r="O139" s="153">
        <v>0.85742822650553907</v>
      </c>
      <c r="P139" s="153">
        <v>0.71913543983762052</v>
      </c>
      <c r="Q139" s="153">
        <v>0.43319799795445796</v>
      </c>
    </row>
    <row r="140" spans="1:17" x14ac:dyDescent="0.25">
      <c r="A140" s="154" t="s">
        <v>125</v>
      </c>
      <c r="B140" s="153">
        <v>1.5313046972992401</v>
      </c>
      <c r="C140" s="153">
        <v>2.3727617434838222</v>
      </c>
      <c r="D140" s="153">
        <v>2.2095640235962017</v>
      </c>
      <c r="E140" s="153">
        <v>2.6964282778096318</v>
      </c>
      <c r="F140" s="153">
        <v>2.0108456573560058</v>
      </c>
      <c r="G140" s="153">
        <v>2.091667173379506</v>
      </c>
      <c r="H140" s="153">
        <v>1.328506455580492</v>
      </c>
      <c r="I140" s="153">
        <v>0.97775480127162506</v>
      </c>
      <c r="J140" s="153">
        <v>0.67119118039203052</v>
      </c>
      <c r="K140" s="153">
        <v>0.82753830679106155</v>
      </c>
      <c r="L140" s="153">
        <v>0.57013848154701963</v>
      </c>
      <c r="M140" s="153">
        <v>0.56398469849170096</v>
      </c>
      <c r="N140" s="153">
        <v>0.28313006984134942</v>
      </c>
      <c r="O140" s="153">
        <v>0.24148022700811786</v>
      </c>
      <c r="P140" s="153">
        <v>0.28343299962741597</v>
      </c>
      <c r="Q140" s="153">
        <v>1.3000758923942231</v>
      </c>
    </row>
    <row r="141" spans="1:17" x14ac:dyDescent="0.25">
      <c r="A141" s="154" t="s">
        <v>26</v>
      </c>
      <c r="B141" s="153">
        <v>52.321925271517429</v>
      </c>
      <c r="C141" s="153">
        <v>67.485379048891289</v>
      </c>
      <c r="D141" s="153">
        <v>65.786079494702605</v>
      </c>
      <c r="E141" s="153">
        <v>44.147599145534791</v>
      </c>
      <c r="F141" s="153">
        <v>44.454033019833894</v>
      </c>
      <c r="G141" s="153">
        <v>50.710169842606057</v>
      </c>
      <c r="H141" s="153">
        <v>28.79486741233189</v>
      </c>
      <c r="I141" s="153">
        <v>26.557905560394989</v>
      </c>
      <c r="J141" s="153">
        <v>22.751504048120825</v>
      </c>
      <c r="K141" s="153">
        <v>34.62047564015041</v>
      </c>
      <c r="L141" s="153">
        <v>26.41464966865632</v>
      </c>
      <c r="M141" s="153">
        <v>34.867465399721638</v>
      </c>
      <c r="N141" s="153">
        <v>37.346594252091755</v>
      </c>
      <c r="O141" s="153">
        <v>37.960190484587976</v>
      </c>
      <c r="P141" s="153">
        <v>32.265889938092542</v>
      </c>
      <c r="Q141" s="153">
        <v>13.419608662100627</v>
      </c>
    </row>
    <row r="142" spans="1:17" x14ac:dyDescent="0.25">
      <c r="A142" s="152" t="s">
        <v>154</v>
      </c>
      <c r="B142" s="151">
        <v>158.65215245869967</v>
      </c>
      <c r="C142" s="151">
        <v>143.04297602071861</v>
      </c>
      <c r="D142" s="151">
        <v>204.87433227975148</v>
      </c>
      <c r="E142" s="151">
        <v>97.790581207946389</v>
      </c>
      <c r="F142" s="151">
        <v>97.528952551862005</v>
      </c>
      <c r="G142" s="151">
        <v>101.59519516801261</v>
      </c>
      <c r="H142" s="151">
        <v>65.511750678188022</v>
      </c>
      <c r="I142" s="151">
        <v>62.014440234118943</v>
      </c>
      <c r="J142" s="151">
        <v>52.157161368568886</v>
      </c>
      <c r="K142" s="151">
        <v>69.897053090858876</v>
      </c>
      <c r="L142" s="151">
        <v>57.146405240761709</v>
      </c>
      <c r="M142" s="151">
        <v>64.728329664699743</v>
      </c>
      <c r="N142" s="151">
        <v>67.835588328505338</v>
      </c>
      <c r="O142" s="151">
        <v>70.07821771201499</v>
      </c>
      <c r="P142" s="151">
        <v>63.857345366973171</v>
      </c>
      <c r="Q142" s="151">
        <v>57.633703685309825</v>
      </c>
    </row>
    <row r="143" spans="1:17" x14ac:dyDescent="0.25">
      <c r="A143" s="150" t="s">
        <v>33</v>
      </c>
      <c r="B143" s="87">
        <v>0</v>
      </c>
      <c r="C143" s="87">
        <v>0</v>
      </c>
      <c r="D143" s="87">
        <v>149.88264422659103</v>
      </c>
      <c r="E143" s="87">
        <v>0</v>
      </c>
      <c r="F143" s="87">
        <v>0</v>
      </c>
      <c r="G143" s="87">
        <v>71.931380671952368</v>
      </c>
      <c r="H143" s="87">
        <v>3.9863099546656646</v>
      </c>
      <c r="I143" s="87">
        <v>1.7962414458918485</v>
      </c>
      <c r="J143" s="87">
        <v>2.8211202298511684</v>
      </c>
      <c r="K143" s="87">
        <v>3.2268684197642976</v>
      </c>
      <c r="L143" s="87">
        <v>0.9327644939817783</v>
      </c>
      <c r="M143" s="87">
        <v>1.4092314329144036</v>
      </c>
      <c r="N143" s="87">
        <v>0.90888218138879562</v>
      </c>
      <c r="O143" s="87">
        <v>3.041810270795601</v>
      </c>
      <c r="P143" s="87">
        <v>2.5538572145158911</v>
      </c>
      <c r="Q143" s="87">
        <v>0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1.5563235250781839E-14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3.1265407880357041</v>
      </c>
      <c r="C146" s="87">
        <v>2.4338333672265269</v>
      </c>
      <c r="D146" s="87">
        <v>0</v>
      </c>
      <c r="E146" s="87">
        <v>3.4651435393040515</v>
      </c>
      <c r="F146" s="87">
        <v>2.8589822400418106</v>
      </c>
      <c r="G146" s="87">
        <v>6.2635653885196788E-16</v>
      </c>
      <c r="H146" s="87">
        <v>1.9572308362071593</v>
      </c>
      <c r="I146" s="87">
        <v>1.900461622134173</v>
      </c>
      <c r="J146" s="87">
        <v>1.4445066012309264</v>
      </c>
      <c r="K146" s="87">
        <v>1.3532971414886432</v>
      </c>
      <c r="L146" s="87">
        <v>1.7770708011670671</v>
      </c>
      <c r="M146" s="87">
        <v>1.584398837014976</v>
      </c>
      <c r="N146" s="87">
        <v>1.1581790226616799</v>
      </c>
      <c r="O146" s="87">
        <v>1.2255387613542417</v>
      </c>
      <c r="P146" s="87">
        <v>0.90175757196255701</v>
      </c>
      <c r="Q146" s="87">
        <v>0.40539011325412777</v>
      </c>
    </row>
    <row r="147" spans="1:17" x14ac:dyDescent="0.25">
      <c r="A147" s="150" t="s">
        <v>29</v>
      </c>
      <c r="B147" s="87">
        <v>60.759635724644561</v>
      </c>
      <c r="C147" s="87">
        <v>74.427055393182769</v>
      </c>
      <c r="D147" s="87">
        <v>54.991688053160466</v>
      </c>
      <c r="E147" s="87">
        <v>37.865450165828747</v>
      </c>
      <c r="F147" s="87">
        <v>35.950416304401635</v>
      </c>
      <c r="G147" s="87">
        <v>29.66381449606023</v>
      </c>
      <c r="H147" s="87">
        <v>22.124449575259121</v>
      </c>
      <c r="I147" s="87">
        <v>18.865378320992047</v>
      </c>
      <c r="J147" s="87">
        <v>14.627514221231982</v>
      </c>
      <c r="K147" s="87">
        <v>20.016299028072947</v>
      </c>
      <c r="L147" s="87">
        <v>7.0446612807463245</v>
      </c>
      <c r="M147" s="87">
        <v>3.4566793731370482</v>
      </c>
      <c r="N147" s="87">
        <v>2.7513404460707824</v>
      </c>
      <c r="O147" s="87">
        <v>4.7357889932602895</v>
      </c>
      <c r="P147" s="87">
        <v>2.6271582801761602</v>
      </c>
      <c r="Q147" s="87">
        <v>2.3096867759475517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94.76597594601941</v>
      </c>
      <c r="C149" s="87">
        <v>66.182087260309302</v>
      </c>
      <c r="D149" s="87">
        <v>0</v>
      </c>
      <c r="E149" s="87">
        <v>56.459987502813597</v>
      </c>
      <c r="F149" s="87">
        <v>58.719554007418566</v>
      </c>
      <c r="G149" s="87">
        <v>1.3668099049117492E-14</v>
      </c>
      <c r="H149" s="87">
        <v>37.443760312056078</v>
      </c>
      <c r="I149" s="87">
        <v>39.452358845100875</v>
      </c>
      <c r="J149" s="87">
        <v>33.264020316254808</v>
      </c>
      <c r="K149" s="87">
        <v>45.300588501532992</v>
      </c>
      <c r="L149" s="87">
        <v>47.391908664866541</v>
      </c>
      <c r="M149" s="87">
        <v>58.278020021633317</v>
      </c>
      <c r="N149" s="87">
        <v>63.017186678384085</v>
      </c>
      <c r="O149" s="87">
        <v>61.075079686604859</v>
      </c>
      <c r="P149" s="87">
        <v>57.77457230031856</v>
      </c>
      <c r="Q149" s="87">
        <v>54.91862679610815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52" t="s">
        <v>153</v>
      </c>
      <c r="B153" s="151">
        <v>0</v>
      </c>
      <c r="C153" s="151">
        <v>0</v>
      </c>
      <c r="D153" s="151">
        <v>0</v>
      </c>
      <c r="E153" s="151">
        <v>0</v>
      </c>
      <c r="F153" s="151">
        <v>0</v>
      </c>
      <c r="G153" s="151">
        <v>0</v>
      </c>
      <c r="H153" s="151">
        <v>0</v>
      </c>
      <c r="I153" s="151">
        <v>0</v>
      </c>
      <c r="J153" s="151">
        <v>0</v>
      </c>
      <c r="K153" s="151">
        <v>0</v>
      </c>
      <c r="L153" s="151">
        <v>0</v>
      </c>
      <c r="M153" s="151">
        <v>0</v>
      </c>
      <c r="N153" s="151">
        <v>0</v>
      </c>
      <c r="O153" s="151">
        <v>0</v>
      </c>
      <c r="P153" s="151">
        <v>0</v>
      </c>
      <c r="Q153" s="151">
        <v>0</v>
      </c>
    </row>
    <row r="154" spans="1:17" x14ac:dyDescent="0.25">
      <c r="A154" s="177" t="s">
        <v>98</v>
      </c>
      <c r="B154" s="176">
        <v>754.01072622088009</v>
      </c>
      <c r="C154" s="176">
        <v>705.28109288754717</v>
      </c>
      <c r="D154" s="176">
        <v>748.96083655561199</v>
      </c>
      <c r="E154" s="176">
        <v>788.11006894700711</v>
      </c>
      <c r="F154" s="176">
        <v>752.59630234002429</v>
      </c>
      <c r="G154" s="176">
        <v>833.02392979642104</v>
      </c>
      <c r="H154" s="176">
        <v>867.97746993421458</v>
      </c>
      <c r="I154" s="176">
        <v>796.75919709899847</v>
      </c>
      <c r="J154" s="176">
        <v>853.88351567450218</v>
      </c>
      <c r="K154" s="176">
        <v>599.92882819703061</v>
      </c>
      <c r="L154" s="176">
        <v>858.28808448732775</v>
      </c>
      <c r="M154" s="176">
        <v>950.88145748427917</v>
      </c>
      <c r="N154" s="176">
        <v>836.9879536142281</v>
      </c>
      <c r="O154" s="176">
        <v>817.07988223304267</v>
      </c>
      <c r="P154" s="176">
        <v>873.23990633800372</v>
      </c>
      <c r="Q154" s="176">
        <v>818.50744420589365</v>
      </c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134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0.99999999999999989</v>
      </c>
      <c r="C158" s="77">
        <f t="shared" si="0"/>
        <v>1</v>
      </c>
      <c r="D158" s="77">
        <f t="shared" si="0"/>
        <v>1</v>
      </c>
      <c r="E158" s="77">
        <f t="shared" si="0"/>
        <v>1</v>
      </c>
      <c r="F158" s="77">
        <f t="shared" si="0"/>
        <v>1</v>
      </c>
      <c r="G158" s="77">
        <f t="shared" si="0"/>
        <v>1</v>
      </c>
      <c r="H158" s="77">
        <f t="shared" si="0"/>
        <v>0.99999999999999978</v>
      </c>
      <c r="I158" s="77">
        <f t="shared" si="0"/>
        <v>1</v>
      </c>
      <c r="J158" s="77">
        <f t="shared" si="0"/>
        <v>1</v>
      </c>
      <c r="K158" s="77">
        <f t="shared" si="0"/>
        <v>1</v>
      </c>
      <c r="L158" s="77">
        <f t="shared" si="0"/>
        <v>1</v>
      </c>
      <c r="M158" s="77">
        <f t="shared" si="0"/>
        <v>1.0000000000000002</v>
      </c>
      <c r="N158" s="77">
        <f t="shared" si="0"/>
        <v>1</v>
      </c>
      <c r="O158" s="77">
        <f t="shared" si="0"/>
        <v>1</v>
      </c>
      <c r="P158" s="77">
        <f t="shared" si="0"/>
        <v>1</v>
      </c>
      <c r="Q158" s="77">
        <f t="shared" si="0"/>
        <v>1</v>
      </c>
    </row>
    <row r="159" spans="1:17" x14ac:dyDescent="0.25">
      <c r="A159" s="132" t="s">
        <v>83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5.8466113530034427E-4</v>
      </c>
      <c r="C163" s="201">
        <f t="shared" si="5"/>
        <v>5.6800576983101513E-4</v>
      </c>
      <c r="D163" s="201">
        <f t="shared" si="5"/>
        <v>4.2852454935328401E-4</v>
      </c>
      <c r="E163" s="201">
        <f t="shared" si="5"/>
        <v>5.8245164630180829E-4</v>
      </c>
      <c r="F163" s="201">
        <f t="shared" si="5"/>
        <v>5.8537653884820626E-4</v>
      </c>
      <c r="G163" s="201">
        <f t="shared" si="5"/>
        <v>5.9190480775694182E-4</v>
      </c>
      <c r="H163" s="201">
        <f t="shared" si="5"/>
        <v>5.762151392424761E-4</v>
      </c>
      <c r="I163" s="201">
        <f t="shared" si="5"/>
        <v>5.8697432781654559E-4</v>
      </c>
      <c r="J163" s="201">
        <f t="shared" si="5"/>
        <v>5.8490132827149818E-4</v>
      </c>
      <c r="K163" s="201">
        <f t="shared" si="5"/>
        <v>5.8696961085461354E-4</v>
      </c>
      <c r="L163" s="201">
        <f t="shared" si="5"/>
        <v>6.1149913087441422E-4</v>
      </c>
      <c r="M163" s="201">
        <f t="shared" si="5"/>
        <v>6.192481168644158E-4</v>
      </c>
      <c r="N163" s="201">
        <f t="shared" si="5"/>
        <v>6.2289043371156316E-4</v>
      </c>
      <c r="O163" s="201">
        <f t="shared" si="5"/>
        <v>6.1446873091757143E-4</v>
      </c>
      <c r="P163" s="201">
        <f t="shared" si="5"/>
        <v>6.185531449222826E-4</v>
      </c>
      <c r="Q163" s="201">
        <f t="shared" si="5"/>
        <v>6.2627266318031729E-4</v>
      </c>
    </row>
    <row r="164" spans="1:17" x14ac:dyDescent="0.25">
      <c r="A164" s="127" t="s">
        <v>152</v>
      </c>
      <c r="B164" s="200">
        <f t="shared" ref="B164:Q164" si="6">IF(B$15=0,0,B$15/B$5)</f>
        <v>0.67318847585244468</v>
      </c>
      <c r="C164" s="200">
        <f t="shared" si="6"/>
        <v>0.68249842489065093</v>
      </c>
      <c r="D164" s="200">
        <f t="shared" si="6"/>
        <v>0.75944066498418061</v>
      </c>
      <c r="E164" s="200">
        <f t="shared" si="6"/>
        <v>0.67442352710453102</v>
      </c>
      <c r="F164" s="200">
        <f t="shared" si="6"/>
        <v>0.6727885824616564</v>
      </c>
      <c r="G164" s="200">
        <f t="shared" si="6"/>
        <v>0.66146225190387287</v>
      </c>
      <c r="H164" s="200">
        <f t="shared" si="6"/>
        <v>0.6779095846759311</v>
      </c>
      <c r="I164" s="200">
        <f t="shared" si="6"/>
        <v>0.67189545682617036</v>
      </c>
      <c r="J164" s="200">
        <f t="shared" si="6"/>
        <v>0.67305421375384988</v>
      </c>
      <c r="K164" s="200">
        <f t="shared" si="6"/>
        <v>0.67189809349453322</v>
      </c>
      <c r="L164" s="200">
        <f t="shared" si="6"/>
        <v>0.65818668129306901</v>
      </c>
      <c r="M164" s="200">
        <f t="shared" si="6"/>
        <v>0.65385518434708267</v>
      </c>
      <c r="N164" s="200">
        <f t="shared" si="6"/>
        <v>0.6518192167611182</v>
      </c>
      <c r="O164" s="200">
        <f t="shared" si="6"/>
        <v>0.65652674623390994</v>
      </c>
      <c r="P164" s="200">
        <f t="shared" si="6"/>
        <v>0.6542436569612774</v>
      </c>
      <c r="Q164" s="200">
        <f t="shared" si="6"/>
        <v>0.64992863176929638</v>
      </c>
    </row>
    <row r="165" spans="1:17" x14ac:dyDescent="0.25">
      <c r="A165" s="72" t="s">
        <v>151</v>
      </c>
      <c r="B165" s="71">
        <f t="shared" ref="B165:Q165" si="7">IF(B$26=0,0,B$26/B$5)</f>
        <v>0.3262268630122549</v>
      </c>
      <c r="C165" s="71">
        <f t="shared" si="7"/>
        <v>0.31693356933951805</v>
      </c>
      <c r="D165" s="71">
        <f t="shared" si="7"/>
        <v>0.24013081046646609</v>
      </c>
      <c r="E165" s="71">
        <f t="shared" si="7"/>
        <v>0.32499402124916726</v>
      </c>
      <c r="F165" s="71">
        <f t="shared" si="7"/>
        <v>0.32662604099949538</v>
      </c>
      <c r="G165" s="71">
        <f t="shared" si="7"/>
        <v>0.33794584328837024</v>
      </c>
      <c r="H165" s="71">
        <f t="shared" si="7"/>
        <v>0.32151420018482624</v>
      </c>
      <c r="I165" s="71">
        <f t="shared" si="7"/>
        <v>0.32751756884601313</v>
      </c>
      <c r="J165" s="71">
        <f t="shared" si="7"/>
        <v>0.32636088491787874</v>
      </c>
      <c r="K165" s="71">
        <f t="shared" si="7"/>
        <v>0.3275149368946122</v>
      </c>
      <c r="L165" s="71">
        <f t="shared" si="7"/>
        <v>0.34120181957605661</v>
      </c>
      <c r="M165" s="71">
        <f t="shared" si="7"/>
        <v>0.34552556753605307</v>
      </c>
      <c r="N165" s="71">
        <f t="shared" si="7"/>
        <v>0.34755789280517024</v>
      </c>
      <c r="O165" s="71">
        <f t="shared" si="7"/>
        <v>0.34285878503517264</v>
      </c>
      <c r="P165" s="71">
        <f t="shared" si="7"/>
        <v>0.3451377898938004</v>
      </c>
      <c r="Q165" s="71">
        <f t="shared" si="7"/>
        <v>0.34944509556752329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SUM(B$168:B$173,B$175:B$176,B$178:B$180,B181)</f>
        <v>1</v>
      </c>
      <c r="C167" s="77">
        <f t="shared" si="8"/>
        <v>1</v>
      </c>
      <c r="D167" s="77">
        <f t="shared" si="8"/>
        <v>1</v>
      </c>
      <c r="E167" s="77">
        <f t="shared" si="8"/>
        <v>1</v>
      </c>
      <c r="F167" s="77">
        <f t="shared" si="8"/>
        <v>1</v>
      </c>
      <c r="G167" s="77">
        <f t="shared" si="8"/>
        <v>1</v>
      </c>
      <c r="H167" s="77">
        <f t="shared" si="8"/>
        <v>1</v>
      </c>
      <c r="I167" s="77">
        <f t="shared" si="8"/>
        <v>1</v>
      </c>
      <c r="J167" s="77">
        <f t="shared" si="8"/>
        <v>1</v>
      </c>
      <c r="K167" s="77">
        <f t="shared" si="8"/>
        <v>1</v>
      </c>
      <c r="L167" s="77">
        <f t="shared" si="8"/>
        <v>1</v>
      </c>
      <c r="M167" s="77">
        <f t="shared" si="8"/>
        <v>1</v>
      </c>
      <c r="N167" s="77">
        <f t="shared" si="8"/>
        <v>1</v>
      </c>
      <c r="O167" s="77">
        <f t="shared" si="8"/>
        <v>1</v>
      </c>
      <c r="P167" s="77">
        <f t="shared" si="8"/>
        <v>1</v>
      </c>
      <c r="Q167" s="77">
        <f t="shared" si="8"/>
        <v>1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6.5597630986974223E-4</v>
      </c>
      <c r="C172" s="201">
        <f t="shared" si="13"/>
        <v>6.0601572225015845E-4</v>
      </c>
      <c r="D172" s="201">
        <f t="shared" si="13"/>
        <v>5.7957104066904308E-4</v>
      </c>
      <c r="E172" s="201">
        <f t="shared" si="13"/>
        <v>6.1963854089300437E-4</v>
      </c>
      <c r="F172" s="201">
        <f t="shared" si="13"/>
        <v>6.6202884719294866E-4</v>
      </c>
      <c r="G172" s="201">
        <f t="shared" si="13"/>
        <v>6.7177585372647417E-4</v>
      </c>
      <c r="H172" s="201">
        <f t="shared" si="13"/>
        <v>6.7072646706548965E-4</v>
      </c>
      <c r="I172" s="201">
        <f t="shared" si="13"/>
        <v>6.8218413326607337E-4</v>
      </c>
      <c r="J172" s="201">
        <f t="shared" si="13"/>
        <v>6.3464880792466849E-4</v>
      </c>
      <c r="K172" s="201">
        <f t="shared" si="13"/>
        <v>6.4936641827526595E-4</v>
      </c>
      <c r="L172" s="201">
        <f t="shared" si="13"/>
        <v>6.1284873970442004E-4</v>
      </c>
      <c r="M172" s="201">
        <f t="shared" si="13"/>
        <v>6.3222198474122333E-4</v>
      </c>
      <c r="N172" s="201">
        <f t="shared" si="13"/>
        <v>6.7392786882064168E-4</v>
      </c>
      <c r="O172" s="201">
        <f t="shared" si="13"/>
        <v>7.0241911714061678E-4</v>
      </c>
      <c r="P172" s="201">
        <f t="shared" si="13"/>
        <v>6.5478909665935253E-4</v>
      </c>
      <c r="Q172" s="201">
        <f t="shared" si="13"/>
        <v>6.6572574686804943E-4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0.15939214906240065</v>
      </c>
      <c r="C174" s="200">
        <f t="shared" si="15"/>
        <v>0.13840023840525834</v>
      </c>
      <c r="D174" s="200">
        <f t="shared" si="15"/>
        <v>0.13283321782615221</v>
      </c>
      <c r="E174" s="200">
        <f t="shared" si="15"/>
        <v>0.10529794400071421</v>
      </c>
      <c r="F174" s="200">
        <f t="shared" si="15"/>
        <v>0.11351256033597464</v>
      </c>
      <c r="G174" s="200">
        <f t="shared" si="15"/>
        <v>0.15587302661354591</v>
      </c>
      <c r="H174" s="200">
        <f t="shared" si="15"/>
        <v>0.11212666308192329</v>
      </c>
      <c r="I174" s="200">
        <f t="shared" si="15"/>
        <v>8.1225499572896043E-2</v>
      </c>
      <c r="J174" s="200">
        <f t="shared" si="15"/>
        <v>9.5395285724508422E-2</v>
      </c>
      <c r="K174" s="200">
        <f t="shared" si="15"/>
        <v>0.15143172435643254</v>
      </c>
      <c r="L174" s="200">
        <f t="shared" si="15"/>
        <v>6.7010123541080518E-2</v>
      </c>
      <c r="M174" s="200">
        <f t="shared" si="15"/>
        <v>0.14531995313442966</v>
      </c>
      <c r="N174" s="200">
        <f t="shared" si="15"/>
        <v>0.1577248849124164</v>
      </c>
      <c r="O174" s="200">
        <f t="shared" si="15"/>
        <v>0.16142949711681462</v>
      </c>
      <c r="P174" s="200">
        <f t="shared" si="15"/>
        <v>9.6684812574481541E-2</v>
      </c>
      <c r="Q174" s="200">
        <f t="shared" si="15"/>
        <v>2.0771430692736602E-3</v>
      </c>
    </row>
    <row r="175" spans="1:17" x14ac:dyDescent="0.25">
      <c r="A175" s="142" t="s">
        <v>164</v>
      </c>
      <c r="B175" s="199">
        <f t="shared" ref="B175:Q175" si="16">IF(B$45=0,0,B$45/B$33)</f>
        <v>0.15939214906240065</v>
      </c>
      <c r="C175" s="199">
        <f t="shared" si="16"/>
        <v>0.13840023840525834</v>
      </c>
      <c r="D175" s="199">
        <f t="shared" si="16"/>
        <v>0.13283321782615221</v>
      </c>
      <c r="E175" s="199">
        <f t="shared" si="16"/>
        <v>0.10529794400071421</v>
      </c>
      <c r="F175" s="199">
        <f t="shared" si="16"/>
        <v>0.11351256033597464</v>
      </c>
      <c r="G175" s="199">
        <f t="shared" si="16"/>
        <v>0.15587302661354591</v>
      </c>
      <c r="H175" s="199">
        <f t="shared" si="16"/>
        <v>0.11212666308192329</v>
      </c>
      <c r="I175" s="199">
        <f t="shared" si="16"/>
        <v>8.1225499572896043E-2</v>
      </c>
      <c r="J175" s="199">
        <f t="shared" si="16"/>
        <v>9.5395285724508422E-2</v>
      </c>
      <c r="K175" s="199">
        <f t="shared" si="16"/>
        <v>0.15143172435643254</v>
      </c>
      <c r="L175" s="199">
        <f t="shared" si="16"/>
        <v>6.7010123541080518E-2</v>
      </c>
      <c r="M175" s="199">
        <f t="shared" si="16"/>
        <v>0.14531995313442966</v>
      </c>
      <c r="N175" s="199">
        <f t="shared" si="16"/>
        <v>0.1577248849124164</v>
      </c>
      <c r="O175" s="199">
        <f t="shared" si="16"/>
        <v>0.16142949711681462</v>
      </c>
      <c r="P175" s="199">
        <f t="shared" si="16"/>
        <v>9.6684812574481541E-2</v>
      </c>
      <c r="Q175" s="199">
        <f t="shared" si="16"/>
        <v>2.0771430692736602E-3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0.13815847266246895</v>
      </c>
      <c r="C177" s="200">
        <f t="shared" si="18"/>
        <v>0.13007412678427363</v>
      </c>
      <c r="D177" s="200">
        <f t="shared" si="18"/>
        <v>0.16737540161808806</v>
      </c>
      <c r="E177" s="200">
        <f t="shared" si="18"/>
        <v>0.12773737024630652</v>
      </c>
      <c r="F177" s="200">
        <f t="shared" si="18"/>
        <v>0.13572088940545501</v>
      </c>
      <c r="G177" s="200">
        <f t="shared" si="18"/>
        <v>0.137074343737174</v>
      </c>
      <c r="H177" s="200">
        <f t="shared" si="18"/>
        <v>0.13974003189786643</v>
      </c>
      <c r="I177" s="200">
        <f t="shared" si="18"/>
        <v>0.13753010180251229</v>
      </c>
      <c r="J177" s="200">
        <f t="shared" si="18"/>
        <v>0.12949528264580845</v>
      </c>
      <c r="K177" s="200">
        <f t="shared" si="18"/>
        <v>0.13471380415672163</v>
      </c>
      <c r="L177" s="200">
        <f t="shared" si="18"/>
        <v>0.11767086923212024</v>
      </c>
      <c r="M177" s="200">
        <f t="shared" si="18"/>
        <v>0.1236978074618072</v>
      </c>
      <c r="N177" s="200">
        <f t="shared" si="18"/>
        <v>0.13111226395605396</v>
      </c>
      <c r="O177" s="200">
        <f t="shared" si="18"/>
        <v>0.13846797448061199</v>
      </c>
      <c r="P177" s="200">
        <f t="shared" si="18"/>
        <v>0.12531263999902029</v>
      </c>
      <c r="Q177" s="200">
        <f t="shared" si="18"/>
        <v>5.5981201059028075E-2</v>
      </c>
    </row>
    <row r="178" spans="1:17" x14ac:dyDescent="0.25">
      <c r="A178" s="142" t="s">
        <v>162</v>
      </c>
      <c r="B178" s="199">
        <f t="shared" ref="B178:Q178" si="19">IF(B$52=0,0,B$52/B$33)</f>
        <v>4.0032647568709362E-2</v>
      </c>
      <c r="C178" s="199">
        <f t="shared" si="19"/>
        <v>3.547317268808084E-2</v>
      </c>
      <c r="D178" s="199">
        <f t="shared" si="19"/>
        <v>3.3934939535132956E-2</v>
      </c>
      <c r="E178" s="199">
        <f t="shared" si="19"/>
        <v>3.45249087920853E-2</v>
      </c>
      <c r="F178" s="199">
        <f t="shared" si="19"/>
        <v>3.6869464732565964E-2</v>
      </c>
      <c r="G178" s="199">
        <f t="shared" si="19"/>
        <v>3.9543876240388104E-2</v>
      </c>
      <c r="H178" s="199">
        <f t="shared" si="19"/>
        <v>3.7223177329532217E-2</v>
      </c>
      <c r="I178" s="199">
        <f t="shared" si="19"/>
        <v>3.608129806030274E-2</v>
      </c>
      <c r="J178" s="199">
        <f t="shared" si="19"/>
        <v>3.4617696380896262E-2</v>
      </c>
      <c r="K178" s="199">
        <f t="shared" si="19"/>
        <v>3.8144225605536236E-2</v>
      </c>
      <c r="L178" s="199">
        <f t="shared" si="19"/>
        <v>3.1973150335725779E-2</v>
      </c>
      <c r="M178" s="199">
        <f t="shared" si="19"/>
        <v>3.6971832721650111E-2</v>
      </c>
      <c r="N178" s="199">
        <f t="shared" si="19"/>
        <v>3.9491979893693137E-2</v>
      </c>
      <c r="O178" s="199">
        <f t="shared" si="19"/>
        <v>4.096638899527337E-2</v>
      </c>
      <c r="P178" s="199">
        <f t="shared" si="19"/>
        <v>3.533664471274936E-2</v>
      </c>
      <c r="Q178" s="199">
        <f t="shared" si="19"/>
        <v>1.7789176705541736E-2</v>
      </c>
    </row>
    <row r="179" spans="1:17" x14ac:dyDescent="0.25">
      <c r="A179" s="142" t="s">
        <v>161</v>
      </c>
      <c r="B179" s="199">
        <f t="shared" ref="B179:Q179" si="20">IF(B$56=0,0,B$56/B$33)</f>
        <v>9.8125825093759597E-2</v>
      </c>
      <c r="C179" s="199">
        <f t="shared" si="20"/>
        <v>9.4600954096192805E-2</v>
      </c>
      <c r="D179" s="199">
        <f t="shared" si="20"/>
        <v>0.13344046208295512</v>
      </c>
      <c r="E179" s="199">
        <f t="shared" si="20"/>
        <v>9.3212461454221213E-2</v>
      </c>
      <c r="F179" s="199">
        <f t="shared" si="20"/>
        <v>9.8851424672889057E-2</v>
      </c>
      <c r="G179" s="199">
        <f t="shared" si="20"/>
        <v>9.75304674967859E-2</v>
      </c>
      <c r="H179" s="199">
        <f t="shared" si="20"/>
        <v>0.10251685456833423</v>
      </c>
      <c r="I179" s="199">
        <f t="shared" si="20"/>
        <v>0.10144880374220958</v>
      </c>
      <c r="J179" s="199">
        <f t="shared" si="20"/>
        <v>9.4877586264912189E-2</v>
      </c>
      <c r="K179" s="199">
        <f t="shared" si="20"/>
        <v>9.6569578551185378E-2</v>
      </c>
      <c r="L179" s="199">
        <f t="shared" si="20"/>
        <v>8.5697718896394451E-2</v>
      </c>
      <c r="M179" s="199">
        <f t="shared" si="20"/>
        <v>8.6725974740157086E-2</v>
      </c>
      <c r="N179" s="199">
        <f t="shared" si="20"/>
        <v>9.1620284062360807E-2</v>
      </c>
      <c r="O179" s="199">
        <f t="shared" si="20"/>
        <v>9.7501585485338604E-2</v>
      </c>
      <c r="P179" s="199">
        <f t="shared" si="20"/>
        <v>8.9975995286270927E-2</v>
      </c>
      <c r="Q179" s="199">
        <f t="shared" si="20"/>
        <v>3.8192024353486329E-2</v>
      </c>
    </row>
    <row r="180" spans="1:17" x14ac:dyDescent="0.25">
      <c r="A180" s="142" t="s">
        <v>160</v>
      </c>
      <c r="B180" s="199">
        <f t="shared" ref="B180:Q180" si="21">IF(B$67=0,0,B$67/B$33)</f>
        <v>0</v>
      </c>
      <c r="C180" s="199">
        <f t="shared" si="21"/>
        <v>0</v>
      </c>
      <c r="D180" s="199">
        <f t="shared" si="21"/>
        <v>0</v>
      </c>
      <c r="E180" s="199">
        <f t="shared" si="21"/>
        <v>0</v>
      </c>
      <c r="F180" s="199">
        <f t="shared" si="21"/>
        <v>0</v>
      </c>
      <c r="G180" s="199">
        <f t="shared" si="21"/>
        <v>0</v>
      </c>
      <c r="H180" s="199">
        <f t="shared" si="21"/>
        <v>0</v>
      </c>
      <c r="I180" s="199">
        <f t="shared" si="21"/>
        <v>0</v>
      </c>
      <c r="J180" s="199">
        <f t="shared" si="21"/>
        <v>0</v>
      </c>
      <c r="K180" s="199">
        <f t="shared" si="21"/>
        <v>0</v>
      </c>
      <c r="L180" s="199">
        <f t="shared" si="21"/>
        <v>0</v>
      </c>
      <c r="M180" s="199">
        <f t="shared" si="21"/>
        <v>0</v>
      </c>
      <c r="N180" s="199">
        <f t="shared" si="21"/>
        <v>0</v>
      </c>
      <c r="O180" s="199">
        <f t="shared" si="21"/>
        <v>0</v>
      </c>
      <c r="P180" s="199">
        <f t="shared" si="21"/>
        <v>0</v>
      </c>
      <c r="Q180" s="199">
        <f t="shared" si="21"/>
        <v>0</v>
      </c>
    </row>
    <row r="181" spans="1:17" x14ac:dyDescent="0.25">
      <c r="A181" s="177" t="s">
        <v>98</v>
      </c>
      <c r="B181" s="209">
        <f t="shared" ref="B181:Q181" si="22">IF(B$68=0,0,B$68/B$33)</f>
        <v>0.70179340196526074</v>
      </c>
      <c r="C181" s="209">
        <f t="shared" si="22"/>
        <v>0.73091961908821779</v>
      </c>
      <c r="D181" s="209">
        <f t="shared" si="22"/>
        <v>0.69921180951509065</v>
      </c>
      <c r="E181" s="209">
        <f t="shared" si="22"/>
        <v>0.76634504721208629</v>
      </c>
      <c r="F181" s="209">
        <f t="shared" si="22"/>
        <v>0.7501045214113774</v>
      </c>
      <c r="G181" s="209">
        <f t="shared" si="22"/>
        <v>0.7063808537955536</v>
      </c>
      <c r="H181" s="209">
        <f t="shared" si="22"/>
        <v>0.7474625785531448</v>
      </c>
      <c r="I181" s="209">
        <f t="shared" si="22"/>
        <v>0.78056221449132557</v>
      </c>
      <c r="J181" s="209">
        <f t="shared" si="22"/>
        <v>0.77447478282175852</v>
      </c>
      <c r="K181" s="209">
        <f t="shared" si="22"/>
        <v>0.7132051050685706</v>
      </c>
      <c r="L181" s="209">
        <f t="shared" si="22"/>
        <v>0.81470615848709482</v>
      </c>
      <c r="M181" s="209">
        <f t="shared" si="22"/>
        <v>0.73035001741902195</v>
      </c>
      <c r="N181" s="209">
        <f t="shared" si="22"/>
        <v>0.71048892326270896</v>
      </c>
      <c r="O181" s="209">
        <f t="shared" si="22"/>
        <v>0.69940010928543284</v>
      </c>
      <c r="P181" s="209">
        <f t="shared" si="22"/>
        <v>0.77734775832983893</v>
      </c>
      <c r="Q181" s="209">
        <f t="shared" si="22"/>
        <v>0.94127593012483024</v>
      </c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3">SUM(B$184:B$189,B$193:B$194,B$196:B$198)</f>
        <v>1</v>
      </c>
      <c r="C183" s="77">
        <f t="shared" si="23"/>
        <v>1.0000000000000002</v>
      </c>
      <c r="D183" s="77">
        <f t="shared" si="23"/>
        <v>1</v>
      </c>
      <c r="E183" s="77">
        <f t="shared" si="23"/>
        <v>1</v>
      </c>
      <c r="F183" s="77">
        <f t="shared" si="23"/>
        <v>0.99999999999999978</v>
      </c>
      <c r="G183" s="77">
        <f t="shared" si="23"/>
        <v>1</v>
      </c>
      <c r="H183" s="77">
        <f t="shared" si="23"/>
        <v>1</v>
      </c>
      <c r="I183" s="77">
        <f t="shared" si="23"/>
        <v>1</v>
      </c>
      <c r="J183" s="77">
        <f t="shared" si="23"/>
        <v>0.99999999999999978</v>
      </c>
      <c r="K183" s="77">
        <f t="shared" si="23"/>
        <v>0.99999999999999989</v>
      </c>
      <c r="L183" s="77">
        <f t="shared" si="23"/>
        <v>1</v>
      </c>
      <c r="M183" s="77">
        <f t="shared" si="23"/>
        <v>1</v>
      </c>
      <c r="N183" s="77">
        <f t="shared" si="23"/>
        <v>0.99999999999999967</v>
      </c>
      <c r="O183" s="77">
        <f t="shared" si="23"/>
        <v>1</v>
      </c>
      <c r="P183" s="77">
        <f t="shared" si="23"/>
        <v>0.99999999999999978</v>
      </c>
      <c r="Q183" s="77">
        <f t="shared" si="23"/>
        <v>1</v>
      </c>
    </row>
    <row r="184" spans="1:17" x14ac:dyDescent="0.25">
      <c r="A184" s="132" t="s">
        <v>83</v>
      </c>
      <c r="B184" s="203">
        <f t="shared" ref="B184:Q184" si="24">IF(B$71=0,0,B$71/B$70)</f>
        <v>0</v>
      </c>
      <c r="C184" s="203">
        <f t="shared" si="24"/>
        <v>0</v>
      </c>
      <c r="D184" s="203">
        <f t="shared" si="24"/>
        <v>0</v>
      </c>
      <c r="E184" s="203">
        <f t="shared" si="24"/>
        <v>0</v>
      </c>
      <c r="F184" s="203">
        <f t="shared" si="24"/>
        <v>0</v>
      </c>
      <c r="G184" s="203">
        <f t="shared" si="24"/>
        <v>0</v>
      </c>
      <c r="H184" s="203">
        <f t="shared" si="24"/>
        <v>0</v>
      </c>
      <c r="I184" s="203">
        <f t="shared" si="24"/>
        <v>0</v>
      </c>
      <c r="J184" s="203">
        <f t="shared" si="24"/>
        <v>0</v>
      </c>
      <c r="K184" s="203">
        <f t="shared" si="24"/>
        <v>0</v>
      </c>
      <c r="L184" s="203">
        <f t="shared" si="24"/>
        <v>0</v>
      </c>
      <c r="M184" s="203">
        <f t="shared" si="24"/>
        <v>0</v>
      </c>
      <c r="N184" s="203">
        <f t="shared" si="24"/>
        <v>0</v>
      </c>
      <c r="O184" s="203">
        <f t="shared" si="24"/>
        <v>0</v>
      </c>
      <c r="P184" s="203">
        <f t="shared" si="24"/>
        <v>0</v>
      </c>
      <c r="Q184" s="203">
        <f t="shared" si="24"/>
        <v>0</v>
      </c>
    </row>
    <row r="185" spans="1:17" x14ac:dyDescent="0.25">
      <c r="A185" s="76" t="s">
        <v>82</v>
      </c>
      <c r="B185" s="202">
        <f t="shared" ref="B185:Q185" si="25">IF(B$72=0,0,B$72/B$70)</f>
        <v>0</v>
      </c>
      <c r="C185" s="202">
        <f t="shared" si="25"/>
        <v>0</v>
      </c>
      <c r="D185" s="202">
        <f t="shared" si="25"/>
        <v>0</v>
      </c>
      <c r="E185" s="202">
        <f t="shared" si="25"/>
        <v>0</v>
      </c>
      <c r="F185" s="202">
        <f t="shared" si="25"/>
        <v>0</v>
      </c>
      <c r="G185" s="202">
        <f t="shared" si="25"/>
        <v>0</v>
      </c>
      <c r="H185" s="202">
        <f t="shared" si="25"/>
        <v>0</v>
      </c>
      <c r="I185" s="202">
        <f t="shared" si="25"/>
        <v>0</v>
      </c>
      <c r="J185" s="202">
        <f t="shared" si="25"/>
        <v>0</v>
      </c>
      <c r="K185" s="202">
        <f t="shared" si="25"/>
        <v>0</v>
      </c>
      <c r="L185" s="202">
        <f t="shared" si="25"/>
        <v>0</v>
      </c>
      <c r="M185" s="202">
        <f t="shared" si="25"/>
        <v>0</v>
      </c>
      <c r="N185" s="202">
        <f t="shared" si="25"/>
        <v>0</v>
      </c>
      <c r="O185" s="202">
        <f t="shared" si="25"/>
        <v>0</v>
      </c>
      <c r="P185" s="202">
        <f t="shared" si="25"/>
        <v>0</v>
      </c>
      <c r="Q185" s="202">
        <f t="shared" si="25"/>
        <v>0</v>
      </c>
    </row>
    <row r="186" spans="1:17" x14ac:dyDescent="0.25">
      <c r="A186" s="76" t="s">
        <v>81</v>
      </c>
      <c r="B186" s="202">
        <f t="shared" ref="B186:Q186" si="26">IF(B$73=0,0,B$73/B$70)</f>
        <v>0</v>
      </c>
      <c r="C186" s="202">
        <f t="shared" si="26"/>
        <v>0</v>
      </c>
      <c r="D186" s="202">
        <f t="shared" si="26"/>
        <v>0</v>
      </c>
      <c r="E186" s="202">
        <f t="shared" si="26"/>
        <v>0</v>
      </c>
      <c r="F186" s="202">
        <f t="shared" si="26"/>
        <v>0</v>
      </c>
      <c r="G186" s="202">
        <f t="shared" si="26"/>
        <v>0</v>
      </c>
      <c r="H186" s="202">
        <f t="shared" si="26"/>
        <v>0</v>
      </c>
      <c r="I186" s="202">
        <f t="shared" si="26"/>
        <v>0</v>
      </c>
      <c r="J186" s="202">
        <f t="shared" si="26"/>
        <v>0</v>
      </c>
      <c r="K186" s="202">
        <f t="shared" si="26"/>
        <v>0</v>
      </c>
      <c r="L186" s="202">
        <f t="shared" si="26"/>
        <v>0</v>
      </c>
      <c r="M186" s="202">
        <f t="shared" si="26"/>
        <v>0</v>
      </c>
      <c r="N186" s="202">
        <f t="shared" si="26"/>
        <v>0</v>
      </c>
      <c r="O186" s="202">
        <f t="shared" si="26"/>
        <v>0</v>
      </c>
      <c r="P186" s="202">
        <f t="shared" si="26"/>
        <v>0</v>
      </c>
      <c r="Q186" s="202">
        <f t="shared" si="26"/>
        <v>0</v>
      </c>
    </row>
    <row r="187" spans="1:17" x14ac:dyDescent="0.25">
      <c r="A187" s="76" t="s">
        <v>80</v>
      </c>
      <c r="B187" s="202">
        <f t="shared" ref="B187:Q187" si="27">IF(B$74=0,0,B$74/B$70)</f>
        <v>0</v>
      </c>
      <c r="C187" s="202">
        <f t="shared" si="27"/>
        <v>0</v>
      </c>
      <c r="D187" s="202">
        <f t="shared" si="27"/>
        <v>0</v>
      </c>
      <c r="E187" s="202">
        <f t="shared" si="27"/>
        <v>0</v>
      </c>
      <c r="F187" s="202">
        <f t="shared" si="27"/>
        <v>0</v>
      </c>
      <c r="G187" s="202">
        <f t="shared" si="27"/>
        <v>0</v>
      </c>
      <c r="H187" s="202">
        <f t="shared" si="27"/>
        <v>0</v>
      </c>
      <c r="I187" s="202">
        <f t="shared" si="27"/>
        <v>0</v>
      </c>
      <c r="J187" s="202">
        <f t="shared" si="27"/>
        <v>0</v>
      </c>
      <c r="K187" s="202">
        <f t="shared" si="27"/>
        <v>0</v>
      </c>
      <c r="L187" s="202">
        <f t="shared" si="27"/>
        <v>0</v>
      </c>
      <c r="M187" s="202">
        <f t="shared" si="27"/>
        <v>0</v>
      </c>
      <c r="N187" s="202">
        <f t="shared" si="27"/>
        <v>0</v>
      </c>
      <c r="O187" s="202">
        <f t="shared" si="27"/>
        <v>0</v>
      </c>
      <c r="P187" s="202">
        <f t="shared" si="27"/>
        <v>0</v>
      </c>
      <c r="Q187" s="202">
        <f t="shared" si="27"/>
        <v>0</v>
      </c>
    </row>
    <row r="188" spans="1:17" x14ac:dyDescent="0.25">
      <c r="A188" s="129" t="s">
        <v>79</v>
      </c>
      <c r="B188" s="201">
        <f t="shared" ref="B188:Q188" si="28">IF(B$75=0,0,B$75/B$70)</f>
        <v>7.184999582928981E-4</v>
      </c>
      <c r="C188" s="201">
        <f t="shared" si="28"/>
        <v>8.464282910512174E-4</v>
      </c>
      <c r="D188" s="201">
        <f t="shared" si="28"/>
        <v>7.5408560430285303E-4</v>
      </c>
      <c r="E188" s="201">
        <f t="shared" si="28"/>
        <v>1.0152429450704604E-3</v>
      </c>
      <c r="F188" s="201">
        <f t="shared" si="28"/>
        <v>1.0073161646877349E-3</v>
      </c>
      <c r="G188" s="201">
        <f t="shared" si="28"/>
        <v>8.4760333828856952E-4</v>
      </c>
      <c r="H188" s="201">
        <f t="shared" si="28"/>
        <v>1.0107889474251159E-3</v>
      </c>
      <c r="I188" s="201">
        <f t="shared" si="28"/>
        <v>1.2042396831344498E-3</v>
      </c>
      <c r="J188" s="201">
        <f t="shared" si="28"/>
        <v>1.0645218165295585E-3</v>
      </c>
      <c r="K188" s="201">
        <f t="shared" si="28"/>
        <v>8.4097859520799903E-4</v>
      </c>
      <c r="L188" s="201">
        <f t="shared" si="28"/>
        <v>1.2893437507935669E-3</v>
      </c>
      <c r="M188" s="201">
        <f t="shared" si="28"/>
        <v>8.6528504553783851E-4</v>
      </c>
      <c r="N188" s="201">
        <f t="shared" si="28"/>
        <v>8.5794975641168534E-4</v>
      </c>
      <c r="O188" s="201">
        <f t="shared" si="28"/>
        <v>8.6685678614804851E-4</v>
      </c>
      <c r="P188" s="201">
        <f t="shared" si="28"/>
        <v>1.13068558724354E-3</v>
      </c>
      <c r="Q188" s="201">
        <f t="shared" si="28"/>
        <v>2.8155502530652437E-3</v>
      </c>
    </row>
    <row r="189" spans="1:17" x14ac:dyDescent="0.25">
      <c r="A189" s="127" t="s">
        <v>149</v>
      </c>
      <c r="B189" s="200">
        <f t="shared" ref="B189:Q189" si="29">IF(B$80=0,0,B$80/B$70)</f>
        <v>0.13226065886611085</v>
      </c>
      <c r="C189" s="200">
        <f t="shared" si="29"/>
        <v>1.1093046456613681E-2</v>
      </c>
      <c r="D189" s="200">
        <f t="shared" si="29"/>
        <v>9.183793647215938E-3</v>
      </c>
      <c r="E189" s="200">
        <f t="shared" si="29"/>
        <v>1.5984007647301651E-2</v>
      </c>
      <c r="F189" s="200">
        <f t="shared" si="29"/>
        <v>2.1157634936783753E-2</v>
      </c>
      <c r="G189" s="200">
        <f t="shared" si="29"/>
        <v>1.7249664514539648E-2</v>
      </c>
      <c r="H189" s="200">
        <f t="shared" si="29"/>
        <v>2.4826709547690583E-2</v>
      </c>
      <c r="I189" s="200">
        <f t="shared" si="29"/>
        <v>3.523870330221817E-2</v>
      </c>
      <c r="J189" s="200">
        <f t="shared" si="29"/>
        <v>3.8047246512257785E-2</v>
      </c>
      <c r="K189" s="200">
        <f t="shared" si="29"/>
        <v>1.6458087103854394E-2</v>
      </c>
      <c r="L189" s="200">
        <f t="shared" si="29"/>
        <v>3.0396519079781671E-2</v>
      </c>
      <c r="M189" s="200">
        <f t="shared" si="29"/>
        <v>1.684427786875875E-2</v>
      </c>
      <c r="N189" s="200">
        <f t="shared" si="29"/>
        <v>1.584976568401161E-2</v>
      </c>
      <c r="O189" s="200">
        <f t="shared" si="29"/>
        <v>1.2802781252464913E-2</v>
      </c>
      <c r="P189" s="200">
        <f t="shared" si="29"/>
        <v>1.5688297763208518E-2</v>
      </c>
      <c r="Q189" s="200">
        <f t="shared" si="29"/>
        <v>3.038474358123348E-2</v>
      </c>
    </row>
    <row r="190" spans="1:17" x14ac:dyDescent="0.25">
      <c r="A190" s="142" t="s">
        <v>166</v>
      </c>
      <c r="B190" s="199">
        <f t="shared" ref="B190:Q190" si="30">IF(B$81=0,0,B$81/B$70)</f>
        <v>0.13226065886611085</v>
      </c>
      <c r="C190" s="199">
        <f t="shared" si="30"/>
        <v>1.1093046456613681E-2</v>
      </c>
      <c r="D190" s="199">
        <f t="shared" si="30"/>
        <v>9.183793647215938E-3</v>
      </c>
      <c r="E190" s="199">
        <f t="shared" si="30"/>
        <v>1.5984007647301651E-2</v>
      </c>
      <c r="F190" s="199">
        <f t="shared" si="30"/>
        <v>2.1157634936783753E-2</v>
      </c>
      <c r="G190" s="199">
        <f t="shared" si="30"/>
        <v>1.7249664514539648E-2</v>
      </c>
      <c r="H190" s="199">
        <f t="shared" si="30"/>
        <v>2.4826709547690583E-2</v>
      </c>
      <c r="I190" s="199">
        <f t="shared" si="30"/>
        <v>3.523870330221817E-2</v>
      </c>
      <c r="J190" s="199">
        <f t="shared" si="30"/>
        <v>3.8047246512257785E-2</v>
      </c>
      <c r="K190" s="199">
        <f t="shared" si="30"/>
        <v>1.6458087103854394E-2</v>
      </c>
      <c r="L190" s="199">
        <f t="shared" si="30"/>
        <v>3.0396519079781671E-2</v>
      </c>
      <c r="M190" s="199">
        <f t="shared" si="30"/>
        <v>1.684427786875875E-2</v>
      </c>
      <c r="N190" s="199">
        <f t="shared" si="30"/>
        <v>1.584976568401161E-2</v>
      </c>
      <c r="O190" s="199">
        <f t="shared" si="30"/>
        <v>1.2802781252464913E-2</v>
      </c>
      <c r="P190" s="199">
        <f t="shared" si="30"/>
        <v>1.5688297763208518E-2</v>
      </c>
      <c r="Q190" s="199">
        <f t="shared" si="30"/>
        <v>3.038474358123348E-2</v>
      </c>
    </row>
    <row r="191" spans="1:17" x14ac:dyDescent="0.25">
      <c r="A191" s="142" t="s">
        <v>165</v>
      </c>
      <c r="B191" s="199">
        <f t="shared" ref="B191:Q191" si="31">IF(B$86=0,0,B$86/B$70)</f>
        <v>0</v>
      </c>
      <c r="C191" s="199">
        <f t="shared" si="31"/>
        <v>0</v>
      </c>
      <c r="D191" s="199">
        <f t="shared" si="31"/>
        <v>0</v>
      </c>
      <c r="E191" s="199">
        <f t="shared" si="31"/>
        <v>0</v>
      </c>
      <c r="F191" s="199">
        <f t="shared" si="31"/>
        <v>0</v>
      </c>
      <c r="G191" s="199">
        <f t="shared" si="31"/>
        <v>0</v>
      </c>
      <c r="H191" s="199">
        <f t="shared" si="31"/>
        <v>0</v>
      </c>
      <c r="I191" s="199">
        <f t="shared" si="31"/>
        <v>0</v>
      </c>
      <c r="J191" s="199">
        <f t="shared" si="31"/>
        <v>0</v>
      </c>
      <c r="K191" s="199">
        <f t="shared" si="31"/>
        <v>0</v>
      </c>
      <c r="L191" s="199">
        <f t="shared" si="31"/>
        <v>0</v>
      </c>
      <c r="M191" s="199">
        <f t="shared" si="31"/>
        <v>0</v>
      </c>
      <c r="N191" s="199">
        <f t="shared" si="31"/>
        <v>0</v>
      </c>
      <c r="O191" s="199">
        <f t="shared" si="31"/>
        <v>0</v>
      </c>
      <c r="P191" s="199">
        <f t="shared" si="31"/>
        <v>0</v>
      </c>
      <c r="Q191" s="199">
        <f t="shared" si="31"/>
        <v>0</v>
      </c>
    </row>
    <row r="192" spans="1:17" x14ac:dyDescent="0.25">
      <c r="A192" s="127" t="s">
        <v>148</v>
      </c>
      <c r="B192" s="200">
        <f t="shared" ref="B192:Q192" si="32">IF(B$87=0,0,B$87/B$70)</f>
        <v>0.53884509757290666</v>
      </c>
      <c r="C192" s="200">
        <f t="shared" si="32"/>
        <v>0.59662512104815302</v>
      </c>
      <c r="D192" s="200">
        <f t="shared" si="32"/>
        <v>0.53343202379132793</v>
      </c>
      <c r="E192" s="200">
        <f t="shared" si="32"/>
        <v>0.53248805142577382</v>
      </c>
      <c r="F192" s="200">
        <f t="shared" si="32"/>
        <v>0.53307857357754052</v>
      </c>
      <c r="G192" s="200">
        <f t="shared" si="32"/>
        <v>0.60701252898458347</v>
      </c>
      <c r="H192" s="200">
        <f t="shared" si="32"/>
        <v>0.52153367528135286</v>
      </c>
      <c r="I192" s="200">
        <f t="shared" si="32"/>
        <v>0.44254978018192492</v>
      </c>
      <c r="J192" s="200">
        <f t="shared" si="32"/>
        <v>0.49386293015998001</v>
      </c>
      <c r="K192" s="200">
        <f t="shared" si="32"/>
        <v>0.60529962144312455</v>
      </c>
      <c r="L192" s="200">
        <f t="shared" si="32"/>
        <v>0.43512522301356238</v>
      </c>
      <c r="M192" s="200">
        <f t="shared" si="32"/>
        <v>0.61386556370346412</v>
      </c>
      <c r="N192" s="200">
        <f t="shared" si="32"/>
        <v>0.61973650176912165</v>
      </c>
      <c r="O192" s="200">
        <f t="shared" si="32"/>
        <v>0.61488279650519073</v>
      </c>
      <c r="P192" s="200">
        <f t="shared" si="32"/>
        <v>0.51529638394226873</v>
      </c>
      <c r="Q192" s="200">
        <f t="shared" si="32"/>
        <v>2.7113947976989985E-2</v>
      </c>
    </row>
    <row r="193" spans="1:17" x14ac:dyDescent="0.25">
      <c r="A193" s="142" t="s">
        <v>164</v>
      </c>
      <c r="B193" s="199">
        <f t="shared" ref="B193:Q193" si="33">IF(B$88=0,0,B$88/B$70)</f>
        <v>0.53884509757290666</v>
      </c>
      <c r="C193" s="199">
        <f t="shared" si="33"/>
        <v>0.59662512104815302</v>
      </c>
      <c r="D193" s="199">
        <f t="shared" si="33"/>
        <v>0.53343202379132793</v>
      </c>
      <c r="E193" s="199">
        <f t="shared" si="33"/>
        <v>0.53248805142577382</v>
      </c>
      <c r="F193" s="199">
        <f t="shared" si="33"/>
        <v>0.53307857357754052</v>
      </c>
      <c r="G193" s="199">
        <f t="shared" si="33"/>
        <v>0.60701252898458347</v>
      </c>
      <c r="H193" s="199">
        <f t="shared" si="33"/>
        <v>0.52153367528135286</v>
      </c>
      <c r="I193" s="199">
        <f t="shared" si="33"/>
        <v>0.44254978018192492</v>
      </c>
      <c r="J193" s="199">
        <f t="shared" si="33"/>
        <v>0.49386293015998001</v>
      </c>
      <c r="K193" s="199">
        <f t="shared" si="33"/>
        <v>0.60529962144312455</v>
      </c>
      <c r="L193" s="199">
        <f t="shared" si="33"/>
        <v>0.43512522301356238</v>
      </c>
      <c r="M193" s="199">
        <f t="shared" si="33"/>
        <v>0.61386556370346412</v>
      </c>
      <c r="N193" s="199">
        <f t="shared" si="33"/>
        <v>0.61973650176912165</v>
      </c>
      <c r="O193" s="199">
        <f t="shared" si="33"/>
        <v>0.61488279650519073</v>
      </c>
      <c r="P193" s="199">
        <f t="shared" si="33"/>
        <v>0.51529638394226873</v>
      </c>
      <c r="Q193" s="199">
        <f t="shared" si="33"/>
        <v>2.7113947976989985E-2</v>
      </c>
    </row>
    <row r="194" spans="1:17" x14ac:dyDescent="0.25">
      <c r="A194" s="142" t="s">
        <v>163</v>
      </c>
      <c r="B194" s="199">
        <f t="shared" ref="B194:Q194" si="34">IF(B$93=0,0,B$93/B$70)</f>
        <v>0</v>
      </c>
      <c r="C194" s="199">
        <f t="shared" si="34"/>
        <v>0</v>
      </c>
      <c r="D194" s="199">
        <f t="shared" si="34"/>
        <v>0</v>
      </c>
      <c r="E194" s="199">
        <f t="shared" si="34"/>
        <v>0</v>
      </c>
      <c r="F194" s="199">
        <f t="shared" si="34"/>
        <v>0</v>
      </c>
      <c r="G194" s="199">
        <f t="shared" si="34"/>
        <v>0</v>
      </c>
      <c r="H194" s="199">
        <f t="shared" si="34"/>
        <v>0</v>
      </c>
      <c r="I194" s="199">
        <f t="shared" si="34"/>
        <v>0</v>
      </c>
      <c r="J194" s="199">
        <f t="shared" si="34"/>
        <v>0</v>
      </c>
      <c r="K194" s="199">
        <f t="shared" si="34"/>
        <v>0</v>
      </c>
      <c r="L194" s="199">
        <f t="shared" si="34"/>
        <v>0</v>
      </c>
      <c r="M194" s="199">
        <f t="shared" si="34"/>
        <v>0</v>
      </c>
      <c r="N194" s="199">
        <f t="shared" si="34"/>
        <v>0</v>
      </c>
      <c r="O194" s="199">
        <f t="shared" si="34"/>
        <v>0</v>
      </c>
      <c r="P194" s="199">
        <f t="shared" si="34"/>
        <v>0</v>
      </c>
      <c r="Q194" s="199">
        <f t="shared" si="34"/>
        <v>0</v>
      </c>
    </row>
    <row r="195" spans="1:17" x14ac:dyDescent="0.25">
      <c r="A195" s="127" t="s">
        <v>147</v>
      </c>
      <c r="B195" s="200">
        <f t="shared" ref="B195:Q195" si="35">IF(B$94=0,0,B$94/B$70)</f>
        <v>0.32817574360268942</v>
      </c>
      <c r="C195" s="200">
        <f t="shared" si="35"/>
        <v>0.39143540420418221</v>
      </c>
      <c r="D195" s="200">
        <f t="shared" si="35"/>
        <v>0.45663009695715329</v>
      </c>
      <c r="E195" s="200">
        <f t="shared" si="35"/>
        <v>0.450512697981854</v>
      </c>
      <c r="F195" s="200">
        <f t="shared" si="35"/>
        <v>0.44475647532098789</v>
      </c>
      <c r="G195" s="200">
        <f t="shared" si="35"/>
        <v>0.37489020316258842</v>
      </c>
      <c r="H195" s="200">
        <f t="shared" si="35"/>
        <v>0.45262882622353134</v>
      </c>
      <c r="I195" s="200">
        <f t="shared" si="35"/>
        <v>0.52100727683272252</v>
      </c>
      <c r="J195" s="200">
        <f t="shared" si="35"/>
        <v>0.46702530151123245</v>
      </c>
      <c r="K195" s="200">
        <f t="shared" si="35"/>
        <v>0.37740131285781298</v>
      </c>
      <c r="L195" s="200">
        <f t="shared" si="35"/>
        <v>0.53318891415586245</v>
      </c>
      <c r="M195" s="200">
        <f t="shared" si="35"/>
        <v>0.36842487338223928</v>
      </c>
      <c r="N195" s="200">
        <f t="shared" si="35"/>
        <v>0.36355578279045475</v>
      </c>
      <c r="O195" s="200">
        <f t="shared" si="35"/>
        <v>0.37144756545619623</v>
      </c>
      <c r="P195" s="200">
        <f t="shared" si="35"/>
        <v>0.46788463270727898</v>
      </c>
      <c r="Q195" s="200">
        <f t="shared" si="35"/>
        <v>0.93968575818871125</v>
      </c>
    </row>
    <row r="196" spans="1:17" x14ac:dyDescent="0.25">
      <c r="A196" s="142" t="s">
        <v>162</v>
      </c>
      <c r="B196" s="199">
        <f t="shared" ref="B196:Q196" si="36">IF(B$95=0,0,B$95/B$70)</f>
        <v>0.12080646780791879</v>
      </c>
      <c r="C196" s="199">
        <f t="shared" si="36"/>
        <v>0.13650343927213621</v>
      </c>
      <c r="D196" s="199">
        <f t="shared" si="36"/>
        <v>0.12164614038805646</v>
      </c>
      <c r="E196" s="199">
        <f t="shared" si="36"/>
        <v>0.1558480522471945</v>
      </c>
      <c r="F196" s="199">
        <f t="shared" si="36"/>
        <v>0.15455853886528992</v>
      </c>
      <c r="G196" s="199">
        <f t="shared" si="36"/>
        <v>0.13746267425160505</v>
      </c>
      <c r="H196" s="199">
        <f t="shared" si="36"/>
        <v>0.15454884472480521</v>
      </c>
      <c r="I196" s="199">
        <f t="shared" si="36"/>
        <v>0.1754812643974481</v>
      </c>
      <c r="J196" s="199">
        <f t="shared" si="36"/>
        <v>0.1599766299185742</v>
      </c>
      <c r="K196" s="199">
        <f t="shared" si="36"/>
        <v>0.13610096371398184</v>
      </c>
      <c r="L196" s="199">
        <f t="shared" si="36"/>
        <v>0.18532676008089807</v>
      </c>
      <c r="M196" s="199">
        <f t="shared" si="36"/>
        <v>0.13941126403393653</v>
      </c>
      <c r="N196" s="199">
        <f t="shared" si="36"/>
        <v>0.13851430516962704</v>
      </c>
      <c r="O196" s="199">
        <f t="shared" si="36"/>
        <v>0.13928873569650266</v>
      </c>
      <c r="P196" s="199">
        <f t="shared" si="36"/>
        <v>0.16811366203976719</v>
      </c>
      <c r="Q196" s="199">
        <f t="shared" si="36"/>
        <v>0.20728174691722098</v>
      </c>
    </row>
    <row r="197" spans="1:17" x14ac:dyDescent="0.25">
      <c r="A197" s="142" t="s">
        <v>161</v>
      </c>
      <c r="B197" s="199">
        <f t="shared" ref="B197:Q197" si="37">IF(B$99=0,0,B$99/B$70)</f>
        <v>0.20736927579477066</v>
      </c>
      <c r="C197" s="199">
        <f t="shared" si="37"/>
        <v>0.25493196493204601</v>
      </c>
      <c r="D197" s="199">
        <f t="shared" si="37"/>
        <v>0.3349839565690968</v>
      </c>
      <c r="E197" s="199">
        <f t="shared" si="37"/>
        <v>0.2946646457346595</v>
      </c>
      <c r="F197" s="199">
        <f t="shared" si="37"/>
        <v>0.29019793645569797</v>
      </c>
      <c r="G197" s="199">
        <f t="shared" si="37"/>
        <v>0.2374275289109834</v>
      </c>
      <c r="H197" s="199">
        <f t="shared" si="37"/>
        <v>0.29807998149872611</v>
      </c>
      <c r="I197" s="199">
        <f t="shared" si="37"/>
        <v>0.34552601243527442</v>
      </c>
      <c r="J197" s="199">
        <f t="shared" si="37"/>
        <v>0.30704867159265831</v>
      </c>
      <c r="K197" s="199">
        <f t="shared" si="37"/>
        <v>0.24130034914383111</v>
      </c>
      <c r="L197" s="199">
        <f t="shared" si="37"/>
        <v>0.3478621540749644</v>
      </c>
      <c r="M197" s="199">
        <f t="shared" si="37"/>
        <v>0.22901360934830275</v>
      </c>
      <c r="N197" s="199">
        <f t="shared" si="37"/>
        <v>0.22504147762082771</v>
      </c>
      <c r="O197" s="199">
        <f t="shared" si="37"/>
        <v>0.23215882975969357</v>
      </c>
      <c r="P197" s="199">
        <f t="shared" si="37"/>
        <v>0.29977097066751185</v>
      </c>
      <c r="Q197" s="199">
        <f t="shared" si="37"/>
        <v>0.73240401127149024</v>
      </c>
    </row>
    <row r="198" spans="1:17" x14ac:dyDescent="0.25">
      <c r="A198" s="140" t="s">
        <v>160</v>
      </c>
      <c r="B198" s="198">
        <f t="shared" ref="B198:Q198" si="38">IF(B$110=0,0,B$110/B$70)</f>
        <v>0</v>
      </c>
      <c r="C198" s="198">
        <f t="shared" si="38"/>
        <v>0</v>
      </c>
      <c r="D198" s="198">
        <f t="shared" si="38"/>
        <v>0</v>
      </c>
      <c r="E198" s="198">
        <f t="shared" si="38"/>
        <v>0</v>
      </c>
      <c r="F198" s="198">
        <f t="shared" si="38"/>
        <v>0</v>
      </c>
      <c r="G198" s="198">
        <f t="shared" si="38"/>
        <v>0</v>
      </c>
      <c r="H198" s="198">
        <f t="shared" si="38"/>
        <v>0</v>
      </c>
      <c r="I198" s="198">
        <f t="shared" si="38"/>
        <v>0</v>
      </c>
      <c r="J198" s="198">
        <f t="shared" si="38"/>
        <v>0</v>
      </c>
      <c r="K198" s="198">
        <f t="shared" si="38"/>
        <v>0</v>
      </c>
      <c r="L198" s="198">
        <f t="shared" si="38"/>
        <v>0</v>
      </c>
      <c r="M198" s="198">
        <f t="shared" si="38"/>
        <v>0</v>
      </c>
      <c r="N198" s="198">
        <f t="shared" si="38"/>
        <v>0</v>
      </c>
      <c r="O198" s="198">
        <f t="shared" si="38"/>
        <v>0</v>
      </c>
      <c r="P198" s="198">
        <f t="shared" si="38"/>
        <v>0</v>
      </c>
      <c r="Q198" s="198">
        <f t="shared" si="38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9">SUM(B$201:B$206,B$210:B$211,B$213:B$215,B216)</f>
        <v>1</v>
      </c>
      <c r="C200" s="77">
        <f t="shared" si="39"/>
        <v>0.99999999999999989</v>
      </c>
      <c r="D200" s="77">
        <f t="shared" si="39"/>
        <v>1</v>
      </c>
      <c r="E200" s="77">
        <f t="shared" si="39"/>
        <v>0.99999999999999989</v>
      </c>
      <c r="F200" s="77">
        <f t="shared" si="39"/>
        <v>1</v>
      </c>
      <c r="G200" s="77">
        <f t="shared" si="39"/>
        <v>1</v>
      </c>
      <c r="H200" s="77">
        <f t="shared" si="39"/>
        <v>1</v>
      </c>
      <c r="I200" s="77">
        <f t="shared" si="39"/>
        <v>1</v>
      </c>
      <c r="J200" s="77">
        <f t="shared" si="39"/>
        <v>1</v>
      </c>
      <c r="K200" s="77">
        <f t="shared" si="39"/>
        <v>1</v>
      </c>
      <c r="L200" s="77">
        <f t="shared" si="39"/>
        <v>1</v>
      </c>
      <c r="M200" s="77">
        <f t="shared" si="39"/>
        <v>1</v>
      </c>
      <c r="N200" s="77">
        <f t="shared" si="39"/>
        <v>1</v>
      </c>
      <c r="O200" s="77">
        <f t="shared" si="39"/>
        <v>0.99999999999999989</v>
      </c>
      <c r="P200" s="77">
        <f t="shared" si="39"/>
        <v>1</v>
      </c>
      <c r="Q200" s="77">
        <f t="shared" si="39"/>
        <v>1</v>
      </c>
    </row>
    <row r="201" spans="1:17" x14ac:dyDescent="0.25">
      <c r="A201" s="132" t="s">
        <v>83</v>
      </c>
      <c r="B201" s="203">
        <f t="shared" ref="B201:Q201" si="40">IF(B$113=0,0,B$113/B$112)</f>
        <v>0</v>
      </c>
      <c r="C201" s="203">
        <f t="shared" si="40"/>
        <v>0</v>
      </c>
      <c r="D201" s="203">
        <f t="shared" si="40"/>
        <v>0</v>
      </c>
      <c r="E201" s="203">
        <f t="shared" si="40"/>
        <v>0</v>
      </c>
      <c r="F201" s="203">
        <f t="shared" si="40"/>
        <v>0</v>
      </c>
      <c r="G201" s="203">
        <f t="shared" si="40"/>
        <v>0</v>
      </c>
      <c r="H201" s="203">
        <f t="shared" si="40"/>
        <v>0</v>
      </c>
      <c r="I201" s="203">
        <f t="shared" si="40"/>
        <v>0</v>
      </c>
      <c r="J201" s="203">
        <f t="shared" si="40"/>
        <v>0</v>
      </c>
      <c r="K201" s="203">
        <f t="shared" si="40"/>
        <v>0</v>
      </c>
      <c r="L201" s="203">
        <f t="shared" si="40"/>
        <v>0</v>
      </c>
      <c r="M201" s="203">
        <f t="shared" si="40"/>
        <v>0</v>
      </c>
      <c r="N201" s="203">
        <f t="shared" si="40"/>
        <v>0</v>
      </c>
      <c r="O201" s="203">
        <f t="shared" si="40"/>
        <v>0</v>
      </c>
      <c r="P201" s="203">
        <f t="shared" si="40"/>
        <v>0</v>
      </c>
      <c r="Q201" s="203">
        <f t="shared" si="40"/>
        <v>0</v>
      </c>
    </row>
    <row r="202" spans="1:17" x14ac:dyDescent="0.25">
      <c r="A202" s="76" t="s">
        <v>82</v>
      </c>
      <c r="B202" s="202">
        <f t="shared" ref="B202:Q202" si="41">IF(B$114=0,0,B$114/B$112)</f>
        <v>0</v>
      </c>
      <c r="C202" s="202">
        <f t="shared" si="41"/>
        <v>0</v>
      </c>
      <c r="D202" s="202">
        <f t="shared" si="41"/>
        <v>0</v>
      </c>
      <c r="E202" s="202">
        <f t="shared" si="41"/>
        <v>0</v>
      </c>
      <c r="F202" s="202">
        <f t="shared" si="41"/>
        <v>0</v>
      </c>
      <c r="G202" s="202">
        <f t="shared" si="41"/>
        <v>0</v>
      </c>
      <c r="H202" s="202">
        <f t="shared" si="41"/>
        <v>0</v>
      </c>
      <c r="I202" s="202">
        <f t="shared" si="41"/>
        <v>0</v>
      </c>
      <c r="J202" s="202">
        <f t="shared" si="41"/>
        <v>0</v>
      </c>
      <c r="K202" s="202">
        <f t="shared" si="41"/>
        <v>0</v>
      </c>
      <c r="L202" s="202">
        <f t="shared" si="41"/>
        <v>0</v>
      </c>
      <c r="M202" s="202">
        <f t="shared" si="41"/>
        <v>0</v>
      </c>
      <c r="N202" s="202">
        <f t="shared" si="41"/>
        <v>0</v>
      </c>
      <c r="O202" s="202">
        <f t="shared" si="41"/>
        <v>0</v>
      </c>
      <c r="P202" s="202">
        <f t="shared" si="41"/>
        <v>0</v>
      </c>
      <c r="Q202" s="202">
        <f t="shared" si="41"/>
        <v>0</v>
      </c>
    </row>
    <row r="203" spans="1:17" x14ac:dyDescent="0.25">
      <c r="A203" s="76" t="s">
        <v>81</v>
      </c>
      <c r="B203" s="202">
        <f t="shared" ref="B203:Q203" si="42">IF(B$115=0,0,B$115/B$112)</f>
        <v>0</v>
      </c>
      <c r="C203" s="202">
        <f t="shared" si="42"/>
        <v>0</v>
      </c>
      <c r="D203" s="202">
        <f t="shared" si="42"/>
        <v>0</v>
      </c>
      <c r="E203" s="202">
        <f t="shared" si="42"/>
        <v>0</v>
      </c>
      <c r="F203" s="202">
        <f t="shared" si="42"/>
        <v>0</v>
      </c>
      <c r="G203" s="202">
        <f t="shared" si="42"/>
        <v>0</v>
      </c>
      <c r="H203" s="202">
        <f t="shared" si="42"/>
        <v>0</v>
      </c>
      <c r="I203" s="202">
        <f t="shared" si="42"/>
        <v>0</v>
      </c>
      <c r="J203" s="202">
        <f t="shared" si="42"/>
        <v>0</v>
      </c>
      <c r="K203" s="202">
        <f t="shared" si="42"/>
        <v>0</v>
      </c>
      <c r="L203" s="202">
        <f t="shared" si="42"/>
        <v>0</v>
      </c>
      <c r="M203" s="202">
        <f t="shared" si="42"/>
        <v>0</v>
      </c>
      <c r="N203" s="202">
        <f t="shared" si="42"/>
        <v>0</v>
      </c>
      <c r="O203" s="202">
        <f t="shared" si="42"/>
        <v>0</v>
      </c>
      <c r="P203" s="202">
        <f t="shared" si="42"/>
        <v>0</v>
      </c>
      <c r="Q203" s="202">
        <f t="shared" si="42"/>
        <v>0</v>
      </c>
    </row>
    <row r="204" spans="1:17" x14ac:dyDescent="0.25">
      <c r="A204" s="76" t="s">
        <v>80</v>
      </c>
      <c r="B204" s="202">
        <f t="shared" ref="B204:Q204" si="43">IF(B$116=0,0,B$116/B$112)</f>
        <v>0</v>
      </c>
      <c r="C204" s="202">
        <f t="shared" si="43"/>
        <v>0</v>
      </c>
      <c r="D204" s="202">
        <f t="shared" si="43"/>
        <v>0</v>
      </c>
      <c r="E204" s="202">
        <f t="shared" si="43"/>
        <v>0</v>
      </c>
      <c r="F204" s="202">
        <f t="shared" si="43"/>
        <v>0</v>
      </c>
      <c r="G204" s="202">
        <f t="shared" si="43"/>
        <v>0</v>
      </c>
      <c r="H204" s="202">
        <f t="shared" si="43"/>
        <v>0</v>
      </c>
      <c r="I204" s="202">
        <f t="shared" si="43"/>
        <v>0</v>
      </c>
      <c r="J204" s="202">
        <f t="shared" si="43"/>
        <v>0</v>
      </c>
      <c r="K204" s="202">
        <f t="shared" si="43"/>
        <v>0</v>
      </c>
      <c r="L204" s="202">
        <f t="shared" si="43"/>
        <v>0</v>
      </c>
      <c r="M204" s="202">
        <f t="shared" si="43"/>
        <v>0</v>
      </c>
      <c r="N204" s="202">
        <f t="shared" si="43"/>
        <v>0</v>
      </c>
      <c r="O204" s="202">
        <f t="shared" si="43"/>
        <v>0</v>
      </c>
      <c r="P204" s="202">
        <f t="shared" si="43"/>
        <v>0</v>
      </c>
      <c r="Q204" s="202">
        <f t="shared" si="43"/>
        <v>0</v>
      </c>
    </row>
    <row r="205" spans="1:17" x14ac:dyDescent="0.25">
      <c r="A205" s="129" t="s">
        <v>79</v>
      </c>
      <c r="B205" s="201">
        <f t="shared" ref="B205:Q205" si="44">IF(B$117=0,0,B$117/B$112)</f>
        <v>3.6653798897046618E-4</v>
      </c>
      <c r="C205" s="201">
        <f t="shared" si="44"/>
        <v>4.2833646948344547E-4</v>
      </c>
      <c r="D205" s="201">
        <f t="shared" si="44"/>
        <v>3.8110152631882604E-4</v>
      </c>
      <c r="E205" s="201">
        <f t="shared" si="44"/>
        <v>3.6337469289791403E-4</v>
      </c>
      <c r="F205" s="201">
        <f t="shared" si="44"/>
        <v>3.7478830056281626E-4</v>
      </c>
      <c r="G205" s="201">
        <f t="shared" si="44"/>
        <v>3.173279105841394E-4</v>
      </c>
      <c r="H205" s="201">
        <f t="shared" si="44"/>
        <v>2.4367348700982569E-4</v>
      </c>
      <c r="I205" s="201">
        <f t="shared" si="44"/>
        <v>2.623660769797071E-4</v>
      </c>
      <c r="J205" s="201">
        <f t="shared" si="44"/>
        <v>2.0919105061202896E-4</v>
      </c>
      <c r="K205" s="201">
        <f t="shared" si="44"/>
        <v>2.9397709760384477E-4</v>
      </c>
      <c r="L205" s="201">
        <f t="shared" si="44"/>
        <v>2.4566086665700395E-4</v>
      </c>
      <c r="M205" s="201">
        <f t="shared" si="44"/>
        <v>2.3042995856065431E-4</v>
      </c>
      <c r="N205" s="201">
        <f t="shared" si="44"/>
        <v>2.3912433957277206E-4</v>
      </c>
      <c r="O205" s="201">
        <f t="shared" si="44"/>
        <v>2.6970129040273984E-4</v>
      </c>
      <c r="P205" s="201">
        <f t="shared" si="44"/>
        <v>2.654771494116731E-4</v>
      </c>
      <c r="Q205" s="201">
        <f t="shared" si="44"/>
        <v>2.9066272825430448E-4</v>
      </c>
    </row>
    <row r="206" spans="1:17" x14ac:dyDescent="0.25">
      <c r="A206" s="127" t="s">
        <v>146</v>
      </c>
      <c r="B206" s="200">
        <f t="shared" ref="B206:Q206" si="45">IF(B$122=0,0,B$122/B$112)</f>
        <v>0.24094458528539595</v>
      </c>
      <c r="C206" s="200">
        <f t="shared" si="45"/>
        <v>8.3035304242204955E-2</v>
      </c>
      <c r="D206" s="200">
        <f t="shared" si="45"/>
        <v>9.2173187983913593E-2</v>
      </c>
      <c r="E206" s="200">
        <f t="shared" si="45"/>
        <v>1.0096387594252259E-2</v>
      </c>
      <c r="F206" s="200">
        <f t="shared" si="45"/>
        <v>1.540331369202119E-2</v>
      </c>
      <c r="G206" s="200">
        <f t="shared" si="45"/>
        <v>0.10477963379164339</v>
      </c>
      <c r="H206" s="200">
        <f t="shared" si="45"/>
        <v>1.2201658738335014E-2</v>
      </c>
      <c r="I206" s="200">
        <f t="shared" si="45"/>
        <v>1.6255848360437038E-2</v>
      </c>
      <c r="J206" s="200">
        <f t="shared" si="45"/>
        <v>1.6385043835679767E-2</v>
      </c>
      <c r="K206" s="200">
        <f t="shared" si="45"/>
        <v>0.12685350462808326</v>
      </c>
      <c r="L206" s="200">
        <f t="shared" si="45"/>
        <v>1.1705446144277556E-2</v>
      </c>
      <c r="M206" s="200">
        <f t="shared" si="45"/>
        <v>4.2736036335756143E-2</v>
      </c>
      <c r="N206" s="200">
        <f t="shared" si="45"/>
        <v>0.13724715676200999</v>
      </c>
      <c r="O206" s="200">
        <f t="shared" si="45"/>
        <v>5.436108577448151E-2</v>
      </c>
      <c r="P206" s="200">
        <f t="shared" si="45"/>
        <v>6.1612820404859121E-3</v>
      </c>
      <c r="Q206" s="200">
        <f t="shared" si="45"/>
        <v>4.4175663665576067E-3</v>
      </c>
    </row>
    <row r="207" spans="1:17" x14ac:dyDescent="0.25">
      <c r="A207" s="142" t="s">
        <v>159</v>
      </c>
      <c r="B207" s="199">
        <f t="shared" ref="B207:Q207" si="46">IF(B$123=0,0,B$123/B$112)</f>
        <v>0.24094458528539595</v>
      </c>
      <c r="C207" s="199">
        <f t="shared" si="46"/>
        <v>8.3035304242204955E-2</v>
      </c>
      <c r="D207" s="199">
        <f t="shared" si="46"/>
        <v>9.2173187983913593E-2</v>
      </c>
      <c r="E207" s="199">
        <f t="shared" si="46"/>
        <v>1.0096387594252259E-2</v>
      </c>
      <c r="F207" s="199">
        <f t="shared" si="46"/>
        <v>1.540331369202119E-2</v>
      </c>
      <c r="G207" s="199">
        <f t="shared" si="46"/>
        <v>0.10477963379164339</v>
      </c>
      <c r="H207" s="199">
        <f t="shared" si="46"/>
        <v>1.2201658738335014E-2</v>
      </c>
      <c r="I207" s="199">
        <f t="shared" si="46"/>
        <v>1.6255848360437038E-2</v>
      </c>
      <c r="J207" s="199">
        <f t="shared" si="46"/>
        <v>1.6385043835679767E-2</v>
      </c>
      <c r="K207" s="199">
        <f t="shared" si="46"/>
        <v>0.12685350462808326</v>
      </c>
      <c r="L207" s="199">
        <f t="shared" si="46"/>
        <v>1.1705446144277556E-2</v>
      </c>
      <c r="M207" s="199">
        <f t="shared" si="46"/>
        <v>4.2736036335756143E-2</v>
      </c>
      <c r="N207" s="199">
        <f t="shared" si="46"/>
        <v>0.13724715676200999</v>
      </c>
      <c r="O207" s="199">
        <f t="shared" si="46"/>
        <v>5.436108577448151E-2</v>
      </c>
      <c r="P207" s="199">
        <f t="shared" si="46"/>
        <v>6.1612820404859121E-3</v>
      </c>
      <c r="Q207" s="199">
        <f t="shared" si="46"/>
        <v>4.4175663665576067E-3</v>
      </c>
    </row>
    <row r="208" spans="1:17" x14ac:dyDescent="0.25">
      <c r="A208" s="142" t="s">
        <v>158</v>
      </c>
      <c r="B208" s="199">
        <f t="shared" ref="B208:Q208" si="47">IF(B$129=0,0,B$129/B$112)</f>
        <v>0</v>
      </c>
      <c r="C208" s="199">
        <f t="shared" si="47"/>
        <v>0</v>
      </c>
      <c r="D208" s="199">
        <f t="shared" si="47"/>
        <v>0</v>
      </c>
      <c r="E208" s="199">
        <f t="shared" si="47"/>
        <v>0</v>
      </c>
      <c r="F208" s="199">
        <f t="shared" si="47"/>
        <v>0</v>
      </c>
      <c r="G208" s="199">
        <f t="shared" si="47"/>
        <v>0</v>
      </c>
      <c r="H208" s="199">
        <f t="shared" si="47"/>
        <v>0</v>
      </c>
      <c r="I208" s="199">
        <f t="shared" si="47"/>
        <v>0</v>
      </c>
      <c r="J208" s="199">
        <f t="shared" si="47"/>
        <v>0</v>
      </c>
      <c r="K208" s="199">
        <f t="shared" si="47"/>
        <v>0</v>
      </c>
      <c r="L208" s="199">
        <f t="shared" si="47"/>
        <v>0</v>
      </c>
      <c r="M208" s="199">
        <f t="shared" si="47"/>
        <v>0</v>
      </c>
      <c r="N208" s="199">
        <f t="shared" si="47"/>
        <v>0</v>
      </c>
      <c r="O208" s="199">
        <f t="shared" si="47"/>
        <v>0</v>
      </c>
      <c r="P208" s="199">
        <f t="shared" si="47"/>
        <v>0</v>
      </c>
      <c r="Q208" s="199">
        <f t="shared" si="47"/>
        <v>0</v>
      </c>
    </row>
    <row r="209" spans="1:17" x14ac:dyDescent="0.25">
      <c r="A209" s="127" t="s">
        <v>145</v>
      </c>
      <c r="B209" s="200">
        <f t="shared" ref="B209:Q209" si="48">IF(B$130=0,0,B$130/B$112)</f>
        <v>0.19307513836774287</v>
      </c>
      <c r="C209" s="200">
        <f t="shared" si="48"/>
        <v>0.21206382508167601</v>
      </c>
      <c r="D209" s="200">
        <f t="shared" si="48"/>
        <v>0.18935173798645313</v>
      </c>
      <c r="E209" s="200">
        <f t="shared" si="48"/>
        <v>0.13386428965889677</v>
      </c>
      <c r="F209" s="200">
        <f t="shared" si="48"/>
        <v>0.13930978514438858</v>
      </c>
      <c r="G209" s="200">
        <f t="shared" si="48"/>
        <v>0.15961857970360135</v>
      </c>
      <c r="H209" s="200">
        <f t="shared" si="48"/>
        <v>8.8308055710038066E-2</v>
      </c>
      <c r="I209" s="200">
        <f t="shared" si="48"/>
        <v>6.7721574988648447E-2</v>
      </c>
      <c r="J209" s="200">
        <f t="shared" si="48"/>
        <v>6.8165580381761418E-2</v>
      </c>
      <c r="K209" s="200">
        <f t="shared" si="48"/>
        <v>0.14861721932759958</v>
      </c>
      <c r="L209" s="200">
        <f t="shared" si="48"/>
        <v>5.8230657266490224E-2</v>
      </c>
      <c r="M209" s="200">
        <f t="shared" si="48"/>
        <v>0.11482149264237772</v>
      </c>
      <c r="N209" s="200">
        <f t="shared" si="48"/>
        <v>0.12132189297056029</v>
      </c>
      <c r="O209" s="200">
        <f t="shared" si="48"/>
        <v>0.13436872200516992</v>
      </c>
      <c r="P209" s="200">
        <f t="shared" si="48"/>
        <v>8.4979184198941668E-2</v>
      </c>
      <c r="Q209" s="200">
        <f t="shared" si="48"/>
        <v>1.9660248105534887E-3</v>
      </c>
    </row>
    <row r="210" spans="1:17" x14ac:dyDescent="0.25">
      <c r="A210" s="142" t="s">
        <v>157</v>
      </c>
      <c r="B210" s="199">
        <f t="shared" ref="B210:Q210" si="49">IF(B$131=0,0,B$131/B$112)</f>
        <v>0.19307513836774287</v>
      </c>
      <c r="C210" s="199">
        <f t="shared" si="49"/>
        <v>0.21206382508167601</v>
      </c>
      <c r="D210" s="199">
        <f t="shared" si="49"/>
        <v>0.18935173798645313</v>
      </c>
      <c r="E210" s="199">
        <f t="shared" si="49"/>
        <v>0.13386428965889677</v>
      </c>
      <c r="F210" s="199">
        <f t="shared" si="49"/>
        <v>0.13930978514438858</v>
      </c>
      <c r="G210" s="199">
        <f t="shared" si="49"/>
        <v>0.15961857970360135</v>
      </c>
      <c r="H210" s="199">
        <f t="shared" si="49"/>
        <v>8.8308055710038066E-2</v>
      </c>
      <c r="I210" s="199">
        <f t="shared" si="49"/>
        <v>6.7721574988648447E-2</v>
      </c>
      <c r="J210" s="199">
        <f t="shared" si="49"/>
        <v>6.8165580381761418E-2</v>
      </c>
      <c r="K210" s="199">
        <f t="shared" si="49"/>
        <v>0.14861721932759958</v>
      </c>
      <c r="L210" s="199">
        <f t="shared" si="49"/>
        <v>5.8230657266490224E-2</v>
      </c>
      <c r="M210" s="199">
        <f t="shared" si="49"/>
        <v>0.11482149264237772</v>
      </c>
      <c r="N210" s="199">
        <f t="shared" si="49"/>
        <v>0.12132189297056029</v>
      </c>
      <c r="O210" s="199">
        <f t="shared" si="49"/>
        <v>0.13436872200516992</v>
      </c>
      <c r="P210" s="199">
        <f t="shared" si="49"/>
        <v>8.4979184198941668E-2</v>
      </c>
      <c r="Q210" s="199">
        <f t="shared" si="49"/>
        <v>1.9660248105534887E-3</v>
      </c>
    </row>
    <row r="211" spans="1:17" x14ac:dyDescent="0.25">
      <c r="A211" s="142" t="s">
        <v>156</v>
      </c>
      <c r="B211" s="199">
        <f t="shared" ref="B211:Q211" si="50">IF(B$136=0,0,B$136/B$112)</f>
        <v>0</v>
      </c>
      <c r="C211" s="199">
        <f t="shared" si="50"/>
        <v>0</v>
      </c>
      <c r="D211" s="199">
        <f t="shared" si="50"/>
        <v>0</v>
      </c>
      <c r="E211" s="199">
        <f t="shared" si="50"/>
        <v>0</v>
      </c>
      <c r="F211" s="199">
        <f t="shared" si="50"/>
        <v>0</v>
      </c>
      <c r="G211" s="199">
        <f t="shared" si="50"/>
        <v>0</v>
      </c>
      <c r="H211" s="199">
        <f t="shared" si="50"/>
        <v>0</v>
      </c>
      <c r="I211" s="199">
        <f t="shared" si="50"/>
        <v>0</v>
      </c>
      <c r="J211" s="199">
        <f t="shared" si="50"/>
        <v>0</v>
      </c>
      <c r="K211" s="199">
        <f t="shared" si="50"/>
        <v>0</v>
      </c>
      <c r="L211" s="199">
        <f t="shared" si="50"/>
        <v>0</v>
      </c>
      <c r="M211" s="199">
        <f t="shared" si="50"/>
        <v>0</v>
      </c>
      <c r="N211" s="199">
        <f t="shared" si="50"/>
        <v>0</v>
      </c>
      <c r="O211" s="199">
        <f t="shared" si="50"/>
        <v>0</v>
      </c>
      <c r="P211" s="199">
        <f t="shared" si="50"/>
        <v>0</v>
      </c>
      <c r="Q211" s="199">
        <f t="shared" si="50"/>
        <v>0</v>
      </c>
    </row>
    <row r="212" spans="1:17" x14ac:dyDescent="0.25">
      <c r="A212" s="127" t="s">
        <v>144</v>
      </c>
      <c r="B212" s="200">
        <f t="shared" ref="B212:Q212" si="51">IF(B$137=0,0,B$137/B$112)</f>
        <v>0.13850480140123786</v>
      </c>
      <c r="C212" s="200">
        <f t="shared" si="51"/>
        <v>0.16410987939657773</v>
      </c>
      <c r="D212" s="200">
        <f t="shared" si="51"/>
        <v>0.19233577768887861</v>
      </c>
      <c r="E212" s="200">
        <f t="shared" si="51"/>
        <v>0.1336163836677153</v>
      </c>
      <c r="F212" s="200">
        <f t="shared" si="51"/>
        <v>0.13710730331605414</v>
      </c>
      <c r="G212" s="200">
        <f t="shared" si="51"/>
        <v>0.11612652589593456</v>
      </c>
      <c r="H212" s="200">
        <f t="shared" si="51"/>
        <v>9.0448184207120766E-2</v>
      </c>
      <c r="I212" s="200">
        <f t="shared" si="51"/>
        <v>9.4122810332614243E-2</v>
      </c>
      <c r="J212" s="200">
        <f t="shared" si="51"/>
        <v>7.6068373539791428E-2</v>
      </c>
      <c r="K212" s="200">
        <f t="shared" si="51"/>
        <v>0.10920314903383778</v>
      </c>
      <c r="L212" s="200">
        <f t="shared" si="51"/>
        <v>8.4171346430228333E-2</v>
      </c>
      <c r="M212" s="200">
        <f t="shared" si="51"/>
        <v>8.1108993826563072E-2</v>
      </c>
      <c r="N212" s="200">
        <f t="shared" si="51"/>
        <v>8.3751169471708492E-2</v>
      </c>
      <c r="O212" s="200">
        <f t="shared" si="51"/>
        <v>9.5561189631058613E-2</v>
      </c>
      <c r="P212" s="200">
        <f t="shared" si="51"/>
        <v>9.0942958009467084E-2</v>
      </c>
      <c r="Q212" s="200">
        <f t="shared" si="51"/>
        <v>8.1118898602198578E-2</v>
      </c>
    </row>
    <row r="213" spans="1:17" x14ac:dyDescent="0.25">
      <c r="A213" s="142" t="s">
        <v>155</v>
      </c>
      <c r="B213" s="199">
        <f t="shared" ref="B213:Q213" si="52">IF(B$138=0,0,B$138/B$112)</f>
        <v>4.8636381992745406E-2</v>
      </c>
      <c r="C213" s="199">
        <f t="shared" si="52"/>
        <v>5.4515161696111598E-2</v>
      </c>
      <c r="D213" s="199">
        <f t="shared" si="52"/>
        <v>4.8517364434346559E-2</v>
      </c>
      <c r="E213" s="199">
        <f t="shared" si="52"/>
        <v>4.4021506948998174E-2</v>
      </c>
      <c r="F213" s="199">
        <f t="shared" si="52"/>
        <v>4.5382880180238679E-2</v>
      </c>
      <c r="G213" s="199">
        <f t="shared" si="52"/>
        <v>4.0614324190428652E-2</v>
      </c>
      <c r="H213" s="199">
        <f t="shared" si="52"/>
        <v>2.9403050214499245E-2</v>
      </c>
      <c r="I213" s="199">
        <f t="shared" si="52"/>
        <v>3.017201611912591E-2</v>
      </c>
      <c r="J213" s="199">
        <f t="shared" si="52"/>
        <v>2.4809836785244212E-2</v>
      </c>
      <c r="K213" s="199">
        <f t="shared" si="52"/>
        <v>3.7546424411618463E-2</v>
      </c>
      <c r="L213" s="199">
        <f t="shared" si="52"/>
        <v>2.7866615303783902E-2</v>
      </c>
      <c r="M213" s="199">
        <f t="shared" si="52"/>
        <v>2.9299245552907308E-2</v>
      </c>
      <c r="N213" s="199">
        <f t="shared" si="52"/>
        <v>3.0467399341921216E-2</v>
      </c>
      <c r="O213" s="199">
        <f t="shared" si="52"/>
        <v>3.4200345720504954E-2</v>
      </c>
      <c r="P213" s="199">
        <f t="shared" si="52"/>
        <v>3.1150650976623642E-2</v>
      </c>
      <c r="Q213" s="199">
        <f t="shared" si="52"/>
        <v>1.6887522919236748E-2</v>
      </c>
    </row>
    <row r="214" spans="1:17" x14ac:dyDescent="0.25">
      <c r="A214" s="142" t="s">
        <v>154</v>
      </c>
      <c r="B214" s="199">
        <f t="shared" ref="B214:Q214" si="53">IF(B$142=0,0,B$142/B$112)</f>
        <v>8.9868419408492453E-2</v>
      </c>
      <c r="C214" s="199">
        <f t="shared" si="53"/>
        <v>0.10959471770046611</v>
      </c>
      <c r="D214" s="199">
        <f t="shared" si="53"/>
        <v>0.14381841325453207</v>
      </c>
      <c r="E214" s="199">
        <f t="shared" si="53"/>
        <v>8.9594876718717145E-2</v>
      </c>
      <c r="F214" s="199">
        <f t="shared" si="53"/>
        <v>9.1724423135815455E-2</v>
      </c>
      <c r="G214" s="199">
        <f t="shared" si="53"/>
        <v>7.5512201705505919E-2</v>
      </c>
      <c r="H214" s="199">
        <f t="shared" si="53"/>
        <v>6.1045133992621521E-2</v>
      </c>
      <c r="I214" s="199">
        <f t="shared" si="53"/>
        <v>6.3950794213488329E-2</v>
      </c>
      <c r="J214" s="199">
        <f t="shared" si="53"/>
        <v>5.1258536754547224E-2</v>
      </c>
      <c r="K214" s="199">
        <f t="shared" si="53"/>
        <v>7.1656724622219309E-2</v>
      </c>
      <c r="L214" s="199">
        <f t="shared" si="53"/>
        <v>5.6304731126444428E-2</v>
      </c>
      <c r="M214" s="199">
        <f t="shared" si="53"/>
        <v>5.180974827365576E-2</v>
      </c>
      <c r="N214" s="199">
        <f t="shared" si="53"/>
        <v>5.3283770129787279E-2</v>
      </c>
      <c r="O214" s="199">
        <f t="shared" si="53"/>
        <v>6.1360843910553658E-2</v>
      </c>
      <c r="P214" s="199">
        <f t="shared" si="53"/>
        <v>5.979230703284346E-2</v>
      </c>
      <c r="Q214" s="199">
        <f t="shared" si="53"/>
        <v>6.4231375682961833E-2</v>
      </c>
    </row>
    <row r="215" spans="1:17" x14ac:dyDescent="0.25">
      <c r="A215" s="142" t="s">
        <v>153</v>
      </c>
      <c r="B215" s="199">
        <f t="shared" ref="B215:Q215" si="54">IF(B$153=0,0,B$153/B$112)</f>
        <v>0</v>
      </c>
      <c r="C215" s="199">
        <f t="shared" si="54"/>
        <v>0</v>
      </c>
      <c r="D215" s="199">
        <f t="shared" si="54"/>
        <v>0</v>
      </c>
      <c r="E215" s="199">
        <f t="shared" si="54"/>
        <v>0</v>
      </c>
      <c r="F215" s="199">
        <f t="shared" si="54"/>
        <v>0</v>
      </c>
      <c r="G215" s="199">
        <f t="shared" si="54"/>
        <v>0</v>
      </c>
      <c r="H215" s="199">
        <f t="shared" si="54"/>
        <v>0</v>
      </c>
      <c r="I215" s="199">
        <f t="shared" si="54"/>
        <v>0</v>
      </c>
      <c r="J215" s="199">
        <f t="shared" si="54"/>
        <v>0</v>
      </c>
      <c r="K215" s="199">
        <f t="shared" si="54"/>
        <v>0</v>
      </c>
      <c r="L215" s="199">
        <f t="shared" si="54"/>
        <v>0</v>
      </c>
      <c r="M215" s="199">
        <f t="shared" si="54"/>
        <v>0</v>
      </c>
      <c r="N215" s="199">
        <f t="shared" si="54"/>
        <v>0</v>
      </c>
      <c r="O215" s="199">
        <f t="shared" si="54"/>
        <v>0</v>
      </c>
      <c r="P215" s="199">
        <f t="shared" si="54"/>
        <v>0</v>
      </c>
      <c r="Q215" s="199">
        <f t="shared" si="54"/>
        <v>0</v>
      </c>
    </row>
    <row r="216" spans="1:17" x14ac:dyDescent="0.25">
      <c r="A216" s="177" t="s">
        <v>98</v>
      </c>
      <c r="B216" s="209">
        <f t="shared" ref="B216:Q216" si="55">IF(B$154=0,0,B$154/B$112)</f>
        <v>0.42710893695665281</v>
      </c>
      <c r="C216" s="209">
        <f t="shared" si="55"/>
        <v>0.54036265481005774</v>
      </c>
      <c r="D216" s="209">
        <f t="shared" si="55"/>
        <v>0.52575819481443586</v>
      </c>
      <c r="E216" s="209">
        <f t="shared" si="55"/>
        <v>0.72205956438623764</v>
      </c>
      <c r="F216" s="209">
        <f t="shared" si="55"/>
        <v>0.70780480954697333</v>
      </c>
      <c r="G216" s="209">
        <f t="shared" si="55"/>
        <v>0.61915793269823649</v>
      </c>
      <c r="H216" s="209">
        <f t="shared" si="55"/>
        <v>0.80879842785749634</v>
      </c>
      <c r="I216" s="209">
        <f t="shared" si="55"/>
        <v>0.82163740024132059</v>
      </c>
      <c r="J216" s="209">
        <f t="shared" si="55"/>
        <v>0.83917181119215534</v>
      </c>
      <c r="K216" s="209">
        <f t="shared" si="55"/>
        <v>0.61503214991287558</v>
      </c>
      <c r="L216" s="209">
        <f t="shared" si="55"/>
        <v>0.84564688929234688</v>
      </c>
      <c r="M216" s="209">
        <f t="shared" si="55"/>
        <v>0.76110304723674249</v>
      </c>
      <c r="N216" s="209">
        <f t="shared" si="55"/>
        <v>0.65744065645614846</v>
      </c>
      <c r="O216" s="209">
        <f t="shared" si="55"/>
        <v>0.71543930129888711</v>
      </c>
      <c r="P216" s="209">
        <f t="shared" si="55"/>
        <v>0.8176510986016936</v>
      </c>
      <c r="Q216" s="209">
        <f t="shared" si="55"/>
        <v>0.91220684749243608</v>
      </c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137" t="s">
        <v>133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>IF(B$5=0,0,B$5/NFM_fec!B$5)</f>
        <v>2.1589758968927106</v>
      </c>
      <c r="C220" s="133">
        <f>IF(C$5=0,0,C$5/NFM_fec!C$5)</f>
        <v>2.222282529522372</v>
      </c>
      <c r="D220" s="133">
        <f>IF(D$5=0,0,D$5/NFM_fec!D$5)</f>
        <v>2.9456172367915654</v>
      </c>
      <c r="E220" s="133">
        <f>IF(E$5=0,0,E$5/NFM_fec!E$5)</f>
        <v>2.1671658187902221</v>
      </c>
      <c r="F220" s="133">
        <f>IF(F$5=0,0,F$5/NFM_fec!F$5)</f>
        <v>2.1563373575699272</v>
      </c>
      <c r="G220" s="133">
        <f>IF(G$5=0,0,G$5/NFM_fec!G$5)</f>
        <v>2.1325545635400638</v>
      </c>
      <c r="H220" s="133">
        <f>IF(H$5=0,0,H$5/NFM_fec!H$5)</f>
        <v>2.1906215456657718</v>
      </c>
      <c r="I220" s="133">
        <f>IF(I$5=0,0,I$5/NFM_fec!I$5)</f>
        <v>2.1504676425267499</v>
      </c>
      <c r="J220" s="133">
        <f>IF(J$5=0,0,J$5/NFM_fec!J$5)</f>
        <v>2.1580893014786482</v>
      </c>
      <c r="K220" s="133">
        <f>IF(K$5=0,0,K$5/NFM_fec!K$5)</f>
        <v>2.1504849239563484</v>
      </c>
      <c r="L220" s="133">
        <f>IF(L$5=0,0,L$5/NFM_fec!L$5)</f>
        <v>2.0642209207368567</v>
      </c>
      <c r="M220" s="133">
        <f>IF(M$5=0,0,M$5/NFM_fec!M$5)</f>
        <v>2.0383902099774081</v>
      </c>
      <c r="N220" s="133">
        <f>IF(N$5=0,0,N$5/NFM_fec!N$5)</f>
        <v>2.0264708376431408</v>
      </c>
      <c r="O220" s="133">
        <f>IF(O$5=0,0,O$5/NFM_fec!O$5)</f>
        <v>2.0542449687854001</v>
      </c>
      <c r="P220" s="133">
        <f>IF(P$5=0,0,P$5/NFM_fec!P$5)</f>
        <v>2.0406804319489269</v>
      </c>
      <c r="Q220" s="133">
        <f>IF(Q$5=0,0,Q$5/NFM_fec!Q$5)</f>
        <v>2.0155267396685601</v>
      </c>
    </row>
    <row r="221" spans="1:17" x14ac:dyDescent="0.25">
      <c r="A221" s="132" t="s">
        <v>83</v>
      </c>
      <c r="B221" s="131">
        <f>IF(B$6=0,0,B$6/NFM_fec!B$6)</f>
        <v>0</v>
      </c>
      <c r="C221" s="131">
        <f>IF(C$6=0,0,C$6/NFM_fec!C$6)</f>
        <v>0</v>
      </c>
      <c r="D221" s="131">
        <f>IF(D$6=0,0,D$6/NFM_fec!D$6)</f>
        <v>0</v>
      </c>
      <c r="E221" s="131">
        <f>IF(E$6=0,0,E$6/NFM_fec!E$6)</f>
        <v>0</v>
      </c>
      <c r="F221" s="131">
        <f>IF(F$6=0,0,F$6/NFM_fec!F$6)</f>
        <v>0</v>
      </c>
      <c r="G221" s="131">
        <f>IF(G$6=0,0,G$6/NFM_fec!G$6)</f>
        <v>0</v>
      </c>
      <c r="H221" s="131">
        <f>IF(H$6=0,0,H$6/NFM_fec!H$6)</f>
        <v>0</v>
      </c>
      <c r="I221" s="131">
        <f>IF(I$6=0,0,I$6/NFM_fec!I$6)</f>
        <v>0</v>
      </c>
      <c r="J221" s="131">
        <f>IF(J$6=0,0,J$6/NFM_fec!J$6)</f>
        <v>0</v>
      </c>
      <c r="K221" s="131">
        <f>IF(K$6=0,0,K$6/NFM_fec!K$6)</f>
        <v>0</v>
      </c>
      <c r="L221" s="131">
        <f>IF(L$6=0,0,L$6/NFM_fec!L$6)</f>
        <v>0</v>
      </c>
      <c r="M221" s="131">
        <f>IF(M$6=0,0,M$6/NFM_fec!M$6)</f>
        <v>0</v>
      </c>
      <c r="N221" s="131">
        <f>IF(N$6=0,0,N$6/NFM_fec!N$6)</f>
        <v>0</v>
      </c>
      <c r="O221" s="131">
        <f>IF(O$6=0,0,O$6/NFM_fec!O$6)</f>
        <v>0</v>
      </c>
      <c r="P221" s="131">
        <f>IF(P$6=0,0,P$6/NFM_fec!P$6)</f>
        <v>0</v>
      </c>
      <c r="Q221" s="131">
        <f>IF(Q$6=0,0,Q$6/NFM_fec!Q$6)</f>
        <v>0</v>
      </c>
    </row>
    <row r="222" spans="1:17" x14ac:dyDescent="0.25">
      <c r="A222" s="76" t="s">
        <v>82</v>
      </c>
      <c r="B222" s="130">
        <f>IF(B$7=0,0,B$7/NFM_fec!B$7)</f>
        <v>0</v>
      </c>
      <c r="C222" s="130">
        <f>IF(C$7=0,0,C$7/NFM_fec!C$7)</f>
        <v>0</v>
      </c>
      <c r="D222" s="130">
        <f>IF(D$7=0,0,D$7/NFM_fec!D$7)</f>
        <v>0</v>
      </c>
      <c r="E222" s="130">
        <f>IF(E$7=0,0,E$7/NFM_fec!E$7)</f>
        <v>0</v>
      </c>
      <c r="F222" s="130">
        <f>IF(F$7=0,0,F$7/NFM_fec!F$7)</f>
        <v>0</v>
      </c>
      <c r="G222" s="130">
        <f>IF(G$7=0,0,G$7/NFM_fec!G$7)</f>
        <v>0</v>
      </c>
      <c r="H222" s="130">
        <f>IF(H$7=0,0,H$7/NFM_fec!H$7)</f>
        <v>0</v>
      </c>
      <c r="I222" s="130">
        <f>IF(I$7=0,0,I$7/NFM_fec!I$7)</f>
        <v>0</v>
      </c>
      <c r="J222" s="130">
        <f>IF(J$7=0,0,J$7/NFM_fec!J$7)</f>
        <v>0</v>
      </c>
      <c r="K222" s="130">
        <f>IF(K$7=0,0,K$7/NFM_fec!K$7)</f>
        <v>0</v>
      </c>
      <c r="L222" s="130">
        <f>IF(L$7=0,0,L$7/NFM_fec!L$7)</f>
        <v>0</v>
      </c>
      <c r="M222" s="130">
        <f>IF(M$7=0,0,M$7/NFM_fec!M$7)</f>
        <v>0</v>
      </c>
      <c r="N222" s="130">
        <f>IF(N$7=0,0,N$7/NFM_fec!N$7)</f>
        <v>0</v>
      </c>
      <c r="O222" s="130">
        <f>IF(O$7=0,0,O$7/NFM_fec!O$7)</f>
        <v>0</v>
      </c>
      <c r="P222" s="130">
        <f>IF(P$7=0,0,P$7/NFM_fec!P$7)</f>
        <v>0</v>
      </c>
      <c r="Q222" s="130">
        <f>IF(Q$7=0,0,Q$7/NFM_fec!Q$7)</f>
        <v>0</v>
      </c>
    </row>
    <row r="223" spans="1:17" x14ac:dyDescent="0.25">
      <c r="A223" s="76" t="s">
        <v>81</v>
      </c>
      <c r="B223" s="130">
        <f>IF(B$8=0,0,B$8/NFM_fec!B$8)</f>
        <v>0</v>
      </c>
      <c r="C223" s="130">
        <f>IF(C$8=0,0,C$8/NFM_fec!C$8)</f>
        <v>0</v>
      </c>
      <c r="D223" s="130">
        <f>IF(D$8=0,0,D$8/NFM_fec!D$8)</f>
        <v>0</v>
      </c>
      <c r="E223" s="130">
        <f>IF(E$8=0,0,E$8/NFM_fec!E$8)</f>
        <v>0</v>
      </c>
      <c r="F223" s="130">
        <f>IF(F$8=0,0,F$8/NFM_fec!F$8)</f>
        <v>0</v>
      </c>
      <c r="G223" s="130">
        <f>IF(G$8=0,0,G$8/NFM_fec!G$8)</f>
        <v>0</v>
      </c>
      <c r="H223" s="130">
        <f>IF(H$8=0,0,H$8/NFM_fec!H$8)</f>
        <v>0</v>
      </c>
      <c r="I223" s="130">
        <f>IF(I$8=0,0,I$8/NFM_fec!I$8)</f>
        <v>0</v>
      </c>
      <c r="J223" s="130">
        <f>IF(J$8=0,0,J$8/NFM_fec!J$8)</f>
        <v>0</v>
      </c>
      <c r="K223" s="130">
        <f>IF(K$8=0,0,K$8/NFM_fec!K$8)</f>
        <v>0</v>
      </c>
      <c r="L223" s="130">
        <f>IF(L$8=0,0,L$8/NFM_fec!L$8)</f>
        <v>0</v>
      </c>
      <c r="M223" s="130">
        <f>IF(M$8=0,0,M$8/NFM_fec!M$8)</f>
        <v>0</v>
      </c>
      <c r="N223" s="130">
        <f>IF(N$8=0,0,N$8/NFM_fec!N$8)</f>
        <v>0</v>
      </c>
      <c r="O223" s="130">
        <f>IF(O$8=0,0,O$8/NFM_fec!O$8)</f>
        <v>0</v>
      </c>
      <c r="P223" s="130">
        <f>IF(P$8=0,0,P$8/NFM_fec!P$8)</f>
        <v>0</v>
      </c>
      <c r="Q223" s="130">
        <f>IF(Q$8=0,0,Q$8/NFM_fec!Q$8)</f>
        <v>0</v>
      </c>
    </row>
    <row r="224" spans="1:17" x14ac:dyDescent="0.25">
      <c r="A224" s="76" t="s">
        <v>80</v>
      </c>
      <c r="B224" s="130">
        <f>IF(B$9=0,0,B$9/NFM_fec!B$9)</f>
        <v>0</v>
      </c>
      <c r="C224" s="130">
        <f>IF(C$9=0,0,C$9/NFM_fec!C$9)</f>
        <v>0</v>
      </c>
      <c r="D224" s="130">
        <f>IF(D$9=0,0,D$9/NFM_fec!D$9)</f>
        <v>0</v>
      </c>
      <c r="E224" s="130">
        <f>IF(E$9=0,0,E$9/NFM_fec!E$9)</f>
        <v>0</v>
      </c>
      <c r="F224" s="130">
        <f>IF(F$9=0,0,F$9/NFM_fec!F$9)</f>
        <v>0</v>
      </c>
      <c r="G224" s="130">
        <f>IF(G$9=0,0,G$9/NFM_fec!G$9)</f>
        <v>0</v>
      </c>
      <c r="H224" s="130">
        <f>IF(H$9=0,0,H$9/NFM_fec!H$9)</f>
        <v>0</v>
      </c>
      <c r="I224" s="130">
        <f>IF(I$9=0,0,I$9/NFM_fec!I$9)</f>
        <v>0</v>
      </c>
      <c r="J224" s="130">
        <f>IF(J$9=0,0,J$9/NFM_fec!J$9)</f>
        <v>0</v>
      </c>
      <c r="K224" s="130">
        <f>IF(K$9=0,0,K$9/NFM_fec!K$9)</f>
        <v>0</v>
      </c>
      <c r="L224" s="130">
        <f>IF(L$9=0,0,L$9/NFM_fec!L$9)</f>
        <v>0</v>
      </c>
      <c r="M224" s="130">
        <f>IF(M$9=0,0,M$9/NFM_fec!M$9)</f>
        <v>0</v>
      </c>
      <c r="N224" s="130">
        <f>IF(N$9=0,0,N$9/NFM_fec!N$9)</f>
        <v>0</v>
      </c>
      <c r="O224" s="130">
        <f>IF(O$9=0,0,O$9/NFM_fec!O$9)</f>
        <v>0</v>
      </c>
      <c r="P224" s="130">
        <f>IF(P$9=0,0,P$9/NFM_fec!P$9)</f>
        <v>0</v>
      </c>
      <c r="Q224" s="130">
        <f>IF(Q$9=0,0,Q$9/NFM_fec!Q$9)</f>
        <v>0</v>
      </c>
    </row>
    <row r="225" spans="1:17" x14ac:dyDescent="0.25">
      <c r="A225" s="129" t="s">
        <v>79</v>
      </c>
      <c r="B225" s="128">
        <f>IF(B$10=0,0,B$10/NFM_fec!B$10)</f>
        <v>1.3251222</v>
      </c>
      <c r="C225" s="128">
        <f>IF(C$10=0,0,C$10/NFM_fec!C$10)</f>
        <v>1.3251222</v>
      </c>
      <c r="D225" s="128">
        <f>IF(D$10=0,0,D$10/NFM_fec!D$10)</f>
        <v>1.3251222000000005</v>
      </c>
      <c r="E225" s="128">
        <f>IF(E$10=0,0,E$10/NFM_fec!E$10)</f>
        <v>1.3251222000000002</v>
      </c>
      <c r="F225" s="128">
        <f>IF(F$10=0,0,F$10/NFM_fec!F$10)</f>
        <v>1.3251222</v>
      </c>
      <c r="G225" s="128">
        <f>IF(G$10=0,0,G$10/NFM_fec!G$10)</f>
        <v>1.3251222</v>
      </c>
      <c r="H225" s="128">
        <f>IF(H$10=0,0,H$10/NFM_fec!H$10)</f>
        <v>1.3251222000000002</v>
      </c>
      <c r="I225" s="128">
        <f>IF(I$10=0,0,I$10/NFM_fec!I$10)</f>
        <v>1.3251222</v>
      </c>
      <c r="J225" s="128">
        <f>IF(J$10=0,0,J$10/NFM_fec!J$10)</f>
        <v>1.3251222000000002</v>
      </c>
      <c r="K225" s="128">
        <f>IF(K$10=0,0,K$10/NFM_fec!K$10)</f>
        <v>1.3251222000000002</v>
      </c>
      <c r="L225" s="128">
        <f>IF(L$10=0,0,L$10/NFM_fec!L$10)</f>
        <v>1.3251222000000002</v>
      </c>
      <c r="M225" s="128">
        <f>IF(M$10=0,0,M$10/NFM_fec!M$10)</f>
        <v>1.3251222000000002</v>
      </c>
      <c r="N225" s="128">
        <f>IF(N$10=0,0,N$10/NFM_fec!N$10)</f>
        <v>1.3251222</v>
      </c>
      <c r="O225" s="128">
        <f>IF(O$10=0,0,O$10/NFM_fec!O$10)</f>
        <v>1.3251222000000002</v>
      </c>
      <c r="P225" s="128">
        <f>IF(P$10=0,0,P$10/NFM_fec!P$10)</f>
        <v>1.3251222</v>
      </c>
      <c r="Q225" s="128">
        <f>IF(Q$10=0,0,Q$10/NFM_fec!Q$10)</f>
        <v>1.3251222000000002</v>
      </c>
    </row>
    <row r="226" spans="1:17" x14ac:dyDescent="0.25">
      <c r="A226" s="127" t="s">
        <v>152</v>
      </c>
      <c r="B226" s="126">
        <f>IF(B$15=0,0,B$15/NFM_fec!B$15)</f>
        <v>2.6396266026932476</v>
      </c>
      <c r="C226" s="126">
        <f>IF(C$15=0,0,C$15/NFM_fec!C$15)</f>
        <v>2.7546026153643965</v>
      </c>
      <c r="D226" s="126">
        <f>IF(D$15=0,0,D$15/NFM_fec!D$15)</f>
        <v>4.0628256969564429</v>
      </c>
      <c r="E226" s="126">
        <f>IF(E$15=0,0,E$15/NFM_fec!E$15)</f>
        <v>2.6545009456293589</v>
      </c>
      <c r="F226" s="126">
        <f>IF(F$15=0,0,F$15/NFM_fec!F$15)</f>
        <v>2.6348345498228256</v>
      </c>
      <c r="G226" s="126">
        <f>IF(G$15=0,0,G$15/NFM_fec!G$15)</f>
        <v>2.5619063308549559</v>
      </c>
      <c r="H226" s="126">
        <f>IF(H$15=0,0,H$15/NFM_fec!H$15)</f>
        <v>2.697100683420349</v>
      </c>
      <c r="I226" s="126">
        <f>IF(I$15=0,0,I$15/NFM_fec!I$15)</f>
        <v>2.6241741118379425</v>
      </c>
      <c r="J226" s="126">
        <f>IF(J$15=0,0,J$15/NFM_fec!J$15)</f>
        <v>2.6380163890185173</v>
      </c>
      <c r="K226" s="126">
        <f>IF(K$15=0,0,K$15/NFM_fec!K$15)</f>
        <v>2.6242054979626808</v>
      </c>
      <c r="L226" s="126">
        <f>IF(L$15=0,0,L$15/NFM_fec!L$15)</f>
        <v>2.4675348504295944</v>
      </c>
      <c r="M226" s="126">
        <f>IF(M$15=0,0,M$15/NFM_fec!M$15)</f>
        <v>2.4206217229385647</v>
      </c>
      <c r="N226" s="126">
        <f>IF(N$15=0,0,N$15/NFM_fec!N$15)</f>
        <v>2.398974040103278</v>
      </c>
      <c r="O226" s="126">
        <f>IF(O$15=0,0,O$15/NFM_fec!O$15)</f>
        <v>2.4494167618449869</v>
      </c>
      <c r="P226" s="126">
        <f>IF(P$15=0,0,P$15/NFM_fec!P$15)</f>
        <v>2.4247811700530151</v>
      </c>
      <c r="Q226" s="126">
        <f>IF(Q$15=0,0,Q$15/NFM_fec!Q$15)</f>
        <v>2.3790976275516789</v>
      </c>
    </row>
    <row r="227" spans="1:17" x14ac:dyDescent="0.25">
      <c r="A227" s="72" t="s">
        <v>151</v>
      </c>
      <c r="B227" s="125">
        <f>IF(B$26=0,0,B$26/NFM_fec!B$26)</f>
        <v>1.6466684400000002</v>
      </c>
      <c r="C227" s="125">
        <f>IF(C$26=0,0,C$26/NFM_fec!C$26)</f>
        <v>1.6466684400000002</v>
      </c>
      <c r="D227" s="125">
        <f>IF(D$26=0,0,D$26/NFM_fec!D$26)</f>
        <v>1.6537233071309259</v>
      </c>
      <c r="E227" s="125">
        <f>IF(E$26=0,0,E$26/NFM_fec!E$26)</f>
        <v>1.6466684400000002</v>
      </c>
      <c r="F227" s="125">
        <f>IF(F$26=0,0,F$26/NFM_fec!F$26)</f>
        <v>1.6466684400000002</v>
      </c>
      <c r="G227" s="125">
        <f>IF(G$26=0,0,G$26/NFM_fec!G$26)</f>
        <v>1.6849456974371135</v>
      </c>
      <c r="H227" s="125">
        <f>IF(H$26=0,0,H$26/NFM_fec!H$26)</f>
        <v>1.6466684400000002</v>
      </c>
      <c r="I227" s="125">
        <f>IF(I$26=0,0,I$26/NFM_fec!I$26)</f>
        <v>1.6466684400000005</v>
      </c>
      <c r="J227" s="125">
        <f>IF(J$26=0,0,J$26/NFM_fec!J$26)</f>
        <v>1.6466684400000002</v>
      </c>
      <c r="K227" s="125">
        <f>IF(K$26=0,0,K$26/NFM_fec!K$26)</f>
        <v>1.64666844</v>
      </c>
      <c r="L227" s="125">
        <f>IF(L$26=0,0,L$26/NFM_fec!L$26)</f>
        <v>1.6466684400000002</v>
      </c>
      <c r="M227" s="125">
        <f>IF(M$26=0,0,M$26/NFM_fec!M$26)</f>
        <v>1.64666844</v>
      </c>
      <c r="N227" s="125">
        <f>IF(N$26=0,0,N$26/NFM_fec!N$26)</f>
        <v>1.64666844</v>
      </c>
      <c r="O227" s="125">
        <f>IF(O$26=0,0,O$26/NFM_fec!O$26)</f>
        <v>1.64666844</v>
      </c>
      <c r="P227" s="125">
        <f>IF(P$26=0,0,P$26/NFM_fec!P$26)</f>
        <v>1.6466684400000005</v>
      </c>
      <c r="Q227" s="125">
        <f>IF(Q$26=0,0,Q$26/NFM_fec!Q$26)</f>
        <v>1.6466684400000005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168</v>
      </c>
      <c r="B229" s="133">
        <f>IF(B$33=0,0,(B$33-B$68)/NFM_fec!B$33)</f>
        <v>0.4018498604916203</v>
      </c>
      <c r="C229" s="133">
        <f>IF(C$33=0,0,(C$33-C$68)/NFM_fec!C$33)</f>
        <v>0.39249386369967104</v>
      </c>
      <c r="D229" s="133">
        <f>IF(D$33=0,0,(D$33-D$68)/NFM_fec!D$33)</f>
        <v>0.45876347424079578</v>
      </c>
      <c r="E229" s="133">
        <f>IF(E$33=0,0,(E$33-E$68)/NFM_fec!E$33)</f>
        <v>0.33332761708022485</v>
      </c>
      <c r="F229" s="133">
        <f>IF(F$33=0,0,(F$33-F$68)/NFM_fec!F$33)</f>
        <v>0.33366927188923684</v>
      </c>
      <c r="G229" s="133">
        <f>IF(G$33=0,0,(G$33-G$68)/NFM_fec!G$33)</f>
        <v>0.38636227171862897</v>
      </c>
      <c r="H229" s="133">
        <f>IF(H$33=0,0,(H$33-H$68)/NFM_fec!H$33)</f>
        <v>0.33282429956215137</v>
      </c>
      <c r="I229" s="133">
        <f>IF(I$33=0,0,(I$33-I$68)/NFM_fec!I$33)</f>
        <v>0.2843443000421893</v>
      </c>
      <c r="J229" s="133">
        <f>IF(J$33=0,0,(J$33-J$68)/NFM_fec!J$33)</f>
        <v>0.31412056510294289</v>
      </c>
      <c r="K229" s="133">
        <f>IF(K$33=0,0,(K$33-K$68)/NFM_fec!K$33)</f>
        <v>0.39040585292556146</v>
      </c>
      <c r="L229" s="133">
        <f>IF(L$33=0,0,(L$33-L$68)/NFM_fec!L$33)</f>
        <v>0.26726520181660995</v>
      </c>
      <c r="M229" s="133">
        <f>IF(M$33=0,0,(M$33-M$68)/NFM_fec!M$33)</f>
        <v>0.377020991971249</v>
      </c>
      <c r="N229" s="133">
        <f>IF(N$33=0,0,(N$33-N$68)/NFM_fec!N$33)</f>
        <v>0.3797401324298984</v>
      </c>
      <c r="O229" s="133">
        <f>IF(O$33=0,0,(O$33-O$68)/NFM_fec!O$33)</f>
        <v>0.37829205872481486</v>
      </c>
      <c r="P229" s="133">
        <f>IF(P$33=0,0,(P$33-P$68)/NFM_fec!P$33)</f>
        <v>0.300580195041312</v>
      </c>
      <c r="Q229" s="133">
        <f>IF(Q$33=0,0,(Q$33-Q$68)/NFM_fec!Q$33)</f>
        <v>7.797502491472684E-2</v>
      </c>
    </row>
    <row r="230" spans="1:17" x14ac:dyDescent="0.25">
      <c r="A230" s="132" t="s">
        <v>83</v>
      </c>
      <c r="B230" s="131">
        <f>IF(B$34=0,0,B$34/NFM_fec!B$34)</f>
        <v>0</v>
      </c>
      <c r="C230" s="131">
        <f>IF(C$34=0,0,C$34/NFM_fec!C$34)</f>
        <v>0</v>
      </c>
      <c r="D230" s="131">
        <f>IF(D$34=0,0,D$34/NFM_fec!D$34)</f>
        <v>0</v>
      </c>
      <c r="E230" s="131">
        <f>IF(E$34=0,0,E$34/NFM_fec!E$34)</f>
        <v>0</v>
      </c>
      <c r="F230" s="131">
        <f>IF(F$34=0,0,F$34/NFM_fec!F$34)</f>
        <v>0</v>
      </c>
      <c r="G230" s="131">
        <f>IF(G$34=0,0,G$34/NFM_fec!G$34)</f>
        <v>0</v>
      </c>
      <c r="H230" s="131">
        <f>IF(H$34=0,0,H$34/NFM_fec!H$34)</f>
        <v>0</v>
      </c>
      <c r="I230" s="131">
        <f>IF(I$34=0,0,I$34/NFM_fec!I$34)</f>
        <v>0</v>
      </c>
      <c r="J230" s="131">
        <f>IF(J$34=0,0,J$34/NFM_fec!J$34)</f>
        <v>0</v>
      </c>
      <c r="K230" s="131">
        <f>IF(K$34=0,0,K$34/NFM_fec!K$34)</f>
        <v>0</v>
      </c>
      <c r="L230" s="131">
        <f>IF(L$34=0,0,L$34/NFM_fec!L$34)</f>
        <v>0</v>
      </c>
      <c r="M230" s="131">
        <f>IF(M$34=0,0,M$34/NFM_fec!M$34)</f>
        <v>0</v>
      </c>
      <c r="N230" s="131">
        <f>IF(N$34=0,0,N$34/NFM_fec!N$34)</f>
        <v>0</v>
      </c>
      <c r="O230" s="131">
        <f>IF(O$34=0,0,O$34/NFM_fec!O$34)</f>
        <v>0</v>
      </c>
      <c r="P230" s="131">
        <f>IF(P$34=0,0,P$34/NFM_fec!P$34)</f>
        <v>0</v>
      </c>
      <c r="Q230" s="131">
        <f>IF(Q$34=0,0,Q$34/NFM_fec!Q$34)</f>
        <v>0</v>
      </c>
    </row>
    <row r="231" spans="1:17" x14ac:dyDescent="0.25">
      <c r="A231" s="76" t="s">
        <v>82</v>
      </c>
      <c r="B231" s="130">
        <f>IF(B$35=0,0,B$35/NFM_fec!B$35)</f>
        <v>0</v>
      </c>
      <c r="C231" s="130">
        <f>IF(C$35=0,0,C$35/NFM_fec!C$35)</f>
        <v>0</v>
      </c>
      <c r="D231" s="130">
        <f>IF(D$35=0,0,D$35/NFM_fec!D$35)</f>
        <v>0</v>
      </c>
      <c r="E231" s="130">
        <f>IF(E$35=0,0,E$35/NFM_fec!E$35)</f>
        <v>0</v>
      </c>
      <c r="F231" s="130">
        <f>IF(F$35=0,0,F$35/NFM_fec!F$35)</f>
        <v>0</v>
      </c>
      <c r="G231" s="130">
        <f>IF(G$35=0,0,G$35/NFM_fec!G$35)</f>
        <v>0</v>
      </c>
      <c r="H231" s="130">
        <f>IF(H$35=0,0,H$35/NFM_fec!H$35)</f>
        <v>0</v>
      </c>
      <c r="I231" s="130">
        <f>IF(I$35=0,0,I$35/NFM_fec!I$35)</f>
        <v>0</v>
      </c>
      <c r="J231" s="130">
        <f>IF(J$35=0,0,J$35/NFM_fec!J$35)</f>
        <v>0</v>
      </c>
      <c r="K231" s="130">
        <f>IF(K$35=0,0,K$35/NFM_fec!K$35)</f>
        <v>0</v>
      </c>
      <c r="L231" s="130">
        <f>IF(L$35=0,0,L$35/NFM_fec!L$35)</f>
        <v>0</v>
      </c>
      <c r="M231" s="130">
        <f>IF(M$35=0,0,M$35/NFM_fec!M$35)</f>
        <v>0</v>
      </c>
      <c r="N231" s="130">
        <f>IF(N$35=0,0,N$35/NFM_fec!N$35)</f>
        <v>0</v>
      </c>
      <c r="O231" s="130">
        <f>IF(O$35=0,0,O$35/NFM_fec!O$35)</f>
        <v>0</v>
      </c>
      <c r="P231" s="130">
        <f>IF(P$35=0,0,P$35/NFM_fec!P$35)</f>
        <v>0</v>
      </c>
      <c r="Q231" s="130">
        <f>IF(Q$35=0,0,Q$35/NFM_fec!Q$35)</f>
        <v>0</v>
      </c>
    </row>
    <row r="232" spans="1:17" x14ac:dyDescent="0.25">
      <c r="A232" s="76" t="s">
        <v>81</v>
      </c>
      <c r="B232" s="130">
        <f>IF(B$36=0,0,B$36/NFM_fec!B$36)</f>
        <v>0</v>
      </c>
      <c r="C232" s="130">
        <f>IF(C$36=0,0,C$36/NFM_fec!C$36)</f>
        <v>0</v>
      </c>
      <c r="D232" s="130">
        <f>IF(D$36=0,0,D$36/NFM_fec!D$36)</f>
        <v>0</v>
      </c>
      <c r="E232" s="130">
        <f>IF(E$36=0,0,E$36/NFM_fec!E$36)</f>
        <v>0</v>
      </c>
      <c r="F232" s="130">
        <f>IF(F$36=0,0,F$36/NFM_fec!F$36)</f>
        <v>0</v>
      </c>
      <c r="G232" s="130">
        <f>IF(G$36=0,0,G$36/NFM_fec!G$36)</f>
        <v>0</v>
      </c>
      <c r="H232" s="130">
        <f>IF(H$36=0,0,H$36/NFM_fec!H$36)</f>
        <v>0</v>
      </c>
      <c r="I232" s="130">
        <f>IF(I$36=0,0,I$36/NFM_fec!I$36)</f>
        <v>0</v>
      </c>
      <c r="J232" s="130">
        <f>IF(J$36=0,0,J$36/NFM_fec!J$36)</f>
        <v>0</v>
      </c>
      <c r="K232" s="130">
        <f>IF(K$36=0,0,K$36/NFM_fec!K$36)</f>
        <v>0</v>
      </c>
      <c r="L232" s="130">
        <f>IF(L$36=0,0,L$36/NFM_fec!L$36)</f>
        <v>0</v>
      </c>
      <c r="M232" s="130">
        <f>IF(M$36=0,0,M$36/NFM_fec!M$36)</f>
        <v>0</v>
      </c>
      <c r="N232" s="130">
        <f>IF(N$36=0,0,N$36/NFM_fec!N$36)</f>
        <v>0</v>
      </c>
      <c r="O232" s="130">
        <f>IF(O$36=0,0,O$36/NFM_fec!O$36)</f>
        <v>0</v>
      </c>
      <c r="P232" s="130">
        <f>IF(P$36=0,0,P$36/NFM_fec!P$36)</f>
        <v>0</v>
      </c>
      <c r="Q232" s="130">
        <f>IF(Q$36=0,0,Q$36/NFM_fec!Q$36)</f>
        <v>0</v>
      </c>
    </row>
    <row r="233" spans="1:17" x14ac:dyDescent="0.25">
      <c r="A233" s="76" t="s">
        <v>80</v>
      </c>
      <c r="B233" s="130">
        <f>IF(B$37=0,0,B$37/NFM_fec!B$37)</f>
        <v>0</v>
      </c>
      <c r="C233" s="130">
        <f>IF(C$37=0,0,C$37/NFM_fec!C$37)</f>
        <v>0</v>
      </c>
      <c r="D233" s="130">
        <f>IF(D$37=0,0,D$37/NFM_fec!D$37)</f>
        <v>0</v>
      </c>
      <c r="E233" s="130">
        <f>IF(E$37=0,0,E$37/NFM_fec!E$37)</f>
        <v>0</v>
      </c>
      <c r="F233" s="130">
        <f>IF(F$37=0,0,F$37/NFM_fec!F$37)</f>
        <v>0</v>
      </c>
      <c r="G233" s="130">
        <f>IF(G$37=0,0,G$37/NFM_fec!G$37)</f>
        <v>0</v>
      </c>
      <c r="H233" s="130">
        <f>IF(H$37=0,0,H$37/NFM_fec!H$37)</f>
        <v>0</v>
      </c>
      <c r="I233" s="130">
        <f>IF(I$37=0,0,I$37/NFM_fec!I$37)</f>
        <v>0</v>
      </c>
      <c r="J233" s="130">
        <f>IF(J$37=0,0,J$37/NFM_fec!J$37)</f>
        <v>0</v>
      </c>
      <c r="K233" s="130">
        <f>IF(K$37=0,0,K$37/NFM_fec!K$37)</f>
        <v>0</v>
      </c>
      <c r="L233" s="130">
        <f>IF(L$37=0,0,L$37/NFM_fec!L$37)</f>
        <v>0</v>
      </c>
      <c r="M233" s="130">
        <f>IF(M$37=0,0,M$37/NFM_fec!M$37)</f>
        <v>0</v>
      </c>
      <c r="N233" s="130">
        <f>IF(N$37=0,0,N$37/NFM_fec!N$37)</f>
        <v>0</v>
      </c>
      <c r="O233" s="130">
        <f>IF(O$37=0,0,O$37/NFM_fec!O$37)</f>
        <v>0</v>
      </c>
      <c r="P233" s="130">
        <f>IF(P$37=0,0,P$37/NFM_fec!P$37)</f>
        <v>0</v>
      </c>
      <c r="Q233" s="130">
        <f>IF(Q$37=0,0,Q$37/NFM_fec!Q$37)</f>
        <v>0</v>
      </c>
    </row>
    <row r="234" spans="1:17" x14ac:dyDescent="0.25">
      <c r="A234" s="129" t="s">
        <v>79</v>
      </c>
      <c r="B234" s="128">
        <f>IF(B$38=0,0,B$38/NFM_fec!B$38)</f>
        <v>1.3251222000000002</v>
      </c>
      <c r="C234" s="128">
        <f>IF(C$38=0,0,C$38/NFM_fec!C$38)</f>
        <v>1.3251222000000002</v>
      </c>
      <c r="D234" s="128">
        <f>IF(D$38=0,0,D$38/NFM_fec!D$38)</f>
        <v>1.3251222000000005</v>
      </c>
      <c r="E234" s="128">
        <f>IF(E$38=0,0,E$38/NFM_fec!E$38)</f>
        <v>1.3251222000000002</v>
      </c>
      <c r="F234" s="128">
        <f>IF(F$38=0,0,F$38/NFM_fec!F$38)</f>
        <v>1.3251222</v>
      </c>
      <c r="G234" s="128">
        <f>IF(G$38=0,0,G$38/NFM_fec!G$38)</f>
        <v>1.3251222</v>
      </c>
      <c r="H234" s="128">
        <f>IF(H$38=0,0,H$38/NFM_fec!H$38)</f>
        <v>1.3251222</v>
      </c>
      <c r="I234" s="128">
        <f>IF(I$38=0,0,I$38/NFM_fec!I$38)</f>
        <v>1.3251222</v>
      </c>
      <c r="J234" s="128">
        <f>IF(J$38=0,0,J$38/NFM_fec!J$38)</f>
        <v>1.3251222000000002</v>
      </c>
      <c r="K234" s="128">
        <f>IF(K$38=0,0,K$38/NFM_fec!K$38)</f>
        <v>1.3251222000000002</v>
      </c>
      <c r="L234" s="128">
        <f>IF(L$38=0,0,L$38/NFM_fec!L$38)</f>
        <v>1.3251222000000002</v>
      </c>
      <c r="M234" s="128">
        <f>IF(M$38=0,0,M$38/NFM_fec!M$38)</f>
        <v>1.3251222</v>
      </c>
      <c r="N234" s="128">
        <f>IF(N$38=0,0,N$38/NFM_fec!N$38)</f>
        <v>1.3251222</v>
      </c>
      <c r="O234" s="128">
        <f>IF(O$38=0,0,O$38/NFM_fec!O$38)</f>
        <v>1.3251222000000002</v>
      </c>
      <c r="P234" s="128">
        <f>IF(P$38=0,0,P$38/NFM_fec!P$38)</f>
        <v>1.3251222000000002</v>
      </c>
      <c r="Q234" s="128">
        <f>IF(Q$38=0,0,Q$38/NFM_fec!Q$38)</f>
        <v>1.3251222</v>
      </c>
    </row>
    <row r="235" spans="1:17" x14ac:dyDescent="0.25">
      <c r="A235" s="127" t="s">
        <v>150</v>
      </c>
      <c r="B235" s="126">
        <f>IF(B$43=0,0,B$43/NFM_fec!B$43)</f>
        <v>0</v>
      </c>
      <c r="C235" s="126">
        <f>IF(C$43=0,0,C$43/NFM_fec!C$43)</f>
        <v>0</v>
      </c>
      <c r="D235" s="126">
        <f>IF(D$43=0,0,D$43/NFM_fec!D$43)</f>
        <v>0</v>
      </c>
      <c r="E235" s="126">
        <f>IF(E$43=0,0,E$43/NFM_fec!E$43)</f>
        <v>0</v>
      </c>
      <c r="F235" s="126">
        <f>IF(F$43=0,0,F$43/NFM_fec!F$43)</f>
        <v>0</v>
      </c>
      <c r="G235" s="126">
        <f>IF(G$43=0,0,G$43/NFM_fec!G$43)</f>
        <v>0</v>
      </c>
      <c r="H235" s="126">
        <f>IF(H$43=0,0,H$43/NFM_fec!H$43)</f>
        <v>0</v>
      </c>
      <c r="I235" s="126">
        <f>IF(I$43=0,0,I$43/NFM_fec!I$43)</f>
        <v>0</v>
      </c>
      <c r="J235" s="126">
        <f>IF(J$43=0,0,J$43/NFM_fec!J$43)</f>
        <v>0</v>
      </c>
      <c r="K235" s="126">
        <f>IF(K$43=0,0,K$43/NFM_fec!K$43)</f>
        <v>0</v>
      </c>
      <c r="L235" s="126">
        <f>IF(L$43=0,0,L$43/NFM_fec!L$43)</f>
        <v>0</v>
      </c>
      <c r="M235" s="126">
        <f>IF(M$43=0,0,M$43/NFM_fec!M$43)</f>
        <v>0</v>
      </c>
      <c r="N235" s="126">
        <f>IF(N$43=0,0,N$43/NFM_fec!N$43)</f>
        <v>0</v>
      </c>
      <c r="O235" s="126">
        <f>IF(O$43=0,0,O$43/NFM_fec!O$43)</f>
        <v>0</v>
      </c>
      <c r="P235" s="126">
        <f>IF(P$43=0,0,P$43/NFM_fec!P$43)</f>
        <v>0</v>
      </c>
      <c r="Q235" s="126">
        <f>IF(Q$43=0,0,Q$43/NFM_fec!Q$43)</f>
        <v>0</v>
      </c>
    </row>
    <row r="236" spans="1:17" x14ac:dyDescent="0.25">
      <c r="A236" s="127" t="s">
        <v>148</v>
      </c>
      <c r="B236" s="126">
        <f>IF(B$44=0,0,B$44/NFM_fec!B$44)</f>
        <v>2.3820649350721452</v>
      </c>
      <c r="C236" s="126">
        <f>IF(C$44=0,0,C$44/NFM_fec!C$44)</f>
        <v>2.2388643041622345</v>
      </c>
      <c r="D236" s="126">
        <f>IF(D$44=0,0,D$44/NFM_fec!D$44)</f>
        <v>2.2468539417393929</v>
      </c>
      <c r="E236" s="126">
        <f>IF(E$44=0,0,E$44/NFM_fec!E$44)</f>
        <v>1.6659282553831722</v>
      </c>
      <c r="F236" s="126">
        <f>IF(F$44=0,0,F$44/NFM_fec!F$44)</f>
        <v>1.6808998218048941</v>
      </c>
      <c r="G236" s="126">
        <f>IF(G$44=0,0,G$44/NFM_fec!G$44)</f>
        <v>2.2746857351919094</v>
      </c>
      <c r="H236" s="126">
        <f>IF(H$44=0,0,H$44/NFM_fec!H$44)</f>
        <v>1.6388465037246804</v>
      </c>
      <c r="I236" s="126">
        <f>IF(I$44=0,0,I$44/NFM_fec!I$44)</f>
        <v>1.1672546224614311</v>
      </c>
      <c r="J236" s="126">
        <f>IF(J$44=0,0,J$44/NFM_fec!J$44)</f>
        <v>1.4735615127481909</v>
      </c>
      <c r="K236" s="126">
        <f>IF(K$44=0,0,K$44/NFM_fec!K$44)</f>
        <v>2.2861349734912753</v>
      </c>
      <c r="L236" s="126">
        <f>IF(L$44=0,0,L$44/NFM_fec!L$44)</f>
        <v>1.0719189449884317</v>
      </c>
      <c r="M236" s="126">
        <f>IF(M$44=0,0,M$44/NFM_fec!M$44)</f>
        <v>2.2533594807447641</v>
      </c>
      <c r="N236" s="126">
        <f>IF(N$44=0,0,N$44/NFM_fec!N$44)</f>
        <v>2.2943603485933073</v>
      </c>
      <c r="O236" s="126">
        <f>IF(O$44=0,0,O$44/NFM_fec!O$44)</f>
        <v>2.2530010616174438</v>
      </c>
      <c r="P236" s="126">
        <f>IF(P$44=0,0,P$44/NFM_fec!P$44)</f>
        <v>1.447543574846496</v>
      </c>
      <c r="Q236" s="126">
        <f>IF(Q$44=0,0,Q$44/NFM_fec!Q$44)</f>
        <v>3.0587633840474124E-2</v>
      </c>
    </row>
    <row r="237" spans="1:17" x14ac:dyDescent="0.25">
      <c r="A237" s="72" t="s">
        <v>147</v>
      </c>
      <c r="B237" s="125">
        <f>IF(B$51=0,0,B$51/NFM_fec!B$51)</f>
        <v>2.579645687313866</v>
      </c>
      <c r="C237" s="125">
        <f>IF(C$51=0,0,C$51/NFM_fec!C$51)</f>
        <v>2.6289221132342919</v>
      </c>
      <c r="D237" s="125">
        <f>IF(D$51=0,0,D$51/NFM_fec!D$51)</f>
        <v>3.5371676712083455</v>
      </c>
      <c r="E237" s="125">
        <f>IF(E$51=0,0,E$51/NFM_fec!E$51)</f>
        <v>2.5249352202352111</v>
      </c>
      <c r="F237" s="125">
        <f>IF(F$51=0,0,F$51/NFM_fec!F$51)</f>
        <v>2.5109639360488836</v>
      </c>
      <c r="G237" s="125">
        <f>IF(G$51=0,0,G$51/NFM_fec!G$51)</f>
        <v>2.4992084335097156</v>
      </c>
      <c r="H237" s="125">
        <f>IF(H$51=0,0,H$51/NFM_fec!H$51)</f>
        <v>2.5517967849001741</v>
      </c>
      <c r="I237" s="125">
        <f>IF(I$51=0,0,I$51/NFM_fec!I$51)</f>
        <v>2.4692601199291988</v>
      </c>
      <c r="J237" s="125">
        <f>IF(J$51=0,0,J$51/NFM_fec!J$51)</f>
        <v>2.4991433693090861</v>
      </c>
      <c r="K237" s="125">
        <f>IF(K$51=0,0,K$51/NFM_fec!K$51)</f>
        <v>2.5409315553546503</v>
      </c>
      <c r="L237" s="125">
        <f>IF(L$51=0,0,L$51/NFM_fec!L$51)</f>
        <v>2.3517240265652517</v>
      </c>
      <c r="M237" s="125">
        <f>IF(M$51=0,0,M$51/NFM_fec!M$51)</f>
        <v>2.3964209076709824</v>
      </c>
      <c r="N237" s="125">
        <f>IF(N$51=0,0,N$51/NFM_fec!N$51)</f>
        <v>2.3828713323965927</v>
      </c>
      <c r="O237" s="125">
        <f>IF(O$51=0,0,O$51/NFM_fec!O$51)</f>
        <v>2.414480534128864</v>
      </c>
      <c r="P237" s="125">
        <f>IF(P$51=0,0,P$51/NFM_fec!P$51)</f>
        <v>2.3440352174439547</v>
      </c>
      <c r="Q237" s="125">
        <f>IF(Q$51=0,0,Q$51/NFM_fec!Q$51)</f>
        <v>1.71302847308864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>IF(B$70=0,0,B$70/NFM_fec!B$70)</f>
        <v>1.964780465682594</v>
      </c>
      <c r="C239" s="133">
        <f>IF(C$70=0,0,C$70/NFM_fec!C$70)</f>
        <v>1.66782549398768</v>
      </c>
      <c r="D239" s="133">
        <f>IF(D$70=0,0,D$70/NFM_fec!D$70)</f>
        <v>1.872061573105811</v>
      </c>
      <c r="E239" s="133">
        <f>IF(E$70=0,0,E$70/NFM_fec!E$70)</f>
        <v>1.3904993770231702</v>
      </c>
      <c r="F239" s="133">
        <f>IF(F$70=0,0,F$70/NFM_fec!F$70)</f>
        <v>1.4014415057910494</v>
      </c>
      <c r="G239" s="133">
        <f>IF(G$70=0,0,G$70/NFM_fec!G$70)</f>
        <v>1.6655133585222244</v>
      </c>
      <c r="H239" s="133">
        <f>IF(H$70=0,0,H$70/NFM_fec!H$70)</f>
        <v>1.3966265522034014</v>
      </c>
      <c r="I239" s="133">
        <f>IF(I$70=0,0,I$70/NFM_fec!I$70)</f>
        <v>1.1722705225700762</v>
      </c>
      <c r="J239" s="133">
        <f>IF(J$70=0,0,J$70/NFM_fec!J$70)</f>
        <v>1.3261303439039904</v>
      </c>
      <c r="K239" s="133">
        <f>IF(K$70=0,0,K$70/NFM_fec!K$70)</f>
        <v>1.6786333096842851</v>
      </c>
      <c r="L239" s="133">
        <f>IF(L$70=0,0,L$70/NFM_fec!L$70)</f>
        <v>1.09489395809207</v>
      </c>
      <c r="M239" s="133">
        <f>IF(M$70=0,0,M$70/NFM_fec!M$70)</f>
        <v>1.6314793488314265</v>
      </c>
      <c r="N239" s="133">
        <f>IF(N$70=0,0,N$70/NFM_fec!N$70)</f>
        <v>1.6454281525202104</v>
      </c>
      <c r="O239" s="133">
        <f>IF(O$70=0,0,O$70/NFM_fec!O$70)</f>
        <v>1.6285212335022827</v>
      </c>
      <c r="P239" s="133">
        <f>IF(P$70=0,0,P$70/NFM_fec!P$70)</f>
        <v>1.2485298287821698</v>
      </c>
      <c r="Q239" s="133">
        <f>IF(Q$70=0,0,Q$70/NFM_fec!Q$70)</f>
        <v>0.50139211016061802</v>
      </c>
    </row>
    <row r="240" spans="1:17" x14ac:dyDescent="0.25">
      <c r="A240" s="132" t="s">
        <v>83</v>
      </c>
      <c r="B240" s="131">
        <f>IF(B$71=0,0,B$71/NFM_fec!B$71)</f>
        <v>0</v>
      </c>
      <c r="C240" s="131">
        <f>IF(C$71=0,0,C$71/NFM_fec!C$71)</f>
        <v>0</v>
      </c>
      <c r="D240" s="131">
        <f>IF(D$71=0,0,D$71/NFM_fec!D$71)</f>
        <v>0</v>
      </c>
      <c r="E240" s="131">
        <f>IF(E$71=0,0,E$71/NFM_fec!E$71)</f>
        <v>0</v>
      </c>
      <c r="F240" s="131">
        <f>IF(F$71=0,0,F$71/NFM_fec!F$71)</f>
        <v>0</v>
      </c>
      <c r="G240" s="131">
        <f>IF(G$71=0,0,G$71/NFM_fec!G$71)</f>
        <v>0</v>
      </c>
      <c r="H240" s="131">
        <f>IF(H$71=0,0,H$71/NFM_fec!H$71)</f>
        <v>0</v>
      </c>
      <c r="I240" s="131">
        <f>IF(I$71=0,0,I$71/NFM_fec!I$71)</f>
        <v>0</v>
      </c>
      <c r="J240" s="131">
        <f>IF(J$71=0,0,J$71/NFM_fec!J$71)</f>
        <v>0</v>
      </c>
      <c r="K240" s="131">
        <f>IF(K$71=0,0,K$71/NFM_fec!K$71)</f>
        <v>0</v>
      </c>
      <c r="L240" s="131">
        <f>IF(L$71=0,0,L$71/NFM_fec!L$71)</f>
        <v>0</v>
      </c>
      <c r="M240" s="131">
        <f>IF(M$71=0,0,M$71/NFM_fec!M$71)</f>
        <v>0</v>
      </c>
      <c r="N240" s="131">
        <f>IF(N$71=0,0,N$71/NFM_fec!N$71)</f>
        <v>0</v>
      </c>
      <c r="O240" s="131">
        <f>IF(O$71=0,0,O$71/NFM_fec!O$71)</f>
        <v>0</v>
      </c>
      <c r="P240" s="131">
        <f>IF(P$71=0,0,P$71/NFM_fec!P$71)</f>
        <v>0</v>
      </c>
      <c r="Q240" s="131">
        <f>IF(Q$71=0,0,Q$71/NFM_fec!Q$71)</f>
        <v>0</v>
      </c>
    </row>
    <row r="241" spans="1:17" x14ac:dyDescent="0.25">
      <c r="A241" s="76" t="s">
        <v>82</v>
      </c>
      <c r="B241" s="130">
        <f>IF(B$72=0,0,B$72/NFM_fec!B$72)</f>
        <v>0</v>
      </c>
      <c r="C241" s="130">
        <f>IF(C$72=0,0,C$72/NFM_fec!C$72)</f>
        <v>0</v>
      </c>
      <c r="D241" s="130">
        <f>IF(D$72=0,0,D$72/NFM_fec!D$72)</f>
        <v>0</v>
      </c>
      <c r="E241" s="130">
        <f>IF(E$72=0,0,E$72/NFM_fec!E$72)</f>
        <v>0</v>
      </c>
      <c r="F241" s="130">
        <f>IF(F$72=0,0,F$72/NFM_fec!F$72)</f>
        <v>0</v>
      </c>
      <c r="G241" s="130">
        <f>IF(G$72=0,0,G$72/NFM_fec!G$72)</f>
        <v>0</v>
      </c>
      <c r="H241" s="130">
        <f>IF(H$72=0,0,H$72/NFM_fec!H$72)</f>
        <v>0</v>
      </c>
      <c r="I241" s="130">
        <f>IF(I$72=0,0,I$72/NFM_fec!I$72)</f>
        <v>0</v>
      </c>
      <c r="J241" s="130">
        <f>IF(J$72=0,0,J$72/NFM_fec!J$72)</f>
        <v>0</v>
      </c>
      <c r="K241" s="130">
        <f>IF(K$72=0,0,K$72/NFM_fec!K$72)</f>
        <v>0</v>
      </c>
      <c r="L241" s="130">
        <f>IF(L$72=0,0,L$72/NFM_fec!L$72)</f>
        <v>0</v>
      </c>
      <c r="M241" s="130">
        <f>IF(M$72=0,0,M$72/NFM_fec!M$72)</f>
        <v>0</v>
      </c>
      <c r="N241" s="130">
        <f>IF(N$72=0,0,N$72/NFM_fec!N$72)</f>
        <v>0</v>
      </c>
      <c r="O241" s="130">
        <f>IF(O$72=0,0,O$72/NFM_fec!O$72)</f>
        <v>0</v>
      </c>
      <c r="P241" s="130">
        <f>IF(P$72=0,0,P$72/NFM_fec!P$72)</f>
        <v>0</v>
      </c>
      <c r="Q241" s="130">
        <f>IF(Q$72=0,0,Q$72/NFM_fec!Q$72)</f>
        <v>0</v>
      </c>
    </row>
    <row r="242" spans="1:17" x14ac:dyDescent="0.25">
      <c r="A242" s="76" t="s">
        <v>81</v>
      </c>
      <c r="B242" s="130">
        <f>IF(B$73=0,0,B$73/NFM_fec!B$73)</f>
        <v>0</v>
      </c>
      <c r="C242" s="130">
        <f>IF(C$73=0,0,C$73/NFM_fec!C$73)</f>
        <v>0</v>
      </c>
      <c r="D242" s="130">
        <f>IF(D$73=0,0,D$73/NFM_fec!D$73)</f>
        <v>0</v>
      </c>
      <c r="E242" s="130">
        <f>IF(E$73=0,0,E$73/NFM_fec!E$73)</f>
        <v>0</v>
      </c>
      <c r="F242" s="130">
        <f>IF(F$73=0,0,F$73/NFM_fec!F$73)</f>
        <v>0</v>
      </c>
      <c r="G242" s="130">
        <f>IF(G$73=0,0,G$73/NFM_fec!G$73)</f>
        <v>0</v>
      </c>
      <c r="H242" s="130">
        <f>IF(H$73=0,0,H$73/NFM_fec!H$73)</f>
        <v>0</v>
      </c>
      <c r="I242" s="130">
        <f>IF(I$73=0,0,I$73/NFM_fec!I$73)</f>
        <v>0</v>
      </c>
      <c r="J242" s="130">
        <f>IF(J$73=0,0,J$73/NFM_fec!J$73)</f>
        <v>0</v>
      </c>
      <c r="K242" s="130">
        <f>IF(K$73=0,0,K$73/NFM_fec!K$73)</f>
        <v>0</v>
      </c>
      <c r="L242" s="130">
        <f>IF(L$73=0,0,L$73/NFM_fec!L$73)</f>
        <v>0</v>
      </c>
      <c r="M242" s="130">
        <f>IF(M$73=0,0,M$73/NFM_fec!M$73)</f>
        <v>0</v>
      </c>
      <c r="N242" s="130">
        <f>IF(N$73=0,0,N$73/NFM_fec!N$73)</f>
        <v>0</v>
      </c>
      <c r="O242" s="130">
        <f>IF(O$73=0,0,O$73/NFM_fec!O$73)</f>
        <v>0</v>
      </c>
      <c r="P242" s="130">
        <f>IF(P$73=0,0,P$73/NFM_fec!P$73)</f>
        <v>0</v>
      </c>
      <c r="Q242" s="130">
        <f>IF(Q$73=0,0,Q$73/NFM_fec!Q$73)</f>
        <v>0</v>
      </c>
    </row>
    <row r="243" spans="1:17" x14ac:dyDescent="0.25">
      <c r="A243" s="76" t="s">
        <v>80</v>
      </c>
      <c r="B243" s="130">
        <f>IF(B$74=0,0,B$74/NFM_fec!B$74)</f>
        <v>0</v>
      </c>
      <c r="C243" s="130">
        <f>IF(C$74=0,0,C$74/NFM_fec!C$74)</f>
        <v>0</v>
      </c>
      <c r="D243" s="130">
        <f>IF(D$74=0,0,D$74/NFM_fec!D$74)</f>
        <v>0</v>
      </c>
      <c r="E243" s="130">
        <f>IF(E$74=0,0,E$74/NFM_fec!E$74)</f>
        <v>0</v>
      </c>
      <c r="F243" s="130">
        <f>IF(F$74=0,0,F$74/NFM_fec!F$74)</f>
        <v>0</v>
      </c>
      <c r="G243" s="130">
        <f>IF(G$74=0,0,G$74/NFM_fec!G$74)</f>
        <v>0</v>
      </c>
      <c r="H243" s="130">
        <f>IF(H$74=0,0,H$74/NFM_fec!H$74)</f>
        <v>0</v>
      </c>
      <c r="I243" s="130">
        <f>IF(I$74=0,0,I$74/NFM_fec!I$74)</f>
        <v>0</v>
      </c>
      <c r="J243" s="130">
        <f>IF(J$74=0,0,J$74/NFM_fec!J$74)</f>
        <v>0</v>
      </c>
      <c r="K243" s="130">
        <f>IF(K$74=0,0,K$74/NFM_fec!K$74)</f>
        <v>0</v>
      </c>
      <c r="L243" s="130">
        <f>IF(L$74=0,0,L$74/NFM_fec!L$74)</f>
        <v>0</v>
      </c>
      <c r="M243" s="130">
        <f>IF(M$74=0,0,M$74/NFM_fec!M$74)</f>
        <v>0</v>
      </c>
      <c r="N243" s="130">
        <f>IF(N$74=0,0,N$74/NFM_fec!N$74)</f>
        <v>0</v>
      </c>
      <c r="O243" s="130">
        <f>IF(O$74=0,0,O$74/NFM_fec!O$74)</f>
        <v>0</v>
      </c>
      <c r="P243" s="130">
        <f>IF(P$74=0,0,P$74/NFM_fec!P$74)</f>
        <v>0</v>
      </c>
      <c r="Q243" s="130">
        <f>IF(Q$74=0,0,Q$74/NFM_fec!Q$74)</f>
        <v>0</v>
      </c>
    </row>
    <row r="244" spans="1:17" x14ac:dyDescent="0.25">
      <c r="A244" s="129" t="s">
        <v>79</v>
      </c>
      <c r="B244" s="128">
        <f>IF(B$75=0,0,B$75/NFM_fec!B$75)</f>
        <v>1.3251222000000002</v>
      </c>
      <c r="C244" s="128">
        <f>IF(C$75=0,0,C$75/NFM_fec!C$75)</f>
        <v>1.3251222</v>
      </c>
      <c r="D244" s="128">
        <f>IF(D$75=0,0,D$75/NFM_fec!D$75)</f>
        <v>1.3251222000000002</v>
      </c>
      <c r="E244" s="128">
        <f>IF(E$75=0,0,E$75/NFM_fec!E$75)</f>
        <v>1.3251222</v>
      </c>
      <c r="F244" s="128">
        <f>IF(F$75=0,0,F$75/NFM_fec!F$75)</f>
        <v>1.3251222</v>
      </c>
      <c r="G244" s="128">
        <f>IF(G$75=0,0,G$75/NFM_fec!G$75)</f>
        <v>1.3251222</v>
      </c>
      <c r="H244" s="128">
        <f>IF(H$75=0,0,H$75/NFM_fec!H$75)</f>
        <v>1.3251222000000002</v>
      </c>
      <c r="I244" s="128">
        <f>IF(I$75=0,0,I$75/NFM_fec!I$75)</f>
        <v>1.3251222000000002</v>
      </c>
      <c r="J244" s="128">
        <f>IF(J$75=0,0,J$75/NFM_fec!J$75)</f>
        <v>1.3251222</v>
      </c>
      <c r="K244" s="128">
        <f>IF(K$75=0,0,K$75/NFM_fec!K$75)</f>
        <v>1.3251222</v>
      </c>
      <c r="L244" s="128">
        <f>IF(L$75=0,0,L$75/NFM_fec!L$75)</f>
        <v>1.3251222</v>
      </c>
      <c r="M244" s="128">
        <f>IF(M$75=0,0,M$75/NFM_fec!M$75)</f>
        <v>1.3251222000000002</v>
      </c>
      <c r="N244" s="128">
        <f>IF(N$75=0,0,N$75/NFM_fec!N$75)</f>
        <v>1.3251221999999998</v>
      </c>
      <c r="O244" s="128">
        <f>IF(O$75=0,0,O$75/NFM_fec!O$75)</f>
        <v>1.3251222000000002</v>
      </c>
      <c r="P244" s="128">
        <f>IF(P$75=0,0,P$75/NFM_fec!P$75)</f>
        <v>1.3251221999999998</v>
      </c>
      <c r="Q244" s="128">
        <f>IF(Q$75=0,0,Q$75/NFM_fec!Q$75)</f>
        <v>1.3251222</v>
      </c>
    </row>
    <row r="245" spans="1:17" x14ac:dyDescent="0.25">
      <c r="A245" s="127" t="s">
        <v>149</v>
      </c>
      <c r="B245" s="126">
        <f>IF(B$80=0,0,B$80/NFM_fec!B$80)</f>
        <v>0.92643011334199843</v>
      </c>
      <c r="C245" s="126">
        <f>IF(C$80=0,0,C$80/NFM_fec!C$80)</f>
        <v>6.5958290271290132E-2</v>
      </c>
      <c r="D245" s="126">
        <f>IF(D$80=0,0,D$80/NFM_fec!D$80)</f>
        <v>6.1292903601356384E-2</v>
      </c>
      <c r="E245" s="126">
        <f>IF(E$80=0,0,E$80/NFM_fec!E$80)</f>
        <v>7.92363436831518E-2</v>
      </c>
      <c r="F245" s="126">
        <f>IF(F$80=0,0,F$80/NFM_fec!F$80)</f>
        <v>0.10570853273693355</v>
      </c>
      <c r="G245" s="126">
        <f>IF(G$80=0,0,G$80/NFM_fec!G$80)</f>
        <v>0.10242281859752392</v>
      </c>
      <c r="H245" s="126">
        <f>IF(H$80=0,0,H$80/NFM_fec!H$80)</f>
        <v>0.1236139281831052</v>
      </c>
      <c r="I245" s="126">
        <f>IF(I$80=0,0,I$80/NFM_fec!I$80)</f>
        <v>0.14727048374312193</v>
      </c>
      <c r="J245" s="126">
        <f>IF(J$80=0,0,J$80/NFM_fec!J$80)</f>
        <v>0.17987772844419664</v>
      </c>
      <c r="K245" s="126">
        <f>IF(K$80=0,0,K$80/NFM_fec!K$80)</f>
        <v>9.8492495878976474E-2</v>
      </c>
      <c r="L245" s="126">
        <f>IF(L$80=0,0,L$80/NFM_fec!L$80)</f>
        <v>0.11864893964367136</v>
      </c>
      <c r="M245" s="126">
        <f>IF(M$80=0,0,M$80/NFM_fec!M$80)</f>
        <v>9.7971989599244774E-2</v>
      </c>
      <c r="N245" s="126">
        <f>IF(N$80=0,0,N$80/NFM_fec!N$80)</f>
        <v>9.2975756256503742E-2</v>
      </c>
      <c r="O245" s="126">
        <f>IF(O$80=0,0,O$80/NFM_fec!O$80)</f>
        <v>7.433026831058169E-2</v>
      </c>
      <c r="P245" s="126">
        <f>IF(P$80=0,0,P$80/NFM_fec!P$80)</f>
        <v>6.9830105147641486E-2</v>
      </c>
      <c r="Q245" s="126">
        <f>IF(Q$80=0,0,Q$80/NFM_fec!Q$80)</f>
        <v>5.4312653486127536E-2</v>
      </c>
    </row>
    <row r="246" spans="1:17" x14ac:dyDescent="0.25">
      <c r="A246" s="127" t="s">
        <v>148</v>
      </c>
      <c r="B246" s="126">
        <f>IF(B$87=0,0,B$87/NFM_fec!B$87)</f>
        <v>2.3820649350721452</v>
      </c>
      <c r="C246" s="126">
        <f>IF(C$87=0,0,C$87/NFM_fec!C$87)</f>
        <v>2.2388643041622345</v>
      </c>
      <c r="D246" s="126">
        <f>IF(D$87=0,0,D$87/NFM_fec!D$87)</f>
        <v>2.2468539417393925</v>
      </c>
      <c r="E246" s="126">
        <f>IF(E$87=0,0,E$87/NFM_fec!E$87)</f>
        <v>1.6659282553831725</v>
      </c>
      <c r="F246" s="126">
        <f>IF(F$87=0,0,F$87/NFM_fec!F$87)</f>
        <v>1.6808998218048941</v>
      </c>
      <c r="G246" s="126">
        <f>IF(G$87=0,0,G$87/NFM_fec!G$87)</f>
        <v>2.2746857351919094</v>
      </c>
      <c r="H246" s="126">
        <f>IF(H$87=0,0,H$87/NFM_fec!H$87)</f>
        <v>1.6388465037246807</v>
      </c>
      <c r="I246" s="126">
        <f>IF(I$87=0,0,I$87/NFM_fec!I$87)</f>
        <v>1.1672546224614311</v>
      </c>
      <c r="J246" s="126">
        <f>IF(J$87=0,0,J$87/NFM_fec!J$87)</f>
        <v>1.4735615127481909</v>
      </c>
      <c r="K246" s="126">
        <f>IF(K$87=0,0,K$87/NFM_fec!K$87)</f>
        <v>2.2861349734912757</v>
      </c>
      <c r="L246" s="126">
        <f>IF(L$87=0,0,L$87/NFM_fec!L$87)</f>
        <v>1.0719189449884317</v>
      </c>
      <c r="M246" s="126">
        <f>IF(M$87=0,0,M$87/NFM_fec!M$87)</f>
        <v>2.2533594807447637</v>
      </c>
      <c r="N246" s="126">
        <f>IF(N$87=0,0,N$87/NFM_fec!N$87)</f>
        <v>2.2943603485933073</v>
      </c>
      <c r="O246" s="126">
        <f>IF(O$87=0,0,O$87/NFM_fec!O$87)</f>
        <v>2.2530010616174438</v>
      </c>
      <c r="P246" s="126">
        <f>IF(P$87=0,0,P$87/NFM_fec!P$87)</f>
        <v>1.4475435748464964</v>
      </c>
      <c r="Q246" s="126">
        <f>IF(Q$87=0,0,Q$87/NFM_fec!Q$87)</f>
        <v>3.0587633840474127E-2</v>
      </c>
    </row>
    <row r="247" spans="1:17" x14ac:dyDescent="0.25">
      <c r="A247" s="72" t="s">
        <v>147</v>
      </c>
      <c r="B247" s="125">
        <f>IF(B$94=0,0,B$94/NFM_fec!B$94)</f>
        <v>2.5638910982310277</v>
      </c>
      <c r="C247" s="125">
        <f>IF(C$94=0,0,C$94/NFM_fec!C$94)</f>
        <v>2.5959108686699062</v>
      </c>
      <c r="D247" s="125">
        <f>IF(D$94=0,0,D$94/NFM_fec!D$94)</f>
        <v>3.3990983179586269</v>
      </c>
      <c r="E247" s="125">
        <f>IF(E$94=0,0,E$94/NFM_fec!E$94)</f>
        <v>2.4909034828085037</v>
      </c>
      <c r="F247" s="125">
        <f>IF(F$94=0,0,F$94/NFM_fec!F$94)</f>
        <v>2.478428076815927</v>
      </c>
      <c r="G247" s="125">
        <f>IF(G$94=0,0,G$94/NFM_fec!G$94)</f>
        <v>2.4827402018599574</v>
      </c>
      <c r="H247" s="125">
        <f>IF(H$94=0,0,H$94/NFM_fec!H$94)</f>
        <v>2.5136312584349563</v>
      </c>
      <c r="I247" s="125">
        <f>IF(I$94=0,0,I$94/NFM_fec!I$94)</f>
        <v>2.428570406038248</v>
      </c>
      <c r="J247" s="125">
        <f>IF(J$94=0,0,J$94/NFM_fec!J$94)</f>
        <v>2.4626669776705703</v>
      </c>
      <c r="K247" s="125">
        <f>IF(K$94=0,0,K$94/NFM_fec!K$94)</f>
        <v>2.5190588190217809</v>
      </c>
      <c r="L247" s="125">
        <f>IF(L$94=0,0,L$94/NFM_fec!L$94)</f>
        <v>2.3213051519984442</v>
      </c>
      <c r="M247" s="125">
        <f>IF(M$94=0,0,M$94/NFM_fec!M$94)</f>
        <v>2.3900643207866565</v>
      </c>
      <c r="N247" s="125">
        <f>IF(N$94=0,0,N$94/NFM_fec!N$94)</f>
        <v>2.3786417946938876</v>
      </c>
      <c r="O247" s="125">
        <f>IF(O$94=0,0,O$94/NFM_fec!O$94)</f>
        <v>2.4053041834798181</v>
      </c>
      <c r="P247" s="125">
        <f>IF(P$94=0,0,P$94/NFM_fec!P$94)</f>
        <v>2.3228264830421561</v>
      </c>
      <c r="Q247" s="125">
        <f>IF(Q$94=0,0,Q$94/NFM_fec!Q$94)</f>
        <v>1.8734374837515375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167</v>
      </c>
      <c r="B249" s="133">
        <f>IF(B$112=0,0,(B$112-B$154)/NFM_fec!B$112)</f>
        <v>1.7712669108304149</v>
      </c>
      <c r="C249" s="133">
        <f>IF(C$112=0,0,(C$112-C$154)/NFM_fec!C$112)</f>
        <v>1.216077378412922</v>
      </c>
      <c r="D249" s="133">
        <f>IF(D$112=0,0,(D$112-D$154)/NFM_fec!D$112)</f>
        <v>1.4102304957269369</v>
      </c>
      <c r="E249" s="133">
        <f>IF(E$112=0,0,(E$112-E$154)/NFM_fec!E$112)</f>
        <v>0.86681817947687967</v>
      </c>
      <c r="F249" s="133">
        <f>IF(F$112=0,0,(F$112-F$154)/NFM_fec!F$112)</f>
        <v>0.88352327067006842</v>
      </c>
      <c r="G249" s="133">
        <f>IF(G$112=0,0,(G$112-G$154)/NFM_fec!G$112)</f>
        <v>1.3600898410087381</v>
      </c>
      <c r="H249" s="133">
        <f>IF(H$112=0,0,(H$112-H$154)/NFM_fec!H$112)</f>
        <v>0.8892300605951593</v>
      </c>
      <c r="I249" s="133">
        <f>IF(I$112=0,0,(I$112-I$154)/NFM_fec!I$112)</f>
        <v>0.77041914628816055</v>
      </c>
      <c r="J249" s="133">
        <f>IF(J$112=0,0,(J$112-J$154)/NFM_fec!J$112)</f>
        <v>0.87126451217253786</v>
      </c>
      <c r="K249" s="133">
        <f>IF(K$112=0,0,(K$112-K$154)/NFM_fec!K$112)</f>
        <v>1.4840273974644567</v>
      </c>
      <c r="L249" s="133">
        <f>IF(L$112=0,0,(L$112-L$154)/NFM_fec!L$112)</f>
        <v>0.71204978825340792</v>
      </c>
      <c r="M249" s="133">
        <f>IF(M$112=0,0,(M$112-M$154)/NFM_fec!M$112)</f>
        <v>1.1749046519972819</v>
      </c>
      <c r="N249" s="133">
        <f>IF(N$112=0,0,(N$112-N$154)/NFM_fec!N$112)</f>
        <v>1.6234652201141562</v>
      </c>
      <c r="O249" s="133">
        <f>IF(O$112=0,0,(O$112-O$154)/NFM_fec!O$112)</f>
        <v>1.195701706611362</v>
      </c>
      <c r="P249" s="133">
        <f>IF(P$112=0,0,(P$112-P$154)/NFM_fec!P$112)</f>
        <v>0.77840740796668795</v>
      </c>
      <c r="Q249" s="133">
        <f>IF(Q$112=0,0,(Q$112-Q$154)/NFM_fec!Q$112)</f>
        <v>0.34229633835406209</v>
      </c>
    </row>
    <row r="250" spans="1:17" x14ac:dyDescent="0.25">
      <c r="A250" s="132" t="s">
        <v>83</v>
      </c>
      <c r="B250" s="131">
        <f>IF(B$113=0,0,B$113/NFM_fec!B$113)</f>
        <v>0</v>
      </c>
      <c r="C250" s="131">
        <f>IF(C$113=0,0,C$113/NFM_fec!C$113)</f>
        <v>0</v>
      </c>
      <c r="D250" s="131">
        <f>IF(D$113=0,0,D$113/NFM_fec!D$113)</f>
        <v>0</v>
      </c>
      <c r="E250" s="131">
        <f>IF(E$113=0,0,E$113/NFM_fec!E$113)</f>
        <v>0</v>
      </c>
      <c r="F250" s="131">
        <f>IF(F$113=0,0,F$113/NFM_fec!F$113)</f>
        <v>0</v>
      </c>
      <c r="G250" s="131">
        <f>IF(G$113=0,0,G$113/NFM_fec!G$113)</f>
        <v>0</v>
      </c>
      <c r="H250" s="131">
        <f>IF(H$113=0,0,H$113/NFM_fec!H$113)</f>
        <v>0</v>
      </c>
      <c r="I250" s="131">
        <f>IF(I$113=0,0,I$113/NFM_fec!I$113)</f>
        <v>0</v>
      </c>
      <c r="J250" s="131">
        <f>IF(J$113=0,0,J$113/NFM_fec!J$113)</f>
        <v>0</v>
      </c>
      <c r="K250" s="131">
        <f>IF(K$113=0,0,K$113/NFM_fec!K$113)</f>
        <v>0</v>
      </c>
      <c r="L250" s="131">
        <f>IF(L$113=0,0,L$113/NFM_fec!L$113)</f>
        <v>0</v>
      </c>
      <c r="M250" s="131">
        <f>IF(M$113=0,0,M$113/NFM_fec!M$113)</f>
        <v>0</v>
      </c>
      <c r="N250" s="131">
        <f>IF(N$113=0,0,N$113/NFM_fec!N$113)</f>
        <v>0</v>
      </c>
      <c r="O250" s="131">
        <f>IF(O$113=0,0,O$113/NFM_fec!O$113)</f>
        <v>0</v>
      </c>
      <c r="P250" s="131">
        <f>IF(P$113=0,0,P$113/NFM_fec!P$113)</f>
        <v>0</v>
      </c>
      <c r="Q250" s="131">
        <f>IF(Q$113=0,0,Q$113/NFM_fec!Q$113)</f>
        <v>0</v>
      </c>
    </row>
    <row r="251" spans="1:17" x14ac:dyDescent="0.25">
      <c r="A251" s="76" t="s">
        <v>82</v>
      </c>
      <c r="B251" s="130">
        <f>IF(B$114=0,0,B$114/NFM_fec!B$114)</f>
        <v>0</v>
      </c>
      <c r="C251" s="130">
        <f>IF(C$114=0,0,C$114/NFM_fec!C$114)</f>
        <v>0</v>
      </c>
      <c r="D251" s="130">
        <f>IF(D$114=0,0,D$114/NFM_fec!D$114)</f>
        <v>0</v>
      </c>
      <c r="E251" s="130">
        <f>IF(E$114=0,0,E$114/NFM_fec!E$114)</f>
        <v>0</v>
      </c>
      <c r="F251" s="130">
        <f>IF(F$114=0,0,F$114/NFM_fec!F$114)</f>
        <v>0</v>
      </c>
      <c r="G251" s="130">
        <f>IF(G$114=0,0,G$114/NFM_fec!G$114)</f>
        <v>0</v>
      </c>
      <c r="H251" s="130">
        <f>IF(H$114=0,0,H$114/NFM_fec!H$114)</f>
        <v>0</v>
      </c>
      <c r="I251" s="130">
        <f>IF(I$114=0,0,I$114/NFM_fec!I$114)</f>
        <v>0</v>
      </c>
      <c r="J251" s="130">
        <f>IF(J$114=0,0,J$114/NFM_fec!J$114)</f>
        <v>0</v>
      </c>
      <c r="K251" s="130">
        <f>IF(K$114=0,0,K$114/NFM_fec!K$114)</f>
        <v>0</v>
      </c>
      <c r="L251" s="130">
        <f>IF(L$114=0,0,L$114/NFM_fec!L$114)</f>
        <v>0</v>
      </c>
      <c r="M251" s="130">
        <f>IF(M$114=0,0,M$114/NFM_fec!M$114)</f>
        <v>0</v>
      </c>
      <c r="N251" s="130">
        <f>IF(N$114=0,0,N$114/NFM_fec!N$114)</f>
        <v>0</v>
      </c>
      <c r="O251" s="130">
        <f>IF(O$114=0,0,O$114/NFM_fec!O$114)</f>
        <v>0</v>
      </c>
      <c r="P251" s="130">
        <f>IF(P$114=0,0,P$114/NFM_fec!P$114)</f>
        <v>0</v>
      </c>
      <c r="Q251" s="130">
        <f>IF(Q$114=0,0,Q$114/NFM_fec!Q$114)</f>
        <v>0</v>
      </c>
    </row>
    <row r="252" spans="1:17" x14ac:dyDescent="0.25">
      <c r="A252" s="76" t="s">
        <v>81</v>
      </c>
      <c r="B252" s="130">
        <f>IF(B$115=0,0,B$115/NFM_fec!B$115)</f>
        <v>0</v>
      </c>
      <c r="C252" s="130">
        <f>IF(C$115=0,0,C$115/NFM_fec!C$115)</f>
        <v>0</v>
      </c>
      <c r="D252" s="130">
        <f>IF(D$115=0,0,D$115/NFM_fec!D$115)</f>
        <v>0</v>
      </c>
      <c r="E252" s="130">
        <f>IF(E$115=0,0,E$115/NFM_fec!E$115)</f>
        <v>0</v>
      </c>
      <c r="F252" s="130">
        <f>IF(F$115=0,0,F$115/NFM_fec!F$115)</f>
        <v>0</v>
      </c>
      <c r="G252" s="130">
        <f>IF(G$115=0,0,G$115/NFM_fec!G$115)</f>
        <v>0</v>
      </c>
      <c r="H252" s="130">
        <f>IF(H$115=0,0,H$115/NFM_fec!H$115)</f>
        <v>0</v>
      </c>
      <c r="I252" s="130">
        <f>IF(I$115=0,0,I$115/NFM_fec!I$115)</f>
        <v>0</v>
      </c>
      <c r="J252" s="130">
        <f>IF(J$115=0,0,J$115/NFM_fec!J$115)</f>
        <v>0</v>
      </c>
      <c r="K252" s="130">
        <f>IF(K$115=0,0,K$115/NFM_fec!K$115)</f>
        <v>0</v>
      </c>
      <c r="L252" s="130">
        <f>IF(L$115=0,0,L$115/NFM_fec!L$115)</f>
        <v>0</v>
      </c>
      <c r="M252" s="130">
        <f>IF(M$115=0,0,M$115/NFM_fec!M$115)</f>
        <v>0</v>
      </c>
      <c r="N252" s="130">
        <f>IF(N$115=0,0,N$115/NFM_fec!N$115)</f>
        <v>0</v>
      </c>
      <c r="O252" s="130">
        <f>IF(O$115=0,0,O$115/NFM_fec!O$115)</f>
        <v>0</v>
      </c>
      <c r="P252" s="130">
        <f>IF(P$115=0,0,P$115/NFM_fec!P$115)</f>
        <v>0</v>
      </c>
      <c r="Q252" s="130">
        <f>IF(Q$115=0,0,Q$115/NFM_fec!Q$115)</f>
        <v>0</v>
      </c>
    </row>
    <row r="253" spans="1:17" x14ac:dyDescent="0.25">
      <c r="A253" s="76" t="s">
        <v>80</v>
      </c>
      <c r="B253" s="130">
        <f>IF(B$116=0,0,B$116/NFM_fec!B$116)</f>
        <v>0</v>
      </c>
      <c r="C253" s="130">
        <f>IF(C$116=0,0,C$116/NFM_fec!C$116)</f>
        <v>0</v>
      </c>
      <c r="D253" s="130">
        <f>IF(D$116=0,0,D$116/NFM_fec!D$116)</f>
        <v>0</v>
      </c>
      <c r="E253" s="130">
        <f>IF(E$116=0,0,E$116/NFM_fec!E$116)</f>
        <v>0</v>
      </c>
      <c r="F253" s="130">
        <f>IF(F$116=0,0,F$116/NFM_fec!F$116)</f>
        <v>0</v>
      </c>
      <c r="G253" s="130">
        <f>IF(G$116=0,0,G$116/NFM_fec!G$116)</f>
        <v>0</v>
      </c>
      <c r="H253" s="130">
        <f>IF(H$116=0,0,H$116/NFM_fec!H$116)</f>
        <v>0</v>
      </c>
      <c r="I253" s="130">
        <f>IF(I$116=0,0,I$116/NFM_fec!I$116)</f>
        <v>0</v>
      </c>
      <c r="J253" s="130">
        <f>IF(J$116=0,0,J$116/NFM_fec!J$116)</f>
        <v>0</v>
      </c>
      <c r="K253" s="130">
        <f>IF(K$116=0,0,K$116/NFM_fec!K$116)</f>
        <v>0</v>
      </c>
      <c r="L253" s="130">
        <f>IF(L$116=0,0,L$116/NFM_fec!L$116)</f>
        <v>0</v>
      </c>
      <c r="M253" s="130">
        <f>IF(M$116=0,0,M$116/NFM_fec!M$116)</f>
        <v>0</v>
      </c>
      <c r="N253" s="130">
        <f>IF(N$116=0,0,N$116/NFM_fec!N$116)</f>
        <v>0</v>
      </c>
      <c r="O253" s="130">
        <f>IF(O$116=0,0,O$116/NFM_fec!O$116)</f>
        <v>0</v>
      </c>
      <c r="P253" s="130">
        <f>IF(P$116=0,0,P$116/NFM_fec!P$116)</f>
        <v>0</v>
      </c>
      <c r="Q253" s="130">
        <f>IF(Q$116=0,0,Q$116/NFM_fec!Q$116)</f>
        <v>0</v>
      </c>
    </row>
    <row r="254" spans="1:17" x14ac:dyDescent="0.25">
      <c r="A254" s="129" t="s">
        <v>79</v>
      </c>
      <c r="B254" s="128">
        <f>IF(B$117=0,0,B$117/NFM_fec!B$117)</f>
        <v>1.3251222000000002</v>
      </c>
      <c r="C254" s="128">
        <f>IF(C$117=0,0,C$117/NFM_fec!C$117)</f>
        <v>1.3251222000000002</v>
      </c>
      <c r="D254" s="128">
        <f>IF(D$117=0,0,D$117/NFM_fec!D$117)</f>
        <v>1.3251222000000005</v>
      </c>
      <c r="E254" s="128">
        <f>IF(E$117=0,0,E$117/NFM_fec!E$117)</f>
        <v>1.3251222</v>
      </c>
      <c r="F254" s="128">
        <f>IF(F$117=0,0,F$117/NFM_fec!F$117)</f>
        <v>1.3251222</v>
      </c>
      <c r="G254" s="128">
        <f>IF(G$117=0,0,G$117/NFM_fec!G$117)</f>
        <v>1.3251222000000002</v>
      </c>
      <c r="H254" s="128">
        <f>IF(H$117=0,0,H$117/NFM_fec!H$117)</f>
        <v>1.3251222000000002</v>
      </c>
      <c r="I254" s="128">
        <f>IF(I$117=0,0,I$117/NFM_fec!I$117)</f>
        <v>1.3251222000000005</v>
      </c>
      <c r="J254" s="128">
        <f>IF(J$117=0,0,J$117/NFM_fec!J$117)</f>
        <v>1.3251222</v>
      </c>
      <c r="K254" s="128">
        <f>IF(K$117=0,0,K$117/NFM_fec!K$117)</f>
        <v>1.3251222000000002</v>
      </c>
      <c r="L254" s="128">
        <f>IF(L$117=0,0,L$117/NFM_fec!L$117)</f>
        <v>1.3251222000000002</v>
      </c>
      <c r="M254" s="128">
        <f>IF(M$117=0,0,M$117/NFM_fec!M$117)</f>
        <v>1.3251222</v>
      </c>
      <c r="N254" s="128">
        <f>IF(N$117=0,0,N$117/NFM_fec!N$117)</f>
        <v>1.3251221999999998</v>
      </c>
      <c r="O254" s="128">
        <f>IF(O$117=0,0,O$117/NFM_fec!O$117)</f>
        <v>1.3251222000000002</v>
      </c>
      <c r="P254" s="128">
        <f>IF(P$117=0,0,P$117/NFM_fec!P$117)</f>
        <v>1.3251222000000002</v>
      </c>
      <c r="Q254" s="128">
        <f>IF(Q$117=0,0,Q$117/NFM_fec!Q$117)</f>
        <v>1.3251221999999998</v>
      </c>
    </row>
    <row r="255" spans="1:17" x14ac:dyDescent="0.25">
      <c r="A255" s="127" t="s">
        <v>146</v>
      </c>
      <c r="B255" s="126">
        <f>IF(B$122=0,0,B$122/NFM_fec!B$122)</f>
        <v>1.3229709979574324</v>
      </c>
      <c r="C255" s="126">
        <f>IF(C$122=0,0,C$122/NFM_fec!C$122)</f>
        <v>0.39014843942506622</v>
      </c>
      <c r="D255" s="126">
        <f>IF(D$122=0,0,D$122/NFM_fec!D$122)</f>
        <v>0.48676132664055582</v>
      </c>
      <c r="E255" s="126">
        <f>IF(E$122=0,0,E$122/NFM_fec!E$122)</f>
        <v>5.5919526113432809E-2</v>
      </c>
      <c r="F255" s="126">
        <f>IF(F$122=0,0,F$122/NFM_fec!F$122)</f>
        <v>8.2714239324889555E-2</v>
      </c>
      <c r="G255" s="126">
        <f>IF(G$122=0,0,G$122/NFM_fec!G$122)</f>
        <v>0.664539422396771</v>
      </c>
      <c r="H255" s="126">
        <f>IF(H$122=0,0,H$122/NFM_fec!H$122)</f>
        <v>0.10077730533785625</v>
      </c>
      <c r="I255" s="126">
        <f>IF(I$122=0,0,I$122/NFM_fec!I$122)</f>
        <v>0.12469645393965857</v>
      </c>
      <c r="J255" s="126">
        <f>IF(J$122=0,0,J$122/NFM_fec!J$122)</f>
        <v>0.15763645224596884</v>
      </c>
      <c r="K255" s="126">
        <f>IF(K$122=0,0,K$122/NFM_fec!K$122)</f>
        <v>0.86844259790501088</v>
      </c>
      <c r="L255" s="126">
        <f>IF(L$122=0,0,L$122/NFM_fec!L$122)</f>
        <v>9.5896804797597587E-2</v>
      </c>
      <c r="M255" s="126">
        <f>IF(M$122=0,0,M$122/NFM_fec!M$122)</f>
        <v>0.37325655532442353</v>
      </c>
      <c r="N255" s="126">
        <f>IF(N$122=0,0,N$122/NFM_fec!N$122)</f>
        <v>1.1551322745717414</v>
      </c>
      <c r="O255" s="126">
        <f>IF(O$122=0,0,O$122/NFM_fec!O$122)</f>
        <v>0.40565538326591505</v>
      </c>
      <c r="P255" s="126">
        <f>IF(P$122=0,0,P$122/NFM_fec!P$122)</f>
        <v>4.6708518168803163E-2</v>
      </c>
      <c r="Q255" s="126">
        <f>IF(Q$122=0,0,Q$122/NFM_fec!Q$122)</f>
        <v>3.0587633840474127E-2</v>
      </c>
    </row>
    <row r="256" spans="1:17" x14ac:dyDescent="0.25">
      <c r="A256" s="127" t="s">
        <v>145</v>
      </c>
      <c r="B256" s="126">
        <f>IF(B$130=0,0,B$130/NFM_fec!B$130)</f>
        <v>2.3820649350721452</v>
      </c>
      <c r="C256" s="126">
        <f>IF(C$130=0,0,C$130/NFM_fec!C$130)</f>
        <v>2.238864304162234</v>
      </c>
      <c r="D256" s="126">
        <f>IF(D$130=0,0,D$130/NFM_fec!D$130)</f>
        <v>2.2468539417393925</v>
      </c>
      <c r="E256" s="126">
        <f>IF(E$130=0,0,E$130/NFM_fec!E$130)</f>
        <v>1.6659282553831725</v>
      </c>
      <c r="F256" s="126">
        <f>IF(F$130=0,0,F$130/NFM_fec!F$130)</f>
        <v>1.6808998218048941</v>
      </c>
      <c r="G256" s="126">
        <f>IF(G$130=0,0,G$130/NFM_fec!G$130)</f>
        <v>2.2746857351919094</v>
      </c>
      <c r="H256" s="126">
        <f>IF(H$130=0,0,H$130/NFM_fec!H$130)</f>
        <v>1.6388465037246804</v>
      </c>
      <c r="I256" s="126">
        <f>IF(I$130=0,0,I$130/NFM_fec!I$130)</f>
        <v>1.1672546224614311</v>
      </c>
      <c r="J256" s="126">
        <f>IF(J$130=0,0,J$130/NFM_fec!J$130)</f>
        <v>1.4735615127481909</v>
      </c>
      <c r="K256" s="126">
        <f>IF(K$130=0,0,K$130/NFM_fec!K$130)</f>
        <v>2.2861349734912753</v>
      </c>
      <c r="L256" s="126">
        <f>IF(L$130=0,0,L$130/NFM_fec!L$130)</f>
        <v>1.0719189449884317</v>
      </c>
      <c r="M256" s="126">
        <f>IF(M$130=0,0,M$130/NFM_fec!M$130)</f>
        <v>2.2533594807447641</v>
      </c>
      <c r="N256" s="126">
        <f>IF(N$130=0,0,N$130/NFM_fec!N$130)</f>
        <v>2.2943603485933073</v>
      </c>
      <c r="O256" s="126">
        <f>IF(O$130=0,0,O$130/NFM_fec!O$130)</f>
        <v>2.2530010616174443</v>
      </c>
      <c r="P256" s="126">
        <f>IF(P$130=0,0,P$130/NFM_fec!P$130)</f>
        <v>1.4475435748464962</v>
      </c>
      <c r="Q256" s="126">
        <f>IF(Q$130=0,0,Q$130/NFM_fec!Q$130)</f>
        <v>3.0587633840474131E-2</v>
      </c>
    </row>
    <row r="257" spans="1:17" x14ac:dyDescent="0.25">
      <c r="A257" s="72" t="s">
        <v>144</v>
      </c>
      <c r="B257" s="125">
        <f>IF(B$137=0,0,B$137/NFM_fec!B$137)</f>
        <v>2.5672852221632647</v>
      </c>
      <c r="C257" s="125">
        <f>IF(C$137=0,0,C$137/NFM_fec!C$137)</f>
        <v>2.6030227174537601</v>
      </c>
      <c r="D257" s="125">
        <f>IF(D$137=0,0,D$137/NFM_fec!D$137)</f>
        <v>3.4288435873343786</v>
      </c>
      <c r="E257" s="125">
        <f>IF(E$137=0,0,E$137/NFM_fec!E$137)</f>
        <v>2.4982351836766274</v>
      </c>
      <c r="F257" s="125">
        <f>IF(F$137=0,0,F$137/NFM_fec!F$137)</f>
        <v>2.4854375099339738</v>
      </c>
      <c r="G257" s="125">
        <f>IF(G$137=0,0,G$137/NFM_fec!G$137)</f>
        <v>2.4862880709202142</v>
      </c>
      <c r="H257" s="125">
        <f>IF(H$137=0,0,H$137/NFM_fec!H$137)</f>
        <v>2.5218535310744326</v>
      </c>
      <c r="I257" s="125">
        <f>IF(I$137=0,0,I$137/NFM_fec!I$137)</f>
        <v>2.4373364824485551</v>
      </c>
      <c r="J257" s="125">
        <f>IF(J$137=0,0,J$137/NFM_fec!J$137)</f>
        <v>2.4705253478997751</v>
      </c>
      <c r="K257" s="125">
        <f>IF(K$137=0,0,K$137/NFM_fec!K$137)</f>
        <v>2.5237710192232932</v>
      </c>
      <c r="L257" s="125">
        <f>IF(L$137=0,0,L$137/NFM_fec!L$137)</f>
        <v>2.3278585079518139</v>
      </c>
      <c r="M257" s="125">
        <f>IF(M$137=0,0,M$137/NFM_fec!M$137)</f>
        <v>2.391433765813626</v>
      </c>
      <c r="N257" s="125">
        <f>IF(N$137=0,0,N$137/NFM_fec!N$137)</f>
        <v>2.3795529942855471</v>
      </c>
      <c r="O257" s="125">
        <f>IF(O$137=0,0,O$137/NFM_fec!O$137)</f>
        <v>2.4072811104047132</v>
      </c>
      <c r="P257" s="125">
        <f>IF(P$137=0,0,P$137/NFM_fec!P$137)</f>
        <v>2.3273956325532663</v>
      </c>
      <c r="Q257" s="125">
        <f>IF(Q$137=0,0,Q$137/NFM_fec!Q$137)</f>
        <v>1.8960988921337387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39997558519241921"/>
    <pageSetUpPr fitToPage="1"/>
  </sheetPr>
  <dimension ref="A1:Q10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SUM(B4,B7)</f>
        <v>29030.986924592515</v>
      </c>
      <c r="C3" s="46">
        <f t="shared" ref="C3:Q3" si="0">SUM(C4,C7)</f>
        <v>29066.632430350495</v>
      </c>
      <c r="D3" s="46">
        <f t="shared" si="0"/>
        <v>27419.318000137038</v>
      </c>
      <c r="E3" s="46">
        <f t="shared" si="0"/>
        <v>27616.702115750588</v>
      </c>
      <c r="F3" s="46">
        <f t="shared" si="0"/>
        <v>27122.503343612869</v>
      </c>
      <c r="G3" s="46">
        <f t="shared" si="0"/>
        <v>27915.67309776718</v>
      </c>
      <c r="H3" s="46">
        <f t="shared" si="0"/>
        <v>28720.493190941132</v>
      </c>
      <c r="I3" s="46">
        <f t="shared" si="0"/>
        <v>28405.709961332326</v>
      </c>
      <c r="J3" s="46">
        <f t="shared" si="0"/>
        <v>27460.153512769102</v>
      </c>
      <c r="K3" s="46">
        <f t="shared" si="0"/>
        <v>26445.463174263383</v>
      </c>
      <c r="L3" s="46">
        <f t="shared" si="0"/>
        <v>25846</v>
      </c>
      <c r="M3" s="46">
        <f t="shared" si="0"/>
        <v>27083.623346922544</v>
      </c>
      <c r="N3" s="46">
        <f t="shared" si="0"/>
        <v>26732.185279012687</v>
      </c>
      <c r="O3" s="46">
        <f t="shared" si="0"/>
        <v>28387.785273010311</v>
      </c>
      <c r="P3" s="46">
        <f t="shared" si="0"/>
        <v>28363.845733468654</v>
      </c>
      <c r="Q3" s="46">
        <f t="shared" si="0"/>
        <v>28926.082508059688</v>
      </c>
    </row>
    <row r="4" spans="1:17" x14ac:dyDescent="0.25">
      <c r="A4" s="110" t="s">
        <v>178</v>
      </c>
      <c r="B4" s="120">
        <f>SUM(B5:B6)</f>
        <v>17023.105857066093</v>
      </c>
      <c r="C4" s="120">
        <f t="shared" ref="C4:Q4" si="1">SUM(C5:C6)</f>
        <v>15959.570022992799</v>
      </c>
      <c r="D4" s="120">
        <f t="shared" si="1"/>
        <v>14175.593266793046</v>
      </c>
      <c r="E4" s="120">
        <f t="shared" si="1"/>
        <v>13803.873278853689</v>
      </c>
      <c r="F4" s="120">
        <f t="shared" si="1"/>
        <v>13951.431950569795</v>
      </c>
      <c r="G4" s="120">
        <f t="shared" si="1"/>
        <v>14402.774766962932</v>
      </c>
      <c r="H4" s="120">
        <f t="shared" si="1"/>
        <v>14075.959071114472</v>
      </c>
      <c r="I4" s="120">
        <f t="shared" si="1"/>
        <v>14662.616754610577</v>
      </c>
      <c r="J4" s="120">
        <f t="shared" si="1"/>
        <v>14807.501468294955</v>
      </c>
      <c r="K4" s="120">
        <f t="shared" si="1"/>
        <v>14312.25639679302</v>
      </c>
      <c r="L4" s="120">
        <f t="shared" si="1"/>
        <v>13981</v>
      </c>
      <c r="M4" s="120">
        <f t="shared" si="1"/>
        <v>15104.902058267875</v>
      </c>
      <c r="N4" s="120">
        <f t="shared" si="1"/>
        <v>15079.795361124528</v>
      </c>
      <c r="O4" s="120">
        <f t="shared" si="1"/>
        <v>16599.927549711669</v>
      </c>
      <c r="P4" s="120">
        <f t="shared" si="1"/>
        <v>17062.221875243969</v>
      </c>
      <c r="Q4" s="120">
        <f t="shared" si="1"/>
        <v>17485.183683712668</v>
      </c>
    </row>
    <row r="5" spans="1:17" x14ac:dyDescent="0.25">
      <c r="A5" s="179" t="s">
        <v>61</v>
      </c>
      <c r="B5" s="189">
        <v>2851.3537033129601</v>
      </c>
      <c r="C5" s="189">
        <v>3681.1288884728615</v>
      </c>
      <c r="D5" s="189">
        <v>3854.7706438398268</v>
      </c>
      <c r="E5" s="189">
        <v>4754.8674633304199</v>
      </c>
      <c r="F5" s="189">
        <v>4780.2138586397432</v>
      </c>
      <c r="G5" s="189">
        <v>4856.9207666178545</v>
      </c>
      <c r="H5" s="189">
        <v>5334.9999823357775</v>
      </c>
      <c r="I5" s="189">
        <v>5445.0411510677131</v>
      </c>
      <c r="J5" s="189">
        <v>5471.8768781697727</v>
      </c>
      <c r="K5" s="189">
        <v>5235.049184771693</v>
      </c>
      <c r="L5" s="189">
        <v>5588.5368251625541</v>
      </c>
      <c r="M5" s="189">
        <v>6217.8292180773624</v>
      </c>
      <c r="N5" s="189">
        <v>5762.152475059278</v>
      </c>
      <c r="O5" s="189">
        <v>6797.5432848751334</v>
      </c>
      <c r="P5" s="189">
        <v>5415.5077236261313</v>
      </c>
      <c r="Q5" s="189">
        <v>5148.9601185150623</v>
      </c>
    </row>
    <row r="6" spans="1:17" x14ac:dyDescent="0.25">
      <c r="A6" s="179" t="s">
        <v>40</v>
      </c>
      <c r="B6" s="189">
        <v>14171.752153753134</v>
      </c>
      <c r="C6" s="189">
        <v>12278.441134519937</v>
      </c>
      <c r="D6" s="189">
        <v>10320.822622953219</v>
      </c>
      <c r="E6" s="189">
        <v>9049.0058155232691</v>
      </c>
      <c r="F6" s="189">
        <v>9171.2180919300517</v>
      </c>
      <c r="G6" s="189">
        <v>9545.8540003450762</v>
      </c>
      <c r="H6" s="189">
        <v>8740.9590887786944</v>
      </c>
      <c r="I6" s="189">
        <v>9217.575603542864</v>
      </c>
      <c r="J6" s="189">
        <v>9335.6245901251823</v>
      </c>
      <c r="K6" s="189">
        <v>9077.207212021327</v>
      </c>
      <c r="L6" s="189">
        <v>8392.463174837445</v>
      </c>
      <c r="M6" s="189">
        <v>8887.0728401905126</v>
      </c>
      <c r="N6" s="189">
        <v>9317.6428860652504</v>
      </c>
      <c r="O6" s="189">
        <v>9802.3842648365353</v>
      </c>
      <c r="P6" s="189">
        <v>11646.714151617838</v>
      </c>
      <c r="Q6" s="189">
        <v>12336.223565197606</v>
      </c>
    </row>
    <row r="7" spans="1:17" x14ac:dyDescent="0.25">
      <c r="A7" s="223" t="s">
        <v>39</v>
      </c>
      <c r="B7" s="118">
        <v>12007.881067526419</v>
      </c>
      <c r="C7" s="118">
        <v>13107.062407357695</v>
      </c>
      <c r="D7" s="118">
        <v>13243.724733343992</v>
      </c>
      <c r="E7" s="118">
        <v>13812.828836896899</v>
      </c>
      <c r="F7" s="118">
        <v>13171.071393043074</v>
      </c>
      <c r="G7" s="118">
        <v>13512.898330804248</v>
      </c>
      <c r="H7" s="118">
        <v>14644.53411982666</v>
      </c>
      <c r="I7" s="118">
        <v>13743.093206721749</v>
      </c>
      <c r="J7" s="118">
        <v>12652.652044474147</v>
      </c>
      <c r="K7" s="118">
        <v>12133.206777470363</v>
      </c>
      <c r="L7" s="118">
        <v>11865</v>
      </c>
      <c r="M7" s="118">
        <v>11978.721288654669</v>
      </c>
      <c r="N7" s="118">
        <v>11652.389917888158</v>
      </c>
      <c r="O7" s="118">
        <v>11787.857723298643</v>
      </c>
      <c r="P7" s="118">
        <v>11301.623858224686</v>
      </c>
      <c r="Q7" s="118">
        <v>11440.898824347019</v>
      </c>
    </row>
    <row r="8" spans="1:17" x14ac:dyDescent="0.25">
      <c r="B8" s="13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177</v>
      </c>
      <c r="B10" s="215">
        <v>3335.6191818478806</v>
      </c>
      <c r="C10" s="215">
        <v>4817.7311642022823</v>
      </c>
      <c r="D10" s="215">
        <v>5063.3636104152602</v>
      </c>
      <c r="E10" s="215">
        <v>6361.9629551274866</v>
      </c>
      <c r="F10" s="215">
        <v>5663.6641824188127</v>
      </c>
      <c r="G10" s="215">
        <v>5535.2068893290743</v>
      </c>
      <c r="H10" s="215">
        <v>5190.6292078289534</v>
      </c>
      <c r="I10" s="215">
        <v>5505.9636612526328</v>
      </c>
      <c r="J10" s="215">
        <v>6462.4053082700775</v>
      </c>
      <c r="K10" s="215">
        <v>5347.5774846818704</v>
      </c>
      <c r="L10" s="215">
        <v>5078.7362939757659</v>
      </c>
      <c r="M10" s="215">
        <v>5809.7296258626029</v>
      </c>
      <c r="N10" s="215">
        <v>5564.6317951748042</v>
      </c>
      <c r="O10" s="215">
        <v>7901.1480148990195</v>
      </c>
      <c r="P10" s="215">
        <v>7430.3480477603825</v>
      </c>
      <c r="Q10" s="215">
        <v>7468.3423615612719</v>
      </c>
    </row>
    <row r="11" spans="1:17" x14ac:dyDescent="0.25">
      <c r="A11" s="222" t="s">
        <v>176</v>
      </c>
      <c r="B11" s="214">
        <v>4968.3750551082285</v>
      </c>
      <c r="C11" s="214">
        <v>4918.7247048162744</v>
      </c>
      <c r="D11" s="214">
        <v>4140.84066665315</v>
      </c>
      <c r="E11" s="214">
        <v>3733.4717588822673</v>
      </c>
      <c r="F11" s="214">
        <v>3273.1136603258196</v>
      </c>
      <c r="G11" s="214">
        <v>3234.7874426065459</v>
      </c>
      <c r="H11" s="214">
        <v>2440.2397980824139</v>
      </c>
      <c r="I11" s="214">
        <v>2709.0618106082752</v>
      </c>
      <c r="J11" s="214">
        <v>3320.3465972805693</v>
      </c>
      <c r="K11" s="214">
        <v>2376.9854002835227</v>
      </c>
      <c r="L11" s="214">
        <v>2195.19190560878</v>
      </c>
      <c r="M11" s="214">
        <v>2079.5274749530445</v>
      </c>
      <c r="N11" s="214">
        <v>2233.6528176976017</v>
      </c>
      <c r="O11" s="214">
        <v>2648.8555886128124</v>
      </c>
      <c r="P11" s="214">
        <v>4011.1292923007713</v>
      </c>
      <c r="Q11" s="214">
        <v>4489.5251106635233</v>
      </c>
    </row>
    <row r="12" spans="1:17" x14ac:dyDescent="0.25">
      <c r="A12" s="221" t="s">
        <v>175</v>
      </c>
      <c r="B12" s="213">
        <v>321.32288152854926</v>
      </c>
      <c r="C12" s="213">
        <v>384.17979616422303</v>
      </c>
      <c r="D12" s="213">
        <v>390.42035122773456</v>
      </c>
      <c r="E12" s="213">
        <v>410.85769813209782</v>
      </c>
      <c r="F12" s="213">
        <v>355.14257235657368</v>
      </c>
      <c r="G12" s="213">
        <v>355.04106615608441</v>
      </c>
      <c r="H12" s="213">
        <v>340.39931025858061</v>
      </c>
      <c r="I12" s="213">
        <v>327.76456285220769</v>
      </c>
      <c r="J12" s="213">
        <v>340.15169307902141</v>
      </c>
      <c r="K12" s="213">
        <v>284.7988947075541</v>
      </c>
      <c r="L12" s="213">
        <v>262.69709017421167</v>
      </c>
      <c r="M12" s="213">
        <v>268.27781182610272</v>
      </c>
      <c r="N12" s="213">
        <v>268.90712663237707</v>
      </c>
      <c r="O12" s="213">
        <v>300.24019656753541</v>
      </c>
      <c r="P12" s="213">
        <v>406.18646468016351</v>
      </c>
      <c r="Q12" s="213">
        <v>434.86979129599018</v>
      </c>
    </row>
    <row r="13" spans="1:17" x14ac:dyDescent="0.25">
      <c r="B13" s="13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177</v>
      </c>
      <c r="B15" s="120">
        <v>4706.243535386533</v>
      </c>
      <c r="C15" s="120">
        <v>5147.6511847009824</v>
      </c>
      <c r="D15" s="120">
        <v>5589.0588340154318</v>
      </c>
      <c r="E15" s="120">
        <v>6913.2817819587799</v>
      </c>
      <c r="F15" s="120">
        <v>6913.2817819587808</v>
      </c>
      <c r="G15" s="120">
        <v>6471.8741326443314</v>
      </c>
      <c r="H15" s="120">
        <v>6471.8741326443314</v>
      </c>
      <c r="I15" s="120">
        <v>6030.4664833298821</v>
      </c>
      <c r="J15" s="120">
        <v>6913.2817819587817</v>
      </c>
      <c r="K15" s="120">
        <v>6471.8741326443314</v>
      </c>
      <c r="L15" s="120">
        <v>6030.466483329883</v>
      </c>
      <c r="M15" s="120">
        <v>6471.8741326443333</v>
      </c>
      <c r="N15" s="120">
        <v>6030.4664833298821</v>
      </c>
      <c r="O15" s="120">
        <v>8678.912379216581</v>
      </c>
      <c r="P15" s="120">
        <v>8237.5047299021317</v>
      </c>
      <c r="Q15" s="120">
        <v>8237.5047299021317</v>
      </c>
    </row>
    <row r="16" spans="1:17" x14ac:dyDescent="0.25">
      <c r="A16" s="180" t="s">
        <v>176</v>
      </c>
      <c r="B16" s="189">
        <v>5520.4167278980312</v>
      </c>
      <c r="C16" s="189">
        <v>5520.4167278980312</v>
      </c>
      <c r="D16" s="189">
        <v>5520.4167278980312</v>
      </c>
      <c r="E16" s="189">
        <v>4962.5419299227442</v>
      </c>
      <c r="F16" s="189">
        <v>4962.5419299227442</v>
      </c>
      <c r="G16" s="189">
        <v>4404.6671319474572</v>
      </c>
      <c r="H16" s="189">
        <v>4404.6671319474572</v>
      </c>
      <c r="I16" s="189">
        <v>3846.7923339721701</v>
      </c>
      <c r="J16" s="189">
        <v>3846.7923339721701</v>
      </c>
      <c r="K16" s="189">
        <v>3288.9175359968831</v>
      </c>
      <c r="L16" s="189">
        <v>3288.9175359968831</v>
      </c>
      <c r="M16" s="189">
        <v>2731.0427380215961</v>
      </c>
      <c r="N16" s="189">
        <v>2731.0427380215961</v>
      </c>
      <c r="O16" s="189">
        <v>3288.9175359968831</v>
      </c>
      <c r="P16" s="189">
        <v>4404.6671319474572</v>
      </c>
      <c r="Q16" s="189">
        <v>4962.5419299227442</v>
      </c>
    </row>
    <row r="17" spans="1:17" x14ac:dyDescent="0.25">
      <c r="A17" s="108" t="s">
        <v>175</v>
      </c>
      <c r="B17" s="118">
        <v>379.24764614283248</v>
      </c>
      <c r="C17" s="118">
        <v>417.08389580263287</v>
      </c>
      <c r="D17" s="118">
        <v>417.08389580263287</v>
      </c>
      <c r="E17" s="118">
        <v>454.92014546243325</v>
      </c>
      <c r="F17" s="118">
        <v>417.08389580263287</v>
      </c>
      <c r="G17" s="118">
        <v>417.08389580263287</v>
      </c>
      <c r="H17" s="118">
        <v>379.24764614283248</v>
      </c>
      <c r="I17" s="118">
        <v>379.24764614283248</v>
      </c>
      <c r="J17" s="118">
        <v>379.24764614283248</v>
      </c>
      <c r="K17" s="118">
        <v>379.24764614283248</v>
      </c>
      <c r="L17" s="118">
        <v>341.41139648303209</v>
      </c>
      <c r="M17" s="118">
        <v>341.41139648303209</v>
      </c>
      <c r="N17" s="118">
        <v>303.57514682323171</v>
      </c>
      <c r="O17" s="118">
        <v>341.41139648303209</v>
      </c>
      <c r="P17" s="118">
        <v>454.92014546243331</v>
      </c>
      <c r="Q17" s="118">
        <v>492.7563951222337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177</v>
      </c>
      <c r="B19" s="120"/>
      <c r="C19" s="120">
        <v>882.81529862889943</v>
      </c>
      <c r="D19" s="120">
        <v>441.40764931444966</v>
      </c>
      <c r="E19" s="120">
        <v>1765.6305972577989</v>
      </c>
      <c r="F19" s="120">
        <v>9.0949470177292824E-13</v>
      </c>
      <c r="G19" s="120">
        <v>0</v>
      </c>
      <c r="H19" s="120">
        <v>0</v>
      </c>
      <c r="I19" s="120">
        <v>0</v>
      </c>
      <c r="J19" s="120">
        <v>882.81529862889965</v>
      </c>
      <c r="K19" s="120">
        <v>0</v>
      </c>
      <c r="L19" s="120">
        <v>0</v>
      </c>
      <c r="M19" s="120">
        <v>441.40764931445028</v>
      </c>
      <c r="N19" s="120">
        <v>0</v>
      </c>
      <c r="O19" s="120">
        <v>2648.445895886699</v>
      </c>
      <c r="P19" s="120">
        <v>0</v>
      </c>
      <c r="Q19" s="120">
        <v>0</v>
      </c>
    </row>
    <row r="20" spans="1:17" x14ac:dyDescent="0.25">
      <c r="A20" s="179" t="s">
        <v>176</v>
      </c>
      <c r="B20" s="189"/>
      <c r="C20" s="189">
        <v>557.87479797528692</v>
      </c>
      <c r="D20" s="189">
        <v>0</v>
      </c>
      <c r="E20" s="189">
        <v>0</v>
      </c>
      <c r="F20" s="189">
        <v>0</v>
      </c>
      <c r="G20" s="189">
        <v>0</v>
      </c>
      <c r="H20" s="189">
        <v>0</v>
      </c>
      <c r="I20" s="189">
        <v>0</v>
      </c>
      <c r="J20" s="189">
        <v>0</v>
      </c>
      <c r="K20" s="189">
        <v>0</v>
      </c>
      <c r="L20" s="189">
        <v>0</v>
      </c>
      <c r="M20" s="189">
        <v>0</v>
      </c>
      <c r="N20" s="189">
        <v>0</v>
      </c>
      <c r="O20" s="189">
        <v>1115.7495959505738</v>
      </c>
      <c r="P20" s="189">
        <v>1115.7495959505741</v>
      </c>
      <c r="Q20" s="189">
        <v>1115.7495959505738</v>
      </c>
    </row>
    <row r="21" spans="1:17" x14ac:dyDescent="0.25">
      <c r="A21" s="119" t="s">
        <v>175</v>
      </c>
      <c r="B21" s="118"/>
      <c r="C21" s="118">
        <v>37.836249659800394</v>
      </c>
      <c r="D21" s="118">
        <v>37.836249659800394</v>
      </c>
      <c r="E21" s="118">
        <v>37.836249659800394</v>
      </c>
      <c r="F21" s="118">
        <v>0</v>
      </c>
      <c r="G21" s="118">
        <v>0</v>
      </c>
      <c r="H21" s="118">
        <v>0</v>
      </c>
      <c r="I21" s="118">
        <v>0</v>
      </c>
      <c r="J21" s="118">
        <v>37.836249659800394</v>
      </c>
      <c r="K21" s="118">
        <v>0</v>
      </c>
      <c r="L21" s="118">
        <v>0</v>
      </c>
      <c r="M21" s="118">
        <v>0</v>
      </c>
      <c r="N21" s="118">
        <v>0</v>
      </c>
      <c r="O21" s="118">
        <v>37.836249659800394</v>
      </c>
      <c r="P21" s="118">
        <v>151.34499863920158</v>
      </c>
      <c r="Q21" s="118">
        <v>37.836249659800394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177</v>
      </c>
      <c r="B23" s="120"/>
      <c r="C23" s="120">
        <f>B15+C19-C15</f>
        <v>441.40764931445028</v>
      </c>
      <c r="D23" s="120">
        <f t="shared" ref="D23:Q23" si="2">C15+D19-D15</f>
        <v>0</v>
      </c>
      <c r="E23" s="120">
        <f t="shared" si="2"/>
        <v>441.40764931445119</v>
      </c>
      <c r="F23" s="120">
        <f t="shared" si="2"/>
        <v>0</v>
      </c>
      <c r="G23" s="120">
        <f t="shared" si="2"/>
        <v>441.40764931444937</v>
      </c>
      <c r="H23" s="120">
        <f t="shared" si="2"/>
        <v>0</v>
      </c>
      <c r="I23" s="120">
        <f t="shared" si="2"/>
        <v>441.40764931444937</v>
      </c>
      <c r="J23" s="120">
        <f t="shared" si="2"/>
        <v>0</v>
      </c>
      <c r="K23" s="120">
        <f t="shared" si="2"/>
        <v>441.40764931445028</v>
      </c>
      <c r="L23" s="120">
        <f t="shared" si="2"/>
        <v>441.40764931444846</v>
      </c>
      <c r="M23" s="120">
        <f t="shared" si="2"/>
        <v>0</v>
      </c>
      <c r="N23" s="120">
        <f t="shared" si="2"/>
        <v>441.40764931445119</v>
      </c>
      <c r="O23" s="120">
        <f t="shared" si="2"/>
        <v>0</v>
      </c>
      <c r="P23" s="120">
        <f t="shared" si="2"/>
        <v>441.40764931444937</v>
      </c>
      <c r="Q23" s="120">
        <f t="shared" si="2"/>
        <v>0</v>
      </c>
    </row>
    <row r="24" spans="1:17" x14ac:dyDescent="0.25">
      <c r="A24" s="179" t="s">
        <v>176</v>
      </c>
      <c r="B24" s="189"/>
      <c r="C24" s="189">
        <f t="shared" ref="C24:Q24" si="3">B16+C20-C16</f>
        <v>557.87479797528704</v>
      </c>
      <c r="D24" s="189">
        <f t="shared" si="3"/>
        <v>0</v>
      </c>
      <c r="E24" s="189">
        <f t="shared" si="3"/>
        <v>557.87479797528704</v>
      </c>
      <c r="F24" s="189">
        <f t="shared" si="3"/>
        <v>0</v>
      </c>
      <c r="G24" s="189">
        <f t="shared" si="3"/>
        <v>557.87479797528704</v>
      </c>
      <c r="H24" s="189">
        <f t="shared" si="3"/>
        <v>0</v>
      </c>
      <c r="I24" s="189">
        <f t="shared" si="3"/>
        <v>557.87479797528704</v>
      </c>
      <c r="J24" s="189">
        <f t="shared" si="3"/>
        <v>0</v>
      </c>
      <c r="K24" s="189">
        <f t="shared" si="3"/>
        <v>557.87479797528704</v>
      </c>
      <c r="L24" s="189">
        <f t="shared" si="3"/>
        <v>0</v>
      </c>
      <c r="M24" s="189">
        <f t="shared" si="3"/>
        <v>557.87479797528704</v>
      </c>
      <c r="N24" s="189">
        <f t="shared" si="3"/>
        <v>0</v>
      </c>
      <c r="O24" s="189">
        <f t="shared" si="3"/>
        <v>557.87479797528704</v>
      </c>
      <c r="P24" s="189">
        <f t="shared" si="3"/>
        <v>0</v>
      </c>
      <c r="Q24" s="189">
        <f t="shared" si="3"/>
        <v>557.87479797528704</v>
      </c>
    </row>
    <row r="25" spans="1:17" x14ac:dyDescent="0.25">
      <c r="A25" s="119" t="s">
        <v>175</v>
      </c>
      <c r="B25" s="118"/>
      <c r="C25" s="118">
        <f t="shared" ref="C25:Q25" si="4">B17+C21-C17</f>
        <v>0</v>
      </c>
      <c r="D25" s="118">
        <f t="shared" si="4"/>
        <v>37.836249659800387</v>
      </c>
      <c r="E25" s="118">
        <f t="shared" si="4"/>
        <v>0</v>
      </c>
      <c r="F25" s="118">
        <f t="shared" si="4"/>
        <v>37.836249659800387</v>
      </c>
      <c r="G25" s="118">
        <f t="shared" si="4"/>
        <v>0</v>
      </c>
      <c r="H25" s="118">
        <f t="shared" si="4"/>
        <v>37.836249659800387</v>
      </c>
      <c r="I25" s="118">
        <f t="shared" si="4"/>
        <v>0</v>
      </c>
      <c r="J25" s="118">
        <f t="shared" si="4"/>
        <v>37.836249659800387</v>
      </c>
      <c r="K25" s="118">
        <f t="shared" si="4"/>
        <v>0</v>
      </c>
      <c r="L25" s="118">
        <f t="shared" si="4"/>
        <v>37.836249659800387</v>
      </c>
      <c r="M25" s="118">
        <f t="shared" si="4"/>
        <v>0</v>
      </c>
      <c r="N25" s="118">
        <f t="shared" si="4"/>
        <v>37.836249659800387</v>
      </c>
      <c r="O25" s="118">
        <f t="shared" si="4"/>
        <v>0</v>
      </c>
      <c r="P25" s="118">
        <f t="shared" si="4"/>
        <v>37.836249659800387</v>
      </c>
      <c r="Q25" s="118">
        <f t="shared" si="4"/>
        <v>0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177</v>
      </c>
      <c r="B27" s="120">
        <f>B15-B10</f>
        <v>1370.6243535386525</v>
      </c>
      <c r="C27" s="120">
        <f t="shared" ref="C27:Q27" si="5">C15-C10</f>
        <v>329.92002049870007</v>
      </c>
      <c r="D27" s="120">
        <f t="shared" si="5"/>
        <v>525.69522360017163</v>
      </c>
      <c r="E27" s="120">
        <f t="shared" si="5"/>
        <v>551.31882683129334</v>
      </c>
      <c r="F27" s="120">
        <f t="shared" si="5"/>
        <v>1249.6175995399681</v>
      </c>
      <c r="G27" s="120">
        <f t="shared" si="5"/>
        <v>936.66724331525711</v>
      </c>
      <c r="H27" s="120">
        <f t="shared" si="5"/>
        <v>1281.244924815378</v>
      </c>
      <c r="I27" s="120">
        <f t="shared" si="5"/>
        <v>524.50282207724922</v>
      </c>
      <c r="J27" s="120">
        <f t="shared" si="5"/>
        <v>450.87647368870421</v>
      </c>
      <c r="K27" s="120">
        <f t="shared" si="5"/>
        <v>1124.2966479624611</v>
      </c>
      <c r="L27" s="120">
        <f t="shared" si="5"/>
        <v>951.7301893541171</v>
      </c>
      <c r="M27" s="120">
        <f t="shared" si="5"/>
        <v>662.14450678173034</v>
      </c>
      <c r="N27" s="120">
        <f t="shared" si="5"/>
        <v>465.83468815507786</v>
      </c>
      <c r="O27" s="120">
        <f t="shared" si="5"/>
        <v>777.76436431756156</v>
      </c>
      <c r="P27" s="120">
        <f t="shared" si="5"/>
        <v>807.15668214174912</v>
      </c>
      <c r="Q27" s="120">
        <f t="shared" si="5"/>
        <v>769.16236834085976</v>
      </c>
    </row>
    <row r="28" spans="1:17" x14ac:dyDescent="0.25">
      <c r="A28" s="180" t="s">
        <v>176</v>
      </c>
      <c r="B28" s="189">
        <f t="shared" ref="B28:Q28" si="6">B16-B11</f>
        <v>552.04167278980276</v>
      </c>
      <c r="C28" s="189">
        <f t="shared" si="6"/>
        <v>601.69202308175682</v>
      </c>
      <c r="D28" s="189">
        <f t="shared" si="6"/>
        <v>1379.5760612448812</v>
      </c>
      <c r="E28" s="189">
        <f t="shared" si="6"/>
        <v>1229.0701710404769</v>
      </c>
      <c r="F28" s="189">
        <f t="shared" si="6"/>
        <v>1689.4282695969246</v>
      </c>
      <c r="G28" s="189">
        <f t="shared" si="6"/>
        <v>1169.8796893409112</v>
      </c>
      <c r="H28" s="189">
        <f t="shared" si="6"/>
        <v>1964.4273338650432</v>
      </c>
      <c r="I28" s="189">
        <f t="shared" si="6"/>
        <v>1137.7305233638949</v>
      </c>
      <c r="J28" s="189">
        <f t="shared" si="6"/>
        <v>526.44573669160081</v>
      </c>
      <c r="K28" s="189">
        <f t="shared" si="6"/>
        <v>911.93213571336037</v>
      </c>
      <c r="L28" s="189">
        <f t="shared" si="6"/>
        <v>1093.7256303881031</v>
      </c>
      <c r="M28" s="189">
        <f t="shared" si="6"/>
        <v>651.51526306855158</v>
      </c>
      <c r="N28" s="189">
        <f t="shared" si="6"/>
        <v>497.38992032399437</v>
      </c>
      <c r="O28" s="189">
        <f t="shared" si="6"/>
        <v>640.06194738407066</v>
      </c>
      <c r="P28" s="189">
        <f t="shared" si="6"/>
        <v>393.53783964668582</v>
      </c>
      <c r="Q28" s="189">
        <f t="shared" si="6"/>
        <v>473.01681925922094</v>
      </c>
    </row>
    <row r="29" spans="1:17" x14ac:dyDescent="0.25">
      <c r="A29" s="108" t="s">
        <v>175</v>
      </c>
      <c r="B29" s="118">
        <f t="shared" ref="B29:Q29" si="7">B17-B12</f>
        <v>57.92476461428322</v>
      </c>
      <c r="C29" s="118">
        <f t="shared" si="7"/>
        <v>32.904099638409832</v>
      </c>
      <c r="D29" s="118">
        <f t="shared" si="7"/>
        <v>26.66354457489831</v>
      </c>
      <c r="E29" s="118">
        <f t="shared" si="7"/>
        <v>44.062447330335431</v>
      </c>
      <c r="F29" s="118">
        <f t="shared" si="7"/>
        <v>61.941323446059187</v>
      </c>
      <c r="G29" s="118">
        <f t="shared" si="7"/>
        <v>62.042829646548455</v>
      </c>
      <c r="H29" s="118">
        <f t="shared" si="7"/>
        <v>38.848335884251867</v>
      </c>
      <c r="I29" s="118">
        <f t="shared" si="7"/>
        <v>51.483083290624791</v>
      </c>
      <c r="J29" s="118">
        <f t="shared" si="7"/>
        <v>39.095953063811066</v>
      </c>
      <c r="K29" s="118">
        <f t="shared" si="7"/>
        <v>94.448751435278382</v>
      </c>
      <c r="L29" s="118">
        <f t="shared" si="7"/>
        <v>78.714306308820426</v>
      </c>
      <c r="M29" s="118">
        <f t="shared" si="7"/>
        <v>73.133584656929372</v>
      </c>
      <c r="N29" s="118">
        <f t="shared" si="7"/>
        <v>34.668020190854634</v>
      </c>
      <c r="O29" s="118">
        <f t="shared" si="7"/>
        <v>41.171199915496686</v>
      </c>
      <c r="P29" s="118">
        <f t="shared" si="7"/>
        <v>48.733680782269801</v>
      </c>
      <c r="Q29" s="118">
        <f t="shared" si="7"/>
        <v>57.886603826243515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5446.3133879262314</v>
      </c>
      <c r="C32" s="38">
        <v>6061.0378600000004</v>
      </c>
      <c r="D32" s="38">
        <v>5657.67976</v>
      </c>
      <c r="E32" s="38">
        <v>5975.6036300000005</v>
      </c>
      <c r="F32" s="38">
        <v>5219.9075300000004</v>
      </c>
      <c r="G32" s="38">
        <v>5035.6120160794799</v>
      </c>
      <c r="H32" s="38">
        <v>4335.5541599999997</v>
      </c>
      <c r="I32" s="38">
        <v>4572.6646799999999</v>
      </c>
      <c r="J32" s="38">
        <v>5278.7043399999993</v>
      </c>
      <c r="K32" s="38">
        <v>4116.6658100000004</v>
      </c>
      <c r="L32" s="38">
        <v>3850.0976103304579</v>
      </c>
      <c r="M32" s="38">
        <v>4151.9498997103638</v>
      </c>
      <c r="N32" s="38">
        <v>4071.9338598963877</v>
      </c>
      <c r="O32" s="38">
        <v>5062.1226683329814</v>
      </c>
      <c r="P32" s="38">
        <v>5253.7341199507482</v>
      </c>
      <c r="Q32" s="38">
        <v>5376.3972112991514</v>
      </c>
    </row>
    <row r="33" spans="1:17" x14ac:dyDescent="0.25">
      <c r="A33" s="55" t="s">
        <v>33</v>
      </c>
      <c r="B33" s="54">
        <v>0</v>
      </c>
      <c r="C33" s="54">
        <v>0</v>
      </c>
      <c r="D33" s="54">
        <v>320.09735999999998</v>
      </c>
      <c r="E33" s="54">
        <v>348.09079000000003</v>
      </c>
      <c r="F33" s="54">
        <v>370.2106</v>
      </c>
      <c r="G33" s="54">
        <v>355.59167123133943</v>
      </c>
      <c r="H33" s="54">
        <v>348.20621000000006</v>
      </c>
      <c r="I33" s="54">
        <v>409.09136000000001</v>
      </c>
      <c r="J33" s="54">
        <v>492.71569999999997</v>
      </c>
      <c r="K33" s="54">
        <v>220.1113</v>
      </c>
      <c r="L33" s="54">
        <v>284.99047464729642</v>
      </c>
      <c r="M33" s="54">
        <v>218.39426083547181</v>
      </c>
      <c r="N33" s="54">
        <v>242.38012229421128</v>
      </c>
      <c r="O33" s="54">
        <v>435.68114170046744</v>
      </c>
      <c r="P33" s="54">
        <v>419.19209441655539</v>
      </c>
      <c r="Q33" s="54">
        <v>360.84684790483988</v>
      </c>
    </row>
    <row r="34" spans="1:17" x14ac:dyDescent="0.25">
      <c r="A34" s="52" t="s">
        <v>32</v>
      </c>
      <c r="B34" s="51">
        <v>911.91350807815388</v>
      </c>
      <c r="C34" s="51">
        <v>1256.4459099999999</v>
      </c>
      <c r="D34" s="51">
        <v>823.24047000000007</v>
      </c>
      <c r="E34" s="51">
        <v>562.67503000000011</v>
      </c>
      <c r="F34" s="51">
        <v>519.12760000000003</v>
      </c>
      <c r="G34" s="51">
        <v>489.1534996325226</v>
      </c>
      <c r="H34" s="51">
        <v>468.48381000000006</v>
      </c>
      <c r="I34" s="51">
        <v>396.09163999999998</v>
      </c>
      <c r="J34" s="51">
        <v>302.11128000000002</v>
      </c>
      <c r="K34" s="51">
        <v>344.58672999999999</v>
      </c>
      <c r="L34" s="51">
        <v>369.1126618285229</v>
      </c>
      <c r="M34" s="51">
        <v>393.7604073645216</v>
      </c>
      <c r="N34" s="51">
        <v>423.75727299339007</v>
      </c>
      <c r="O34" s="51">
        <v>401.45001350874122</v>
      </c>
      <c r="P34" s="51">
        <v>362.68673308345979</v>
      </c>
      <c r="Q34" s="51">
        <v>255.37426248222957</v>
      </c>
    </row>
    <row r="35" spans="1:17" x14ac:dyDescent="0.25">
      <c r="A35" s="53" t="s">
        <v>31</v>
      </c>
      <c r="B35" s="51">
        <v>190.360179612114</v>
      </c>
      <c r="C35" s="51">
        <v>303.8</v>
      </c>
      <c r="D35" s="51">
        <v>209.29993000000002</v>
      </c>
      <c r="E35" s="51">
        <v>68.101380000000006</v>
      </c>
      <c r="F35" s="51">
        <v>45</v>
      </c>
      <c r="G35" s="51">
        <v>32.960733734594371</v>
      </c>
      <c r="H35" s="51">
        <v>24.19951</v>
      </c>
      <c r="I35" s="51">
        <v>26.4</v>
      </c>
      <c r="J35" s="51">
        <v>26.4</v>
      </c>
      <c r="K35" s="51">
        <v>37.4</v>
      </c>
      <c r="L35" s="51">
        <v>24.1712047387025</v>
      </c>
      <c r="M35" s="51">
        <v>32.960733734594378</v>
      </c>
      <c r="N35" s="51">
        <v>30.763351485621499</v>
      </c>
      <c r="O35" s="51">
        <v>34.059424859080991</v>
      </c>
      <c r="P35" s="51">
        <v>32.960733734594399</v>
      </c>
      <c r="Q35" s="51">
        <v>34.059424859080899</v>
      </c>
    </row>
    <row r="36" spans="1:17" x14ac:dyDescent="0.25">
      <c r="A36" s="53" t="s">
        <v>30</v>
      </c>
      <c r="B36" s="51">
        <v>416.4037435412128</v>
      </c>
      <c r="C36" s="51">
        <v>594.34897000000001</v>
      </c>
      <c r="D36" s="51">
        <v>334.03199999999998</v>
      </c>
      <c r="E36" s="51">
        <v>195.53909999999999</v>
      </c>
      <c r="F36" s="51">
        <v>133.96957</v>
      </c>
      <c r="G36" s="51">
        <v>164.80287710623338</v>
      </c>
      <c r="H36" s="51">
        <v>147.15816000000001</v>
      </c>
      <c r="I36" s="51">
        <v>80.174229999999994</v>
      </c>
      <c r="J36" s="51">
        <v>99.944770000000005</v>
      </c>
      <c r="K36" s="51">
        <v>84.569699999999997</v>
      </c>
      <c r="L36" s="51">
        <v>95.586342723309841</v>
      </c>
      <c r="M36" s="51">
        <v>99.98093703670115</v>
      </c>
      <c r="N36" s="51">
        <v>163.70222836491919</v>
      </c>
      <c r="O36" s="51">
        <v>128.54585618003182</v>
      </c>
      <c r="P36" s="51">
        <v>115.36179820998944</v>
      </c>
      <c r="Q36" s="51">
        <v>32.960566119328853</v>
      </c>
    </row>
    <row r="37" spans="1:17" x14ac:dyDescent="0.25">
      <c r="A37" s="53" t="s">
        <v>76</v>
      </c>
      <c r="B37" s="51">
        <v>0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19.466331193517007</v>
      </c>
      <c r="Q37" s="51">
        <v>16.385502625354896</v>
      </c>
    </row>
    <row r="38" spans="1:17" x14ac:dyDescent="0.25">
      <c r="A38" s="53" t="s">
        <v>29</v>
      </c>
      <c r="B38" s="51">
        <v>302.85666492159186</v>
      </c>
      <c r="C38" s="51">
        <v>358.29694000000001</v>
      </c>
      <c r="D38" s="51">
        <v>279.90854000000002</v>
      </c>
      <c r="E38" s="51">
        <v>299.03455000000002</v>
      </c>
      <c r="F38" s="51">
        <v>340.15803</v>
      </c>
      <c r="G38" s="51">
        <v>291.38988879169483</v>
      </c>
      <c r="H38" s="51">
        <v>297.12614000000002</v>
      </c>
      <c r="I38" s="51">
        <v>289.51740999999998</v>
      </c>
      <c r="J38" s="51">
        <v>175.76651000000001</v>
      </c>
      <c r="K38" s="51">
        <v>222.61703</v>
      </c>
      <c r="L38" s="51">
        <v>249.35511436651055</v>
      </c>
      <c r="M38" s="51">
        <v>260.81873659322605</v>
      </c>
      <c r="N38" s="51">
        <v>229.29169314284937</v>
      </c>
      <c r="O38" s="51">
        <v>238.84473246962841</v>
      </c>
      <c r="P38" s="51">
        <v>194.89786994535893</v>
      </c>
      <c r="Q38" s="51">
        <v>171.96876887846491</v>
      </c>
    </row>
    <row r="39" spans="1:17" x14ac:dyDescent="0.25">
      <c r="A39" s="53" t="s">
        <v>28</v>
      </c>
      <c r="B39" s="51">
        <v>2.2929200032351731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2" t="s">
        <v>27</v>
      </c>
      <c r="B40" s="51">
        <v>2321.5861786283162</v>
      </c>
      <c r="C40" s="51">
        <v>2645.89599</v>
      </c>
      <c r="D40" s="51">
        <v>2387.2612800000002</v>
      </c>
      <c r="E40" s="51">
        <v>3038.5738700000002</v>
      </c>
      <c r="F40" s="51">
        <v>2263.9873499999999</v>
      </c>
      <c r="G40" s="51">
        <v>2031.2323693721276</v>
      </c>
      <c r="H40" s="51">
        <v>1388.9223400000001</v>
      </c>
      <c r="I40" s="51">
        <v>1577.79213</v>
      </c>
      <c r="J40" s="51">
        <v>1787.9994999999999</v>
      </c>
      <c r="K40" s="51">
        <v>1238.8565100000001</v>
      </c>
      <c r="L40" s="51">
        <v>784.50830858731911</v>
      </c>
      <c r="M40" s="51">
        <v>1133.3643088355989</v>
      </c>
      <c r="N40" s="51">
        <v>1114.0527906665877</v>
      </c>
      <c r="O40" s="51">
        <v>2354.3413760982726</v>
      </c>
      <c r="P40" s="51">
        <v>2627.7565831775587</v>
      </c>
      <c r="Q40" s="51">
        <v>2975.591115664763</v>
      </c>
    </row>
    <row r="41" spans="1:17" x14ac:dyDescent="0.25">
      <c r="A41" s="53" t="s">
        <v>66</v>
      </c>
      <c r="B41" s="51">
        <v>2321.5861786283162</v>
      </c>
      <c r="C41" s="51">
        <v>2645.89599</v>
      </c>
      <c r="D41" s="51">
        <v>2387.2612800000002</v>
      </c>
      <c r="E41" s="51">
        <v>3038.5738700000002</v>
      </c>
      <c r="F41" s="51">
        <v>2263.9873499999999</v>
      </c>
      <c r="G41" s="51">
        <v>2031.2323693721276</v>
      </c>
      <c r="H41" s="51">
        <v>1388.9223400000001</v>
      </c>
      <c r="I41" s="51">
        <v>1577.79213</v>
      </c>
      <c r="J41" s="51">
        <v>1787.9994999999999</v>
      </c>
      <c r="K41" s="51">
        <v>1238.8565100000001</v>
      </c>
      <c r="L41" s="51">
        <v>784.50830858731911</v>
      </c>
      <c r="M41" s="51">
        <v>1133.3643088355989</v>
      </c>
      <c r="N41" s="51">
        <v>1114.0527906665877</v>
      </c>
      <c r="O41" s="51">
        <v>2354.3413760982726</v>
      </c>
      <c r="P41" s="51">
        <v>2627.7565831775587</v>
      </c>
      <c r="Q41" s="51">
        <v>2975.591115664763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15.883181451886795</v>
      </c>
      <c r="H43" s="51">
        <v>4.3998299999999997</v>
      </c>
      <c r="I43" s="51">
        <v>53.501190000000001</v>
      </c>
      <c r="J43" s="51">
        <v>55.805289999999999</v>
      </c>
      <c r="K43" s="51">
        <v>29.401309999999999</v>
      </c>
      <c r="L43" s="51">
        <v>34.775958408545705</v>
      </c>
      <c r="M43" s="51">
        <v>41.00984515472225</v>
      </c>
      <c r="N43" s="51">
        <v>39.55280388146732</v>
      </c>
      <c r="O43" s="51">
        <v>113.66566876451556</v>
      </c>
      <c r="P43" s="51">
        <v>114.21731894936869</v>
      </c>
      <c r="Q43" s="51">
        <v>72.036256561068114</v>
      </c>
    </row>
    <row r="44" spans="1:17" x14ac:dyDescent="0.25">
      <c r="A44" s="53" t="s">
        <v>23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15.883181451886795</v>
      </c>
      <c r="H44" s="51">
        <v>4.3998299999999997</v>
      </c>
      <c r="I44" s="51">
        <v>53.501190000000001</v>
      </c>
      <c r="J44" s="51">
        <v>55.805289999999999</v>
      </c>
      <c r="K44" s="51">
        <v>29.401309999999999</v>
      </c>
      <c r="L44" s="51">
        <v>34.775958408545705</v>
      </c>
      <c r="M44" s="51">
        <v>41.00984515472225</v>
      </c>
      <c r="N44" s="51">
        <v>39.55280388146732</v>
      </c>
      <c r="O44" s="51">
        <v>113.66566876451556</v>
      </c>
      <c r="P44" s="51">
        <v>114.21731894936869</v>
      </c>
      <c r="Q44" s="51">
        <v>72.036256561068114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9.9840000000007478E-2</v>
      </c>
      <c r="L45" s="51">
        <v>9.5538397522741292E-2</v>
      </c>
      <c r="M45" s="51">
        <v>0</v>
      </c>
      <c r="N45" s="51">
        <v>0.16719279081580396</v>
      </c>
      <c r="O45" s="51">
        <v>0.23884464793673033</v>
      </c>
      <c r="P45" s="51">
        <v>15.095097084424715</v>
      </c>
      <c r="Q45" s="51">
        <v>27.777841539166264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x14ac:dyDescent="0.25">
      <c r="A50" s="63" t="s">
        <v>21</v>
      </c>
      <c r="B50" s="62">
        <v>2212.8137012197608</v>
      </c>
      <c r="C50" s="62">
        <v>2158.69596</v>
      </c>
      <c r="D50" s="62">
        <v>2127.0806499999999</v>
      </c>
      <c r="E50" s="62">
        <v>2026.26394</v>
      </c>
      <c r="F50" s="62">
        <v>2066.5819799999999</v>
      </c>
      <c r="G50" s="62">
        <v>2143.751294391604</v>
      </c>
      <c r="H50" s="62">
        <v>2125.5419700000002</v>
      </c>
      <c r="I50" s="62">
        <v>2136.1883600000001</v>
      </c>
      <c r="J50" s="62">
        <v>2640.0725699999998</v>
      </c>
      <c r="K50" s="62">
        <v>2283.6101199999998</v>
      </c>
      <c r="L50" s="62">
        <v>2376.6146684612509</v>
      </c>
      <c r="M50" s="62">
        <v>2365.421077520049</v>
      </c>
      <c r="N50" s="62">
        <v>2252.0236772699159</v>
      </c>
      <c r="O50" s="62">
        <v>1756.7456236130477</v>
      </c>
      <c r="P50" s="62">
        <v>1714.7862932393807</v>
      </c>
      <c r="Q50" s="62">
        <v>1684.7708871470845</v>
      </c>
    </row>
    <row r="51" spans="1:17" x14ac:dyDescent="0.25">
      <c r="A51" s="191" t="s">
        <v>105</v>
      </c>
      <c r="B51" s="190">
        <f t="shared" ref="B51:Q51" si="8">SUM(B52:B54)</f>
        <v>5446.3133879262305</v>
      </c>
      <c r="C51" s="190">
        <f t="shared" si="8"/>
        <v>6061.0378599999985</v>
      </c>
      <c r="D51" s="190">
        <f t="shared" si="8"/>
        <v>5657.67976</v>
      </c>
      <c r="E51" s="190">
        <f t="shared" si="8"/>
        <v>5975.6036299999996</v>
      </c>
      <c r="F51" s="190">
        <f t="shared" si="8"/>
        <v>5219.9075300000004</v>
      </c>
      <c r="G51" s="190">
        <f t="shared" si="8"/>
        <v>5035.6120160794799</v>
      </c>
      <c r="H51" s="190">
        <f t="shared" si="8"/>
        <v>4335.5541600000006</v>
      </c>
      <c r="I51" s="190">
        <f t="shared" si="8"/>
        <v>4572.6646800000008</v>
      </c>
      <c r="J51" s="190">
        <f t="shared" si="8"/>
        <v>5278.7043400000002</v>
      </c>
      <c r="K51" s="190">
        <f t="shared" si="8"/>
        <v>4116.6658100000004</v>
      </c>
      <c r="L51" s="190">
        <f t="shared" si="8"/>
        <v>3850.0976103304579</v>
      </c>
      <c r="M51" s="190">
        <f t="shared" si="8"/>
        <v>4151.9498997103638</v>
      </c>
      <c r="N51" s="190">
        <f t="shared" si="8"/>
        <v>4071.9338598963873</v>
      </c>
      <c r="O51" s="190">
        <f t="shared" si="8"/>
        <v>5062.1226683329814</v>
      </c>
      <c r="P51" s="190">
        <f t="shared" si="8"/>
        <v>5253.7341199507491</v>
      </c>
      <c r="Q51" s="190">
        <f t="shared" si="8"/>
        <v>5376.3972112991505</v>
      </c>
    </row>
    <row r="52" spans="1:17" x14ac:dyDescent="0.25">
      <c r="A52" s="216" t="s">
        <v>41</v>
      </c>
      <c r="B52" s="220">
        <v>2191.7281559354956</v>
      </c>
      <c r="C52" s="220">
        <v>2968.58447017766</v>
      </c>
      <c r="D52" s="220">
        <v>3050.5295119649099</v>
      </c>
      <c r="E52" s="220">
        <v>3623.793697798591</v>
      </c>
      <c r="F52" s="220">
        <v>3185.7033674546033</v>
      </c>
      <c r="G52" s="220">
        <v>3058.9627036998086</v>
      </c>
      <c r="H52" s="220">
        <v>2835.8390948182309</v>
      </c>
      <c r="I52" s="220">
        <v>2954.6752242235011</v>
      </c>
      <c r="J52" s="220">
        <v>3346.3721339518529</v>
      </c>
      <c r="K52" s="220">
        <v>2736.1589692825769</v>
      </c>
      <c r="L52" s="220">
        <v>2582.9550506291084</v>
      </c>
      <c r="M52" s="220">
        <v>2937.230318599034</v>
      </c>
      <c r="N52" s="220">
        <v>2786.1035135953975</v>
      </c>
      <c r="O52" s="220">
        <v>3706.8741011086595</v>
      </c>
      <c r="P52" s="220">
        <v>3385.2843191780894</v>
      </c>
      <c r="Q52" s="220">
        <v>3376.9639293866744</v>
      </c>
    </row>
    <row r="53" spans="1:17" x14ac:dyDescent="0.25">
      <c r="A53" s="179" t="s">
        <v>40</v>
      </c>
      <c r="B53" s="219">
        <v>3124.5285741978573</v>
      </c>
      <c r="C53" s="219">
        <v>2943.9964701308809</v>
      </c>
      <c r="D53" s="219">
        <v>2460.0889129681441</v>
      </c>
      <c r="E53" s="219">
        <v>2200.818782063674</v>
      </c>
      <c r="F53" s="219">
        <v>1905.3203688272529</v>
      </c>
      <c r="G53" s="219">
        <v>1850.0571996502053</v>
      </c>
      <c r="H53" s="219">
        <v>1379.7270178362144</v>
      </c>
      <c r="I53" s="219">
        <v>1504.5076751129893</v>
      </c>
      <c r="J53" s="219">
        <v>1818.685992827541</v>
      </c>
      <c r="K53" s="219">
        <v>1286.4858486821931</v>
      </c>
      <c r="L53" s="219">
        <v>1180.9402827977669</v>
      </c>
      <c r="M53" s="219">
        <v>1126.1046554942209</v>
      </c>
      <c r="N53" s="219">
        <v>1197.8667112116086</v>
      </c>
      <c r="O53" s="219">
        <v>1260.0080162219924</v>
      </c>
      <c r="P53" s="219">
        <v>1753.5420996195046</v>
      </c>
      <c r="Q53" s="219">
        <v>1878.8984029572575</v>
      </c>
    </row>
    <row r="54" spans="1:17" x14ac:dyDescent="0.25">
      <c r="A54" s="119" t="s">
        <v>39</v>
      </c>
      <c r="B54" s="218">
        <v>130.05665779287736</v>
      </c>
      <c r="C54" s="218">
        <v>148.45691969145855</v>
      </c>
      <c r="D54" s="218">
        <v>147.06133506694579</v>
      </c>
      <c r="E54" s="218">
        <v>150.99115013773482</v>
      </c>
      <c r="F54" s="218">
        <v>128.8837937181442</v>
      </c>
      <c r="G54" s="218">
        <v>126.59211272946578</v>
      </c>
      <c r="H54" s="218">
        <v>119.98804734555506</v>
      </c>
      <c r="I54" s="218">
        <v>113.48178066350995</v>
      </c>
      <c r="J54" s="218">
        <v>113.6462132206058</v>
      </c>
      <c r="K54" s="218">
        <v>94.020992035230122</v>
      </c>
      <c r="L54" s="218">
        <v>86.202276903582543</v>
      </c>
      <c r="M54" s="218">
        <v>88.614925617108497</v>
      </c>
      <c r="N54" s="218">
        <v>87.963635089380944</v>
      </c>
      <c r="O54" s="218">
        <v>95.240551002329596</v>
      </c>
      <c r="P54" s="218">
        <v>114.90770115315493</v>
      </c>
      <c r="Q54" s="218">
        <v>120.53487895521923</v>
      </c>
    </row>
    <row r="55" spans="1:17" x14ac:dyDescent="0.25">
      <c r="B55" s="13"/>
    </row>
    <row r="56" spans="1:17" x14ac:dyDescent="0.25">
      <c r="A56" s="31" t="s">
        <v>174</v>
      </c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</row>
    <row r="57" spans="1:17" x14ac:dyDescent="0.25">
      <c r="A57" s="50" t="s">
        <v>69</v>
      </c>
      <c r="B57" s="38">
        <v>12319.266497051502</v>
      </c>
      <c r="C57" s="38">
        <v>12434.14086</v>
      </c>
      <c r="D57" s="38">
        <v>11818.594800000004</v>
      </c>
      <c r="E57" s="38">
        <v>12131.570370000005</v>
      </c>
      <c r="F57" s="38">
        <v>11975.932449999986</v>
      </c>
      <c r="G57" s="38">
        <v>11696.033979838328</v>
      </c>
      <c r="H57" s="38">
        <v>12237.815550000007</v>
      </c>
      <c r="I57" s="38">
        <v>12821.969660000006</v>
      </c>
      <c r="J57" s="38">
        <v>11625.757619999993</v>
      </c>
      <c r="K57" s="38">
        <v>10013.712370000007</v>
      </c>
      <c r="L57" s="38">
        <v>9829.1806744148453</v>
      </c>
      <c r="M57" s="38">
        <v>9814.034272003586</v>
      </c>
      <c r="N57" s="38">
        <v>9871.5444401943496</v>
      </c>
      <c r="O57" s="38">
        <v>9532.4998941768081</v>
      </c>
      <c r="P57" s="38">
        <v>10340.817828909694</v>
      </c>
      <c r="Q57" s="38">
        <v>9837.8198647615754</v>
      </c>
    </row>
    <row r="58" spans="1:17" x14ac:dyDescent="0.25">
      <c r="A58" s="55" t="s">
        <v>33</v>
      </c>
      <c r="B58" s="54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</row>
    <row r="59" spans="1:17" x14ac:dyDescent="0.25">
      <c r="A59" s="52" t="s">
        <v>32</v>
      </c>
      <c r="B59" s="51">
        <v>9997.6839736683014</v>
      </c>
      <c r="C59" s="51">
        <v>10352.143659999998</v>
      </c>
      <c r="D59" s="51">
        <v>10015.409000000001</v>
      </c>
      <c r="E59" s="51">
        <v>10350.666669999999</v>
      </c>
      <c r="F59" s="51">
        <v>10262.631339999993</v>
      </c>
      <c r="G59" s="51">
        <v>10484.89414009844</v>
      </c>
      <c r="H59" s="51">
        <v>11289.022210000003</v>
      </c>
      <c r="I59" s="51">
        <v>11692.870320000005</v>
      </c>
      <c r="J59" s="51">
        <v>10453.653949999996</v>
      </c>
      <c r="K59" s="51">
        <v>8960.8163600000062</v>
      </c>
      <c r="L59" s="51">
        <v>8837.3965788503374</v>
      </c>
      <c r="M59" s="51">
        <v>8863.3558014259634</v>
      </c>
      <c r="N59" s="51">
        <v>9233.3005115941487</v>
      </c>
      <c r="O59" s="51">
        <v>8952.0097808100782</v>
      </c>
      <c r="P59" s="51">
        <v>9780.4149170835008</v>
      </c>
      <c r="Q59" s="51">
        <v>9288.6653522544038</v>
      </c>
    </row>
    <row r="60" spans="1:17" x14ac:dyDescent="0.25">
      <c r="A60" s="53" t="s">
        <v>31</v>
      </c>
      <c r="B60" s="51">
        <v>81.570994255501788</v>
      </c>
      <c r="C60" s="51">
        <v>86.29992</v>
      </c>
      <c r="D60" s="51">
        <v>91.081059999999994</v>
      </c>
      <c r="E60" s="51">
        <v>83.934779999999989</v>
      </c>
      <c r="F60" s="51">
        <v>79.160569999999993</v>
      </c>
      <c r="G60" s="51">
        <v>68.582469569039375</v>
      </c>
      <c r="H60" s="51">
        <v>16.599799999999998</v>
      </c>
      <c r="I60" s="51">
        <v>10.600159999999999</v>
      </c>
      <c r="J60" s="51">
        <v>13</v>
      </c>
      <c r="K60" s="51">
        <v>11.8</v>
      </c>
      <c r="L60" s="51">
        <v>20.110824496036003</v>
      </c>
      <c r="M60" s="51">
        <v>23.645743766122099</v>
      </c>
      <c r="N60" s="51">
        <v>7.0834868771240229</v>
      </c>
      <c r="O60" s="51">
        <v>18.916595012897702</v>
      </c>
      <c r="P60" s="51">
        <v>11.812015251396145</v>
      </c>
      <c r="Q60" s="51">
        <v>2.36457437661221</v>
      </c>
    </row>
    <row r="61" spans="1:17" x14ac:dyDescent="0.25">
      <c r="A61" s="53" t="s">
        <v>30</v>
      </c>
      <c r="B61" s="51">
        <v>238.41590773751113</v>
      </c>
      <c r="C61" s="51">
        <v>458.1819400000004</v>
      </c>
      <c r="D61" s="51">
        <v>739.4061499999998</v>
      </c>
      <c r="E61" s="51">
        <v>702.09848000000011</v>
      </c>
      <c r="F61" s="51">
        <v>685.5952900000002</v>
      </c>
      <c r="G61" s="51">
        <v>803.14406621294802</v>
      </c>
      <c r="H61" s="51">
        <v>1446.9787099999999</v>
      </c>
      <c r="I61" s="51">
        <v>1729.3441799999996</v>
      </c>
      <c r="J61" s="51">
        <v>1799.6589299999996</v>
      </c>
      <c r="K61" s="51">
        <v>1737.0083499999996</v>
      </c>
      <c r="L61" s="51">
        <v>1484.3313418614212</v>
      </c>
      <c r="M61" s="51">
        <v>1488.7262936113734</v>
      </c>
      <c r="N61" s="51">
        <v>1475.5430752280581</v>
      </c>
      <c r="O61" s="51">
        <v>1866.6744284239064</v>
      </c>
      <c r="P61" s="51">
        <v>2486.3383934634558</v>
      </c>
      <c r="Q61" s="51">
        <v>2413.8228273449631</v>
      </c>
    </row>
    <row r="62" spans="1:17" x14ac:dyDescent="0.25">
      <c r="A62" s="53" t="s">
        <v>76</v>
      </c>
      <c r="B62" s="51">
        <v>1778.7807629532035</v>
      </c>
      <c r="C62" s="51">
        <v>1554.3712499999965</v>
      </c>
      <c r="D62" s="51">
        <v>1242.9125100000019</v>
      </c>
      <c r="E62" s="51">
        <v>1513.4973499999978</v>
      </c>
      <c r="F62" s="51">
        <v>1535.8878299999924</v>
      </c>
      <c r="G62" s="51">
        <v>1687.8786133133763</v>
      </c>
      <c r="H62" s="51">
        <v>1722.5644200000024</v>
      </c>
      <c r="I62" s="51">
        <v>1772.5148500000068</v>
      </c>
      <c r="J62" s="51">
        <v>1310.500509999998</v>
      </c>
      <c r="K62" s="51">
        <v>1298.3067400000073</v>
      </c>
      <c r="L62" s="51">
        <v>1387.0251358491296</v>
      </c>
      <c r="M62" s="51">
        <v>1388.0526472050478</v>
      </c>
      <c r="N62" s="51">
        <v>1304.4097480847267</v>
      </c>
      <c r="O62" s="51">
        <v>1175.9081038896475</v>
      </c>
      <c r="P62" s="51">
        <v>964.79482118089072</v>
      </c>
      <c r="Q62" s="51">
        <v>1160.6214355809352</v>
      </c>
    </row>
    <row r="63" spans="1:17" x14ac:dyDescent="0.25">
      <c r="A63" s="53" t="s">
        <v>29</v>
      </c>
      <c r="B63" s="51">
        <v>0</v>
      </c>
      <c r="C63" s="51">
        <v>0</v>
      </c>
      <c r="D63" s="51">
        <v>0</v>
      </c>
      <c r="E63" s="51">
        <v>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</row>
    <row r="64" spans="1:17" x14ac:dyDescent="0.25">
      <c r="A64" s="53" t="s">
        <v>28</v>
      </c>
      <c r="B64" s="51">
        <v>912.39056602706842</v>
      </c>
      <c r="C64" s="51">
        <v>1593.594540000001</v>
      </c>
      <c r="D64" s="51">
        <v>1364.3023199999989</v>
      </c>
      <c r="E64" s="51">
        <v>914.34333000000061</v>
      </c>
      <c r="F64" s="51">
        <v>985.99645999999939</v>
      </c>
      <c r="G64" s="51">
        <v>921.94505267299155</v>
      </c>
      <c r="H64" s="51">
        <v>1079.5945900000015</v>
      </c>
      <c r="I64" s="51">
        <v>1218.1091099999985</v>
      </c>
      <c r="J64" s="51">
        <v>963.99916999999914</v>
      </c>
      <c r="K64" s="51">
        <v>955.40441999999985</v>
      </c>
      <c r="L64" s="51">
        <v>821.63138224063368</v>
      </c>
      <c r="M64" s="51">
        <v>914.30209229005413</v>
      </c>
      <c r="N64" s="51">
        <v>946.78610506333735</v>
      </c>
      <c r="O64" s="51">
        <v>1155.0578997365456</v>
      </c>
      <c r="P64" s="51">
        <v>1309.8285480653485</v>
      </c>
      <c r="Q64" s="51">
        <v>1218.11417092376</v>
      </c>
    </row>
    <row r="65" spans="1:17" x14ac:dyDescent="0.25">
      <c r="A65" s="53" t="s">
        <v>67</v>
      </c>
      <c r="B65" s="51">
        <v>6986.5257426950157</v>
      </c>
      <c r="C65" s="51">
        <v>6659.6960100000006</v>
      </c>
      <c r="D65" s="51">
        <v>6577.7069599999995</v>
      </c>
      <c r="E65" s="51">
        <v>7136.7927300000001</v>
      </c>
      <c r="F65" s="51">
        <v>6975.9911899999997</v>
      </c>
      <c r="G65" s="51">
        <v>7003.3439383300856</v>
      </c>
      <c r="H65" s="51">
        <v>7023.2846899999995</v>
      </c>
      <c r="I65" s="51">
        <v>6962.3020200000001</v>
      </c>
      <c r="J65" s="51">
        <v>6366.4953399999995</v>
      </c>
      <c r="K65" s="51">
        <v>4958.2968499999997</v>
      </c>
      <c r="L65" s="51">
        <v>5124.2978944031165</v>
      </c>
      <c r="M65" s="51">
        <v>5048.6290245533655</v>
      </c>
      <c r="N65" s="51">
        <v>5499.478096340903</v>
      </c>
      <c r="O65" s="51">
        <v>4735.4527537470813</v>
      </c>
      <c r="P65" s="51">
        <v>5007.6411391224092</v>
      </c>
      <c r="Q65" s="51">
        <v>4493.7423440281336</v>
      </c>
    </row>
    <row r="66" spans="1:17" x14ac:dyDescent="0.25">
      <c r="A66" s="52" t="s">
        <v>27</v>
      </c>
      <c r="B66" s="51">
        <v>2321.5825233832002</v>
      </c>
      <c r="C66" s="51">
        <v>2081.9972000000016</v>
      </c>
      <c r="D66" s="51">
        <v>1803.1858000000029</v>
      </c>
      <c r="E66" s="51">
        <v>1780.9037000000062</v>
      </c>
      <c r="F66" s="51">
        <v>1713.3011099999931</v>
      </c>
      <c r="G66" s="51">
        <v>1211.139839739888</v>
      </c>
      <c r="H66" s="51">
        <v>948.79334000000381</v>
      </c>
      <c r="I66" s="51">
        <v>1129.0993400000007</v>
      </c>
      <c r="J66" s="51">
        <v>1172.1036699999968</v>
      </c>
      <c r="K66" s="51">
        <v>1052.8960100000004</v>
      </c>
      <c r="L66" s="51">
        <v>991.78409556450788</v>
      </c>
      <c r="M66" s="51">
        <v>950.67847057762265</v>
      </c>
      <c r="N66" s="51">
        <v>638.24392860020089</v>
      </c>
      <c r="O66" s="51">
        <v>580.49011336672993</v>
      </c>
      <c r="P66" s="51">
        <v>560.4029118261933</v>
      </c>
      <c r="Q66" s="51">
        <v>549.1545125071716</v>
      </c>
    </row>
    <row r="67" spans="1:17" x14ac:dyDescent="0.25">
      <c r="A67" s="53" t="s">
        <v>66</v>
      </c>
      <c r="B67" s="51">
        <v>2321.5825233832002</v>
      </c>
      <c r="C67" s="51">
        <v>2081.9972000000016</v>
      </c>
      <c r="D67" s="51">
        <v>1803.1858000000029</v>
      </c>
      <c r="E67" s="51">
        <v>1780.9037000000062</v>
      </c>
      <c r="F67" s="51">
        <v>1713.3011099999931</v>
      </c>
      <c r="G67" s="51">
        <v>1211.139839739888</v>
      </c>
      <c r="H67" s="51">
        <v>948.79334000000381</v>
      </c>
      <c r="I67" s="51">
        <v>1129.0993400000007</v>
      </c>
      <c r="J67" s="51">
        <v>1172.1036699999968</v>
      </c>
      <c r="K67" s="51">
        <v>1052.8960100000004</v>
      </c>
      <c r="L67" s="51">
        <v>991.78409556450788</v>
      </c>
      <c r="M67" s="51">
        <v>950.67847057762265</v>
      </c>
      <c r="N67" s="51">
        <v>638.24392860020089</v>
      </c>
      <c r="O67" s="51">
        <v>580.49011336672993</v>
      </c>
      <c r="P67" s="51">
        <v>560.4029118261933</v>
      </c>
      <c r="Q67" s="51">
        <v>549.1545125071716</v>
      </c>
    </row>
    <row r="68" spans="1:17" x14ac:dyDescent="0.25">
      <c r="A68" s="53" t="s">
        <v>25</v>
      </c>
      <c r="B68" s="51">
        <v>0</v>
      </c>
      <c r="C68" s="51">
        <v>0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</row>
    <row r="69" spans="1:17" x14ac:dyDescent="0.25">
      <c r="A69" s="52" t="s">
        <v>24</v>
      </c>
      <c r="B69" s="51">
        <v>0</v>
      </c>
      <c r="C69" s="5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</row>
    <row r="70" spans="1:17" x14ac:dyDescent="0.25">
      <c r="A70" s="191" t="s">
        <v>105</v>
      </c>
      <c r="B70" s="190">
        <f t="shared" ref="B70:Q70" si="9">SUM(B71:B73)</f>
        <v>12319.266497051502</v>
      </c>
      <c r="C70" s="190">
        <f t="shared" si="9"/>
        <v>12434.14086</v>
      </c>
      <c r="D70" s="190">
        <f t="shared" si="9"/>
        <v>11818.594800000004</v>
      </c>
      <c r="E70" s="190">
        <f t="shared" si="9"/>
        <v>12131.570370000005</v>
      </c>
      <c r="F70" s="190">
        <f t="shared" si="9"/>
        <v>11975.932449999986</v>
      </c>
      <c r="G70" s="190">
        <f t="shared" si="9"/>
        <v>11696.033979838328</v>
      </c>
      <c r="H70" s="190">
        <f t="shared" si="9"/>
        <v>12237.815550000007</v>
      </c>
      <c r="I70" s="190">
        <f t="shared" si="9"/>
        <v>12821.969660000006</v>
      </c>
      <c r="J70" s="190">
        <f t="shared" si="9"/>
        <v>11625.757619999993</v>
      </c>
      <c r="K70" s="190">
        <f t="shared" si="9"/>
        <v>10013.712370000007</v>
      </c>
      <c r="L70" s="190">
        <f t="shared" si="9"/>
        <v>9829.1806744148453</v>
      </c>
      <c r="M70" s="190">
        <f t="shared" si="9"/>
        <v>9814.034272003586</v>
      </c>
      <c r="N70" s="190">
        <f t="shared" si="9"/>
        <v>9871.5444401943496</v>
      </c>
      <c r="O70" s="190">
        <f t="shared" si="9"/>
        <v>9532.4998941768081</v>
      </c>
      <c r="P70" s="190">
        <f t="shared" si="9"/>
        <v>10340.817828909694</v>
      </c>
      <c r="Q70" s="190">
        <f t="shared" si="9"/>
        <v>9837.8198647615754</v>
      </c>
    </row>
    <row r="71" spans="1:17" x14ac:dyDescent="0.25">
      <c r="A71" s="216" t="str">
        <f>A52</f>
        <v>Basic chemicals</v>
      </c>
      <c r="B71" s="215">
        <v>12319.266497051502</v>
      </c>
      <c r="C71" s="215">
        <v>12434.14086</v>
      </c>
      <c r="D71" s="215">
        <v>11818.594800000004</v>
      </c>
      <c r="E71" s="215">
        <v>12131.570370000005</v>
      </c>
      <c r="F71" s="215">
        <v>11975.932449999986</v>
      </c>
      <c r="G71" s="215">
        <v>11696.033979838328</v>
      </c>
      <c r="H71" s="215">
        <v>12237.815550000007</v>
      </c>
      <c r="I71" s="215">
        <v>12821.969660000006</v>
      </c>
      <c r="J71" s="215">
        <v>11625.757619999993</v>
      </c>
      <c r="K71" s="215">
        <v>10013.712370000007</v>
      </c>
      <c r="L71" s="215">
        <v>9829.1806744148453</v>
      </c>
      <c r="M71" s="215">
        <v>9814.034272003586</v>
      </c>
      <c r="N71" s="215">
        <v>9871.5444401943496</v>
      </c>
      <c r="O71" s="215">
        <v>9532.4998941768081</v>
      </c>
      <c r="P71" s="215">
        <v>10340.817828909694</v>
      </c>
      <c r="Q71" s="215">
        <v>9837.8198647615754</v>
      </c>
    </row>
    <row r="72" spans="1:17" x14ac:dyDescent="0.25">
      <c r="A72" s="179" t="str">
        <f>A53</f>
        <v>Other chemicals</v>
      </c>
      <c r="B72" s="214">
        <v>0</v>
      </c>
      <c r="C72" s="214">
        <v>0</v>
      </c>
      <c r="D72" s="214">
        <v>0</v>
      </c>
      <c r="E72" s="214">
        <v>0</v>
      </c>
      <c r="F72" s="214">
        <v>0</v>
      </c>
      <c r="G72" s="214">
        <v>0</v>
      </c>
      <c r="H72" s="214">
        <v>0</v>
      </c>
      <c r="I72" s="214">
        <v>0</v>
      </c>
      <c r="J72" s="214">
        <v>0</v>
      </c>
      <c r="K72" s="214">
        <v>0</v>
      </c>
      <c r="L72" s="214">
        <v>0</v>
      </c>
      <c r="M72" s="214">
        <v>0</v>
      </c>
      <c r="N72" s="214">
        <v>0</v>
      </c>
      <c r="O72" s="214">
        <v>0</v>
      </c>
      <c r="P72" s="214">
        <v>0</v>
      </c>
      <c r="Q72" s="214">
        <v>0</v>
      </c>
    </row>
    <row r="73" spans="1:17" x14ac:dyDescent="0.25">
      <c r="A73" s="119" t="str">
        <f>A54</f>
        <v>Pharmaceutical products etc.</v>
      </c>
      <c r="B73" s="213">
        <v>0</v>
      </c>
      <c r="C73" s="213">
        <v>0</v>
      </c>
      <c r="D73" s="213">
        <v>0</v>
      </c>
      <c r="E73" s="213">
        <v>0</v>
      </c>
      <c r="F73" s="213">
        <v>0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>
        <v>0</v>
      </c>
      <c r="M73" s="213">
        <v>0</v>
      </c>
      <c r="N73" s="213">
        <v>0</v>
      </c>
      <c r="O73" s="213">
        <v>0</v>
      </c>
      <c r="P73" s="213">
        <v>0</v>
      </c>
      <c r="Q73" s="213">
        <v>0</v>
      </c>
    </row>
    <row r="74" spans="1:17" x14ac:dyDescent="0.25">
      <c r="B74" s="13"/>
    </row>
    <row r="75" spans="1:17" x14ac:dyDescent="0.25">
      <c r="A75" s="31" t="s">
        <v>63</v>
      </c>
      <c r="B75" s="70">
        <f t="shared" ref="B75:Q75" si="10">SUM(B76:B77)</f>
        <v>16374.796926935063</v>
      </c>
      <c r="C75" s="70">
        <f t="shared" si="10"/>
        <v>18078.600921434732</v>
      </c>
      <c r="D75" s="70">
        <f t="shared" si="10"/>
        <v>16992.286318234444</v>
      </c>
      <c r="E75" s="70">
        <f t="shared" si="10"/>
        <v>17785.29660128491</v>
      </c>
      <c r="F75" s="70">
        <f t="shared" si="10"/>
        <v>16291.144254956049</v>
      </c>
      <c r="G75" s="70">
        <f t="shared" si="10"/>
        <v>15745.391863689547</v>
      </c>
      <c r="H75" s="70">
        <f t="shared" si="10"/>
        <v>13559.579362314131</v>
      </c>
      <c r="I75" s="70">
        <f t="shared" si="10"/>
        <v>14357.977668230189</v>
      </c>
      <c r="J75" s="70">
        <f t="shared" si="10"/>
        <v>14397.178177582231</v>
      </c>
      <c r="K75" s="70">
        <f t="shared" si="10"/>
        <v>11280.237087873709</v>
      </c>
      <c r="L75" s="70">
        <f t="shared" si="10"/>
        <v>10483.140137147107</v>
      </c>
      <c r="M75" s="70">
        <f t="shared" si="10"/>
        <v>11083.837468166126</v>
      </c>
      <c r="N75" s="70">
        <f t="shared" si="10"/>
        <v>11122.101268658669</v>
      </c>
      <c r="O75" s="70">
        <f t="shared" si="10"/>
        <v>14697.551311573847</v>
      </c>
      <c r="P75" s="70">
        <f t="shared" si="10"/>
        <v>15550.074721167843</v>
      </c>
      <c r="Q75" s="70">
        <f t="shared" si="10"/>
        <v>15753.658502261304</v>
      </c>
    </row>
    <row r="76" spans="1:17" x14ac:dyDescent="0.25">
      <c r="A76" s="55" t="s">
        <v>343</v>
      </c>
      <c r="B76" s="54">
        <v>8002.8786530720263</v>
      </c>
      <c r="C76" s="54">
        <v>9678.5940837213384</v>
      </c>
      <c r="D76" s="54">
        <v>9211.3374495659045</v>
      </c>
      <c r="E76" s="54">
        <v>10204.065745416829</v>
      </c>
      <c r="F76" s="54">
        <v>8393.5963271190249</v>
      </c>
      <c r="G76" s="54">
        <v>7684.7943791062999</v>
      </c>
      <c r="H76" s="54">
        <v>6094.2127123503369</v>
      </c>
      <c r="I76" s="54">
        <v>6586.8694200496811</v>
      </c>
      <c r="J76" s="54">
        <v>7090.4934963619571</v>
      </c>
      <c r="K76" s="54">
        <v>4832.8920510209646</v>
      </c>
      <c r="L76" s="54">
        <v>4097.3563137243345</v>
      </c>
      <c r="M76" s="54">
        <v>4729.4003438641512</v>
      </c>
      <c r="N76" s="54">
        <v>4846.6514130981923</v>
      </c>
      <c r="O76" s="54">
        <v>8510.8649094115935</v>
      </c>
      <c r="P76" s="54">
        <v>8935.2813735634663</v>
      </c>
      <c r="Q76" s="54">
        <v>9219.240910959883</v>
      </c>
    </row>
    <row r="77" spans="1:17" x14ac:dyDescent="0.25">
      <c r="A77" s="52" t="s">
        <v>106</v>
      </c>
      <c r="B77" s="51">
        <v>8371.918273863037</v>
      </c>
      <c r="C77" s="51">
        <v>8400.0068377133939</v>
      </c>
      <c r="D77" s="51">
        <v>7780.9488686685418</v>
      </c>
      <c r="E77" s="51">
        <v>7581.2308558680816</v>
      </c>
      <c r="F77" s="51">
        <v>7897.547927837024</v>
      </c>
      <c r="G77" s="51">
        <v>8060.5974845832479</v>
      </c>
      <c r="H77" s="51">
        <v>7465.3666499637939</v>
      </c>
      <c r="I77" s="51">
        <v>7771.1082481805088</v>
      </c>
      <c r="J77" s="51">
        <v>7306.6846812202739</v>
      </c>
      <c r="K77" s="51">
        <v>6447.3450368527456</v>
      </c>
      <c r="L77" s="51">
        <v>6385.7838234227738</v>
      </c>
      <c r="M77" s="51">
        <v>6354.437124301975</v>
      </c>
      <c r="N77" s="51">
        <v>6275.449855560476</v>
      </c>
      <c r="O77" s="51">
        <v>6186.6864021622532</v>
      </c>
      <c r="P77" s="51">
        <v>6614.7933476043754</v>
      </c>
      <c r="Q77" s="51">
        <v>6534.4175913014196</v>
      </c>
    </row>
    <row r="78" spans="1:17" x14ac:dyDescent="0.25">
      <c r="A78" s="50" t="s">
        <v>105</v>
      </c>
      <c r="B78" s="38">
        <f t="shared" ref="B78:Q78" si="11">SUM(B79:B81)</f>
        <v>16374.796926935061</v>
      </c>
      <c r="C78" s="38">
        <f t="shared" si="11"/>
        <v>18078.600921434729</v>
      </c>
      <c r="D78" s="38">
        <f t="shared" si="11"/>
        <v>16992.286318234444</v>
      </c>
      <c r="E78" s="38">
        <f t="shared" si="11"/>
        <v>17785.29660128491</v>
      </c>
      <c r="F78" s="38">
        <f t="shared" si="11"/>
        <v>16291.144254956049</v>
      </c>
      <c r="G78" s="38">
        <f t="shared" si="11"/>
        <v>15745.391863689549</v>
      </c>
      <c r="H78" s="38">
        <f t="shared" si="11"/>
        <v>13559.579362314129</v>
      </c>
      <c r="I78" s="38">
        <f t="shared" si="11"/>
        <v>14357.977668230189</v>
      </c>
      <c r="J78" s="38">
        <f t="shared" si="11"/>
        <v>14397.178177582229</v>
      </c>
      <c r="K78" s="38">
        <f t="shared" si="11"/>
        <v>11280.237087873707</v>
      </c>
      <c r="L78" s="38">
        <f t="shared" si="11"/>
        <v>10483.140137147107</v>
      </c>
      <c r="M78" s="38">
        <f t="shared" si="11"/>
        <v>11083.837468166124</v>
      </c>
      <c r="N78" s="38">
        <f t="shared" si="11"/>
        <v>11122.101268658669</v>
      </c>
      <c r="O78" s="38">
        <f t="shared" si="11"/>
        <v>14697.551311573847</v>
      </c>
      <c r="P78" s="38">
        <f t="shared" si="11"/>
        <v>15550.074721167841</v>
      </c>
      <c r="Q78" s="38">
        <f t="shared" si="11"/>
        <v>15753.658502261302</v>
      </c>
    </row>
    <row r="79" spans="1:17" x14ac:dyDescent="0.25">
      <c r="A79" s="121" t="s">
        <v>41</v>
      </c>
      <c r="B79" s="120">
        <f>CHI_emi!B$5</f>
        <v>12519.079339646756</v>
      </c>
      <c r="C79" s="120">
        <f>CHI_emi!C$5</f>
        <v>14078.498535419192</v>
      </c>
      <c r="D79" s="120">
        <f>CHI_emi!D$5</f>
        <v>13947.269399317131</v>
      </c>
      <c r="E79" s="120">
        <f>CHI_emi!E$5</f>
        <v>14892.871147115504</v>
      </c>
      <c r="F79" s="120">
        <f>CHI_emi!F$5</f>
        <v>14236.866242680222</v>
      </c>
      <c r="G79" s="120">
        <f>CHI_emi!G$5</f>
        <v>13967.813276798293</v>
      </c>
      <c r="H79" s="120">
        <f>CHI_emi!H$5</f>
        <v>12692.382529995401</v>
      </c>
      <c r="I79" s="120">
        <f>CHI_emi!I$5</f>
        <v>13248.240651895365</v>
      </c>
      <c r="J79" s="120">
        <f>CHI_emi!J$5</f>
        <v>13289.434946697518</v>
      </c>
      <c r="K79" s="120">
        <f>CHI_emi!K$5</f>
        <v>10901.263951209534</v>
      </c>
      <c r="L79" s="120">
        <f>CHI_emi!L$5</f>
        <v>10153.867866114877</v>
      </c>
      <c r="M79" s="120">
        <f>CHI_emi!M$5</f>
        <v>10792.662437838804</v>
      </c>
      <c r="N79" s="120">
        <f>CHI_emi!N$5</f>
        <v>10819.017369003572</v>
      </c>
      <c r="O79" s="120">
        <f>CHI_emi!O$5</f>
        <v>13246.529485337367</v>
      </c>
      <c r="P79" s="120">
        <f>CHI_emi!P$5</f>
        <v>13222.767435135815</v>
      </c>
      <c r="Q79" s="120">
        <f>CHI_emi!Q$5</f>
        <v>13177.83432020948</v>
      </c>
    </row>
    <row r="80" spans="1:17" x14ac:dyDescent="0.25">
      <c r="A80" s="179" t="s">
        <v>40</v>
      </c>
      <c r="B80" s="189">
        <f>CHI_emi!B$60</f>
        <v>3737.410687570708</v>
      </c>
      <c r="C80" s="189">
        <f>CHI_emi!C$60</f>
        <v>3855.5529275226377</v>
      </c>
      <c r="D80" s="189">
        <f>CHI_emi!D$60</f>
        <v>2912.6292024300465</v>
      </c>
      <c r="E80" s="189">
        <f>CHI_emi!E$60</f>
        <v>2750.3780507348833</v>
      </c>
      <c r="F80" s="189">
        <f>CHI_emi!F$60</f>
        <v>1950.6274240939592</v>
      </c>
      <c r="G80" s="189">
        <f>CHI_emi!G$60</f>
        <v>1684.0818861203581</v>
      </c>
      <c r="H80" s="189">
        <f>CHI_emi!H$60</f>
        <v>802.06414712958212</v>
      </c>
      <c r="I80" s="189">
        <f>CHI_emi!I$60</f>
        <v>1041.3090225158114</v>
      </c>
      <c r="J80" s="189">
        <f>CHI_emi!J$60</f>
        <v>1046.8585254166389</v>
      </c>
      <c r="K80" s="189">
        <f>CHI_emi!K$60</f>
        <v>345.27145789521137</v>
      </c>
      <c r="L80" s="189">
        <f>CHI_emi!L$60</f>
        <v>299.31294127915288</v>
      </c>
      <c r="M80" s="189">
        <f>CHI_emi!M$60</f>
        <v>260.78267348832935</v>
      </c>
      <c r="N80" s="189">
        <f>CHI_emi!N$60</f>
        <v>272.9471668385392</v>
      </c>
      <c r="O80" s="189">
        <f>CHI_emi!O$60</f>
        <v>1371.2518809658891</v>
      </c>
      <c r="P80" s="189">
        <f>CHI_emi!P$60</f>
        <v>2218.723756447936</v>
      </c>
      <c r="Q80" s="189">
        <f>CHI_emi!Q$60</f>
        <v>2458.1115864828721</v>
      </c>
    </row>
    <row r="81" spans="1:17" x14ac:dyDescent="0.25">
      <c r="A81" s="119" t="s">
        <v>39</v>
      </c>
      <c r="B81" s="118">
        <f>CHI_emi!B$108</f>
        <v>118.30689971759776</v>
      </c>
      <c r="C81" s="118">
        <f>CHI_emi!C$108</f>
        <v>144.54945849290019</v>
      </c>
      <c r="D81" s="118">
        <f>CHI_emi!D$108</f>
        <v>132.38771648726984</v>
      </c>
      <c r="E81" s="118">
        <f>CHI_emi!E$108</f>
        <v>142.04740343452445</v>
      </c>
      <c r="F81" s="118">
        <f>CHI_emi!F$108</f>
        <v>103.65058818186574</v>
      </c>
      <c r="G81" s="118">
        <f>CHI_emi!G$108</f>
        <v>93.496700770896339</v>
      </c>
      <c r="H81" s="118">
        <f>CHI_emi!H$108</f>
        <v>65.132685189146841</v>
      </c>
      <c r="I81" s="118">
        <f>CHI_emi!I$108</f>
        <v>68.427993819012514</v>
      </c>
      <c r="J81" s="118">
        <f>CHI_emi!J$108</f>
        <v>60.884705468072312</v>
      </c>
      <c r="K81" s="118">
        <f>CHI_emi!K$108</f>
        <v>33.701678768962765</v>
      </c>
      <c r="L81" s="118">
        <f>CHI_emi!L$108</f>
        <v>29.959329753077142</v>
      </c>
      <c r="M81" s="118">
        <f>CHI_emi!M$108</f>
        <v>30.392356838991596</v>
      </c>
      <c r="N81" s="118">
        <f>CHI_emi!N$108</f>
        <v>30.136732816557199</v>
      </c>
      <c r="O81" s="118">
        <f>CHI_emi!O$108</f>
        <v>79.769945270591691</v>
      </c>
      <c r="P81" s="118">
        <f>CHI_emi!P$108</f>
        <v>108.58352958409066</v>
      </c>
      <c r="Q81" s="118">
        <f>CHI_emi!Q$108</f>
        <v>117.7125955689491</v>
      </c>
    </row>
    <row r="82" spans="1:17" x14ac:dyDescent="0.25">
      <c r="A82" s="117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</row>
    <row r="83" spans="1:17" x14ac:dyDescent="0.25">
      <c r="A83" s="184" t="s">
        <v>104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</row>
    <row r="84" spans="1:17" x14ac:dyDescent="0.25">
      <c r="A84" s="110" t="s">
        <v>41</v>
      </c>
      <c r="B84" s="187">
        <f t="shared" ref="B84:Q84" si="12">IF(B$5=0,"",B$5/B$10*1000)</f>
        <v>854.81991434446513</v>
      </c>
      <c r="C84" s="187">
        <f t="shared" si="12"/>
        <v>764.07934835076685</v>
      </c>
      <c r="D84" s="187">
        <f t="shared" si="12"/>
        <v>761.30630553780964</v>
      </c>
      <c r="E84" s="187">
        <f t="shared" si="12"/>
        <v>747.38999533126605</v>
      </c>
      <c r="F84" s="187">
        <f t="shared" si="12"/>
        <v>844.01435266563249</v>
      </c>
      <c r="G84" s="187">
        <f t="shared" si="12"/>
        <v>877.45966207354616</v>
      </c>
      <c r="H84" s="187">
        <f t="shared" si="12"/>
        <v>1027.8137329264573</v>
      </c>
      <c r="I84" s="187">
        <f t="shared" si="12"/>
        <v>988.93517757597044</v>
      </c>
      <c r="J84" s="187">
        <f t="shared" si="12"/>
        <v>846.72449608929605</v>
      </c>
      <c r="K84" s="187">
        <f t="shared" si="12"/>
        <v>978.95714457013207</v>
      </c>
      <c r="L84" s="187">
        <f t="shared" si="12"/>
        <v>1100.3794057571954</v>
      </c>
      <c r="M84" s="187">
        <f t="shared" si="12"/>
        <v>1070.2441625507083</v>
      </c>
      <c r="N84" s="187">
        <f t="shared" si="12"/>
        <v>1035.4957321804739</v>
      </c>
      <c r="O84" s="187">
        <f t="shared" si="12"/>
        <v>860.32349628904012</v>
      </c>
      <c r="P84" s="187">
        <f t="shared" si="12"/>
        <v>728.83634640216428</v>
      </c>
      <c r="Q84" s="187">
        <f t="shared" si="12"/>
        <v>689.43814694626053</v>
      </c>
    </row>
    <row r="85" spans="1:17" x14ac:dyDescent="0.25">
      <c r="A85" s="180" t="s">
        <v>40</v>
      </c>
      <c r="B85" s="186">
        <f t="shared" ref="B85:Q85" si="13">IF(B$6=0,"",B$6/B$11*1000)</f>
        <v>2852.3917773040234</v>
      </c>
      <c r="C85" s="186">
        <f t="shared" si="13"/>
        <v>2496.265164524707</v>
      </c>
      <c r="D85" s="186">
        <f t="shared" si="13"/>
        <v>2492.446209309247</v>
      </c>
      <c r="E85" s="186">
        <f t="shared" si="13"/>
        <v>2423.7509749457367</v>
      </c>
      <c r="F85" s="186">
        <f t="shared" si="13"/>
        <v>2801.9858286916651</v>
      </c>
      <c r="G85" s="186">
        <f t="shared" si="13"/>
        <v>2950.99884295741</v>
      </c>
      <c r="H85" s="186">
        <f t="shared" si="13"/>
        <v>3582.0082500283388</v>
      </c>
      <c r="I85" s="186">
        <f t="shared" si="13"/>
        <v>3402.4973396502937</v>
      </c>
      <c r="J85" s="186">
        <f t="shared" si="13"/>
        <v>2811.641591203535</v>
      </c>
      <c r="K85" s="186">
        <f t="shared" si="13"/>
        <v>3818.7896362083729</v>
      </c>
      <c r="L85" s="186">
        <f t="shared" si="13"/>
        <v>3823.1113887557872</v>
      </c>
      <c r="M85" s="186">
        <f t="shared" si="13"/>
        <v>4273.6020308609686</v>
      </c>
      <c r="N85" s="186">
        <f t="shared" si="13"/>
        <v>4171.4821624202386</v>
      </c>
      <c r="O85" s="186">
        <f t="shared" si="13"/>
        <v>3700.6110514201255</v>
      </c>
      <c r="P85" s="186">
        <f t="shared" si="13"/>
        <v>2903.5997852209143</v>
      </c>
      <c r="Q85" s="186">
        <f t="shared" si="13"/>
        <v>2747.7791661965762</v>
      </c>
    </row>
    <row r="86" spans="1:17" x14ac:dyDescent="0.25">
      <c r="A86" s="108" t="s">
        <v>39</v>
      </c>
      <c r="B86" s="185">
        <f t="shared" ref="B86:Q86" si="14">IF(B$7=0,"",B$7/B$12*1000)</f>
        <v>37370.139998758634</v>
      </c>
      <c r="C86" s="185">
        <f t="shared" si="14"/>
        <v>34117.000785108692</v>
      </c>
      <c r="D86" s="185">
        <f t="shared" si="14"/>
        <v>33921.706928691448</v>
      </c>
      <c r="E86" s="185">
        <f t="shared" si="14"/>
        <v>33619.49623846609</v>
      </c>
      <c r="F86" s="185">
        <f t="shared" si="14"/>
        <v>37086.715077962908</v>
      </c>
      <c r="G86" s="185">
        <f t="shared" si="14"/>
        <v>38060.099574125488</v>
      </c>
      <c r="H86" s="185">
        <f t="shared" si="14"/>
        <v>43021.632766241804</v>
      </c>
      <c r="I86" s="185">
        <f t="shared" si="14"/>
        <v>41929.771440601551</v>
      </c>
      <c r="J86" s="185">
        <f t="shared" si="14"/>
        <v>37197.086776030781</v>
      </c>
      <c r="K86" s="185">
        <f t="shared" si="14"/>
        <v>42602.717225884437</v>
      </c>
      <c r="L86" s="185">
        <f t="shared" si="14"/>
        <v>45166.088410539836</v>
      </c>
      <c r="M86" s="185">
        <f t="shared" si="14"/>
        <v>44650.436080115564</v>
      </c>
      <c r="N86" s="185">
        <f t="shared" si="14"/>
        <v>43332.395328511098</v>
      </c>
      <c r="O86" s="185">
        <f t="shared" si="14"/>
        <v>39261.424213220249</v>
      </c>
      <c r="P86" s="185">
        <f t="shared" si="14"/>
        <v>27823.733287429288</v>
      </c>
      <c r="Q86" s="185">
        <f t="shared" si="14"/>
        <v>26308.791857560587</v>
      </c>
    </row>
    <row r="87" spans="1:17" x14ac:dyDescent="0.25">
      <c r="A87" s="184" t="s">
        <v>103</v>
      </c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</row>
    <row r="88" spans="1:17" x14ac:dyDescent="0.25">
      <c r="A88" s="210" t="s">
        <v>41</v>
      </c>
      <c r="B88" s="113">
        <f t="shared" ref="B88:Q88" si="15">IF(SUM(B89,B90)=0,"",SUM(B89,B90))</f>
        <v>4.3503151474708019</v>
      </c>
      <c r="C88" s="113">
        <f t="shared" si="15"/>
        <v>3.1970910798481711</v>
      </c>
      <c r="D88" s="113">
        <f t="shared" si="15"/>
        <v>2.9366100197464302</v>
      </c>
      <c r="E88" s="113">
        <f t="shared" si="15"/>
        <v>2.4764941542296164</v>
      </c>
      <c r="F88" s="113">
        <f t="shared" si="15"/>
        <v>2.677001200833808</v>
      </c>
      <c r="G88" s="113">
        <f t="shared" si="15"/>
        <v>2.665663086954027</v>
      </c>
      <c r="H88" s="113">
        <f t="shared" si="15"/>
        <v>2.9040129898091842</v>
      </c>
      <c r="I88" s="113">
        <f t="shared" si="15"/>
        <v>2.8653739571964856</v>
      </c>
      <c r="J88" s="113">
        <f t="shared" si="15"/>
        <v>2.3168045084995974</v>
      </c>
      <c r="K88" s="113">
        <f t="shared" si="15"/>
        <v>2.3842331178565574</v>
      </c>
      <c r="L88" s="113">
        <f t="shared" si="15"/>
        <v>2.4439417616084596</v>
      </c>
      <c r="M88" s="113">
        <f t="shared" si="15"/>
        <v>2.1948120500890553</v>
      </c>
      <c r="N88" s="113">
        <f t="shared" si="15"/>
        <v>2.2746604662621936</v>
      </c>
      <c r="O88" s="113">
        <f t="shared" si="15"/>
        <v>1.6756266267028885</v>
      </c>
      <c r="P88" s="113">
        <f t="shared" si="15"/>
        <v>1.8473027185079216</v>
      </c>
      <c r="Q88" s="113">
        <f t="shared" si="15"/>
        <v>1.7694400115028568</v>
      </c>
    </row>
    <row r="89" spans="1:17" x14ac:dyDescent="0.25">
      <c r="A89" s="179" t="s">
        <v>173</v>
      </c>
      <c r="B89" s="182">
        <f t="shared" ref="B89:Q89" si="16">IF(B$71=0,"",B$71/B$10)</f>
        <v>3.6932472879673339</v>
      </c>
      <c r="C89" s="182">
        <f t="shared" si="16"/>
        <v>2.5809121422944403</v>
      </c>
      <c r="D89" s="182">
        <f t="shared" si="16"/>
        <v>2.3341390643344946</v>
      </c>
      <c r="E89" s="182">
        <f t="shared" si="16"/>
        <v>1.9068910736461373</v>
      </c>
      <c r="F89" s="182">
        <f t="shared" si="16"/>
        <v>2.1145202229990545</v>
      </c>
      <c r="G89" s="182">
        <f t="shared" si="16"/>
        <v>2.1130256219304591</v>
      </c>
      <c r="H89" s="182">
        <f t="shared" si="16"/>
        <v>2.3576747750623142</v>
      </c>
      <c r="I89" s="182">
        <f t="shared" si="16"/>
        <v>2.328742151030279</v>
      </c>
      <c r="J89" s="182">
        <f t="shared" si="16"/>
        <v>1.7989830512676548</v>
      </c>
      <c r="K89" s="182">
        <f t="shared" si="16"/>
        <v>1.8725698503077841</v>
      </c>
      <c r="L89" s="182">
        <f t="shared" si="16"/>
        <v>1.9353595275411137</v>
      </c>
      <c r="M89" s="182">
        <f t="shared" si="16"/>
        <v>1.6892411358207469</v>
      </c>
      <c r="N89" s="182">
        <f t="shared" si="16"/>
        <v>1.7739798073889004</v>
      </c>
      <c r="O89" s="182">
        <f t="shared" si="16"/>
        <v>1.2064702339712641</v>
      </c>
      <c r="P89" s="182">
        <f t="shared" si="16"/>
        <v>1.3917003298420954</v>
      </c>
      <c r="Q89" s="182">
        <f t="shared" si="16"/>
        <v>1.317269534320727</v>
      </c>
    </row>
    <row r="90" spans="1:17" x14ac:dyDescent="0.25">
      <c r="A90" s="179" t="s">
        <v>172</v>
      </c>
      <c r="B90" s="182">
        <f t="shared" ref="B90:Q90" si="17">IF(B$52=0,"",B$52/B$10)</f>
        <v>0.65706785950346791</v>
      </c>
      <c r="C90" s="182">
        <f t="shared" si="17"/>
        <v>0.61617893755373065</v>
      </c>
      <c r="D90" s="182">
        <f t="shared" si="17"/>
        <v>0.60247095541193574</v>
      </c>
      <c r="E90" s="182">
        <f t="shared" si="17"/>
        <v>0.56960308058347919</v>
      </c>
      <c r="F90" s="182">
        <f t="shared" si="17"/>
        <v>0.56248097783475348</v>
      </c>
      <c r="G90" s="182">
        <f t="shared" si="17"/>
        <v>0.55263746502356792</v>
      </c>
      <c r="H90" s="182">
        <f t="shared" si="17"/>
        <v>0.54633821474687005</v>
      </c>
      <c r="I90" s="182">
        <f t="shared" si="17"/>
        <v>0.53663180616620676</v>
      </c>
      <c r="J90" s="182">
        <f t="shared" si="17"/>
        <v>0.51782145723194262</v>
      </c>
      <c r="K90" s="182">
        <f t="shared" si="17"/>
        <v>0.51166326754877345</v>
      </c>
      <c r="L90" s="182">
        <f t="shared" si="17"/>
        <v>0.50858223406734604</v>
      </c>
      <c r="M90" s="182">
        <f t="shared" si="17"/>
        <v>0.50557091426830847</v>
      </c>
      <c r="N90" s="182">
        <f t="shared" si="17"/>
        <v>0.50068065887329327</v>
      </c>
      <c r="O90" s="182">
        <f t="shared" si="17"/>
        <v>0.46915639273162446</v>
      </c>
      <c r="P90" s="182">
        <f t="shared" si="17"/>
        <v>0.45560238866582631</v>
      </c>
      <c r="Q90" s="182">
        <f t="shared" si="17"/>
        <v>0.45217047718212977</v>
      </c>
    </row>
    <row r="91" spans="1:17" x14ac:dyDescent="0.25">
      <c r="A91" s="180" t="s">
        <v>40</v>
      </c>
      <c r="B91" s="182">
        <f t="shared" ref="B91:Q91" si="18">IF(B$53=0,"",B$53/B$11)</f>
        <v>0.62888339538404558</v>
      </c>
      <c r="C91" s="182">
        <f t="shared" si="18"/>
        <v>0.59852840864385104</v>
      </c>
      <c r="D91" s="182">
        <f t="shared" si="18"/>
        <v>0.59410373665899108</v>
      </c>
      <c r="E91" s="182">
        <f t="shared" si="18"/>
        <v>0.58948317389243055</v>
      </c>
      <c r="F91" s="182">
        <f t="shared" si="18"/>
        <v>0.58211249793188946</v>
      </c>
      <c r="G91" s="182">
        <f t="shared" si="18"/>
        <v>0.57192543017894726</v>
      </c>
      <c r="H91" s="182">
        <f t="shared" si="18"/>
        <v>0.56540632560801185</v>
      </c>
      <c r="I91" s="182">
        <f t="shared" si="18"/>
        <v>0.55536114725089158</v>
      </c>
      <c r="J91" s="182">
        <f t="shared" si="18"/>
        <v>0.54773980352445173</v>
      </c>
      <c r="K91" s="182">
        <f t="shared" si="18"/>
        <v>0.54122581002337811</v>
      </c>
      <c r="L91" s="182">
        <f t="shared" si="18"/>
        <v>0.53796676262354548</v>
      </c>
      <c r="M91" s="182">
        <f t="shared" si="18"/>
        <v>0.54151948895007906</v>
      </c>
      <c r="N91" s="182">
        <f t="shared" si="18"/>
        <v>0.53628151238218935</v>
      </c>
      <c r="O91" s="182">
        <f t="shared" si="18"/>
        <v>0.47568014716946122</v>
      </c>
      <c r="P91" s="182">
        <f t="shared" si="18"/>
        <v>0.43716917901035252</v>
      </c>
      <c r="Q91" s="182">
        <f t="shared" si="18"/>
        <v>0.41850715980950787</v>
      </c>
    </row>
    <row r="92" spans="1:17" x14ac:dyDescent="0.25">
      <c r="A92" s="108" t="s">
        <v>39</v>
      </c>
      <c r="B92" s="112">
        <f t="shared" ref="B92:Q92" si="19">IF(B$54=0,"",B$54/B$12)</f>
        <v>0.4047538014541362</v>
      </c>
      <c r="C92" s="112">
        <f t="shared" si="19"/>
        <v>0.38642562980589057</v>
      </c>
      <c r="D92" s="112">
        <f t="shared" si="19"/>
        <v>0.37667435779023728</v>
      </c>
      <c r="E92" s="112">
        <f t="shared" si="19"/>
        <v>0.36750230268093592</v>
      </c>
      <c r="F92" s="112">
        <f t="shared" si="19"/>
        <v>0.36290719206916439</v>
      </c>
      <c r="G92" s="112">
        <f t="shared" si="19"/>
        <v>0.35655625446385097</v>
      </c>
      <c r="H92" s="112">
        <f t="shared" si="19"/>
        <v>0.35249204017013858</v>
      </c>
      <c r="I92" s="112">
        <f t="shared" si="19"/>
        <v>0.34622956086524831</v>
      </c>
      <c r="J92" s="112">
        <f t="shared" si="19"/>
        <v>0.33410450552778637</v>
      </c>
      <c r="K92" s="112">
        <f t="shared" si="19"/>
        <v>0.33013116898426037</v>
      </c>
      <c r="L92" s="112">
        <f t="shared" si="19"/>
        <v>0.32814324987922844</v>
      </c>
      <c r="M92" s="112">
        <f t="shared" si="19"/>
        <v>0.33031030413558227</v>
      </c>
      <c r="N92" s="112">
        <f t="shared" si="19"/>
        <v>0.32711529884306872</v>
      </c>
      <c r="O92" s="112">
        <f t="shared" si="19"/>
        <v>0.31721452387507476</v>
      </c>
      <c r="P92" s="112">
        <f t="shared" si="19"/>
        <v>0.28289396901404568</v>
      </c>
      <c r="Q92" s="112">
        <f t="shared" si="19"/>
        <v>0.2771746425430095</v>
      </c>
    </row>
    <row r="93" spans="1:17" x14ac:dyDescent="0.25">
      <c r="A93" s="184" t="s">
        <v>102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</row>
    <row r="94" spans="1:17" x14ac:dyDescent="0.25">
      <c r="A94" s="210" t="s">
        <v>41</v>
      </c>
      <c r="B94" s="113">
        <f t="shared" ref="B94:Q94" si="20">IF(SUM(B95,B96)=0,"",SUM(B95,B96))</f>
        <v>4.0346196253212359</v>
      </c>
      <c r="C94" s="113">
        <f t="shared" si="20"/>
        <v>2.9001452122925757</v>
      </c>
      <c r="D94" s="113">
        <f t="shared" si="20"/>
        <v>2.6478196522551722</v>
      </c>
      <c r="E94" s="113">
        <f t="shared" si="20"/>
        <v>2.2076077697442034</v>
      </c>
      <c r="F94" s="113">
        <f t="shared" si="20"/>
        <v>2.4139639783401088</v>
      </c>
      <c r="G94" s="113">
        <f t="shared" si="20"/>
        <v>2.4129143966775422</v>
      </c>
      <c r="H94" s="113">
        <f t="shared" si="20"/>
        <v>2.6575997731268157</v>
      </c>
      <c r="I94" s="113">
        <f t="shared" si="20"/>
        <v>2.6236956393486004</v>
      </c>
      <c r="J94" s="113">
        <f t="shared" si="20"/>
        <v>2.0973476296787803</v>
      </c>
      <c r="K94" s="113">
        <f t="shared" si="20"/>
        <v>2.1731807985607392</v>
      </c>
      <c r="L94" s="113">
        <f t="shared" si="20"/>
        <v>2.2385101618887373</v>
      </c>
      <c r="M94" s="113">
        <f t="shared" si="20"/>
        <v>2.0031404819265406</v>
      </c>
      <c r="N94" s="113">
        <f t="shared" si="20"/>
        <v>2.087202769064147</v>
      </c>
      <c r="O94" s="113">
        <f t="shared" si="20"/>
        <v>1.4890099678074045</v>
      </c>
      <c r="P94" s="113">
        <f t="shared" si="20"/>
        <v>1.6637485684467497</v>
      </c>
      <c r="Q94" s="113">
        <f t="shared" si="20"/>
        <v>1.597836761867903</v>
      </c>
    </row>
    <row r="95" spans="1:17" x14ac:dyDescent="0.25">
      <c r="A95" s="179" t="s">
        <v>173</v>
      </c>
      <c r="B95" s="182">
        <f>IF(CHI_ued!B$15=0,"",CHI_ued!B$15/B$10)</f>
        <v>3.693247287967333</v>
      </c>
      <c r="C95" s="182">
        <f>IF(CHI_ued!C$15=0,"",CHI_ued!C$15/C$10)</f>
        <v>2.5809121422944403</v>
      </c>
      <c r="D95" s="182">
        <f>IF(CHI_ued!D$15=0,"",CHI_ued!D$15/D$10)</f>
        <v>2.3341390643344946</v>
      </c>
      <c r="E95" s="182">
        <f>IF(CHI_ued!E$15=0,"",CHI_ued!E$15/E$10)</f>
        <v>1.9068910736461373</v>
      </c>
      <c r="F95" s="182">
        <f>IF(CHI_ued!F$15=0,"",CHI_ued!F$15/F$10)</f>
        <v>2.1145202229990545</v>
      </c>
      <c r="G95" s="182">
        <f>IF(CHI_ued!G$15=0,"",CHI_ued!G$15/G$10)</f>
        <v>2.1130256219304591</v>
      </c>
      <c r="H95" s="182">
        <f>IF(CHI_ued!H$15=0,"",CHI_ued!H$15/H$10)</f>
        <v>2.3576747750623142</v>
      </c>
      <c r="I95" s="182">
        <f>IF(CHI_ued!I$15=0,"",CHI_ued!I$15/I$10)</f>
        <v>2.328742151030279</v>
      </c>
      <c r="J95" s="182">
        <f>IF(CHI_ued!J$15=0,"",CHI_ued!J$15/J$10)</f>
        <v>1.7989830512676548</v>
      </c>
      <c r="K95" s="182">
        <f>IF(CHI_ued!K$15=0,"",CHI_ued!K$15/K$10)</f>
        <v>1.8725698503077841</v>
      </c>
      <c r="L95" s="182">
        <f>IF(CHI_ued!L$15=0,"",CHI_ued!L$15/L$10)</f>
        <v>1.9353595275411137</v>
      </c>
      <c r="M95" s="182">
        <f>IF(CHI_ued!M$15=0,"",CHI_ued!M$15/M$10)</f>
        <v>1.6892411358207469</v>
      </c>
      <c r="N95" s="182">
        <f>IF(CHI_ued!N$15=0,"",CHI_ued!N$15/N$10)</f>
        <v>1.7739798073889004</v>
      </c>
      <c r="O95" s="182">
        <f>IF(CHI_ued!O$15=0,"",CHI_ued!O$15/O$10)</f>
        <v>1.2064702339712641</v>
      </c>
      <c r="P95" s="182">
        <f>IF(CHI_ued!P$15=0,"",CHI_ued!P$15/P$10)</f>
        <v>1.3917003298420954</v>
      </c>
      <c r="Q95" s="182">
        <f>IF(CHI_ued!Q$15=0,"",CHI_ued!Q$15/Q$10)</f>
        <v>1.317269534320727</v>
      </c>
    </row>
    <row r="96" spans="1:17" x14ac:dyDescent="0.25">
      <c r="A96" s="179" t="s">
        <v>172</v>
      </c>
      <c r="B96" s="182">
        <f>IF((CHI_ued!B$5-CHI_ued!B$15)=0,"",(CHI_ued!B$5-CHI_ued!B$15)/B$10)</f>
        <v>0.34137233735390243</v>
      </c>
      <c r="C96" s="182">
        <f>IF((CHI_ued!C$5-CHI_ued!C$15)=0,"",(CHI_ued!C$5-CHI_ued!C$15)/C$10)</f>
        <v>0.31923306999813528</v>
      </c>
      <c r="D96" s="182">
        <f>IF((CHI_ued!D$5-CHI_ued!D$15)=0,"",(CHI_ued!D$5-CHI_ued!D$15)/D$10)</f>
        <v>0.31368058792067749</v>
      </c>
      <c r="E96" s="182">
        <f>IF((CHI_ued!E$5-CHI_ued!E$15)=0,"",(CHI_ued!E$5-CHI_ued!E$15)/E$10)</f>
        <v>0.30071669609806606</v>
      </c>
      <c r="F96" s="182">
        <f>IF((CHI_ued!F$5-CHI_ued!F$15)=0,"",(CHI_ued!F$5-CHI_ued!F$15)/F$10)</f>
        <v>0.29944375534105433</v>
      </c>
      <c r="G96" s="182">
        <f>IF((CHI_ued!G$5-CHI_ued!G$15)=0,"",(CHI_ued!G$5-CHI_ued!G$15)/G$10)</f>
        <v>0.29988877474708331</v>
      </c>
      <c r="H96" s="182">
        <f>IF((CHI_ued!H$5-CHI_ued!H$15)=0,"",(CHI_ued!H$5-CHI_ued!H$15)/H$10)</f>
        <v>0.29992499806450162</v>
      </c>
      <c r="I96" s="182">
        <f>IF((CHI_ued!I$5-CHI_ued!I$15)=0,"",(CHI_ued!I$5-CHI_ued!I$15)/I$10)</f>
        <v>0.29495348831832158</v>
      </c>
      <c r="J96" s="182">
        <f>IF((CHI_ued!J$5-CHI_ued!J$15)=0,"",(CHI_ued!J$5-CHI_ued!J$15)/J$10)</f>
        <v>0.29836457841112574</v>
      </c>
      <c r="K96" s="182">
        <f>IF((CHI_ued!K$5-CHI_ued!K$15)=0,"",(CHI_ued!K$5-CHI_ued!K$15)/K$10)</f>
        <v>0.30061094825295498</v>
      </c>
      <c r="L96" s="182">
        <f>IF((CHI_ued!L$5-CHI_ued!L$15)=0,"",(CHI_ued!L$5-CHI_ued!L$15)/L$10)</f>
        <v>0.30315063434762374</v>
      </c>
      <c r="M96" s="182">
        <f>IF((CHI_ued!M$5-CHI_ued!M$15)=0,"",(CHI_ued!M$5-CHI_ued!M$15)/M$10)</f>
        <v>0.31389934610579356</v>
      </c>
      <c r="N96" s="182">
        <f>IF((CHI_ued!N$5-CHI_ued!N$15)=0,"",(CHI_ued!N$5-CHI_ued!N$15)/N$10)</f>
        <v>0.31322296167524655</v>
      </c>
      <c r="O96" s="182">
        <f>IF((CHI_ued!O$5-CHI_ued!O$15)=0,"",(CHI_ued!O$5-CHI_ued!O$15)/O$10)</f>
        <v>0.28253973383614039</v>
      </c>
      <c r="P96" s="182">
        <f>IF((CHI_ued!P$5-CHI_ued!P$15)=0,"",(CHI_ued!P$5-CHI_ued!P$15)/P$10)</f>
        <v>0.27204823860465432</v>
      </c>
      <c r="Q96" s="182">
        <f>IF((CHI_ued!Q$5-CHI_ued!Q$15)=0,"",(CHI_ued!Q$5-CHI_ued!Q$15)/Q$10)</f>
        <v>0.28056722754717611</v>
      </c>
    </row>
    <row r="97" spans="1:17" x14ac:dyDescent="0.25">
      <c r="A97" s="180" t="s">
        <v>40</v>
      </c>
      <c r="B97" s="182">
        <f>IF(CHI_ued!B$60=0,"",CHI_ued!B$60/B$11)</f>
        <v>0.31517615723438153</v>
      </c>
      <c r="C97" s="182">
        <f>IF(CHI_ued!C$60=0,"",CHI_ued!C$60/C$11)</f>
        <v>0.29572301076720725</v>
      </c>
      <c r="D97" s="182">
        <f>IF(CHI_ued!D$60=0,"",CHI_ued!D$60/D$11)</f>
        <v>0.29969476585691268</v>
      </c>
      <c r="E97" s="182">
        <f>IF(CHI_ued!E$60=0,"",CHI_ued!E$60/E$11)</f>
        <v>0.29987639731292903</v>
      </c>
      <c r="F97" s="182">
        <f>IF(CHI_ued!F$60=0,"",CHI_ued!F$60/F$11)</f>
        <v>0.30351227389127605</v>
      </c>
      <c r="G97" s="182">
        <f>IF(CHI_ued!G$60=0,"",CHI_ued!G$60/G$11)</f>
        <v>0.30522617345438452</v>
      </c>
      <c r="H97" s="182">
        <f>IF(CHI_ued!H$60=0,"",CHI_ued!H$60/H$11)</f>
        <v>0.31636172302059534</v>
      </c>
      <c r="I97" s="182">
        <f>IF(CHI_ued!I$60=0,"",CHI_ued!I$60/I$11)</f>
        <v>0.30744906732439137</v>
      </c>
      <c r="J97" s="182">
        <f>IF(CHI_ued!J$60=0,"",CHI_ued!J$60/J$11)</f>
        <v>0.30701177131122098</v>
      </c>
      <c r="K97" s="182">
        <f>IF(CHI_ued!K$60=0,"",CHI_ued!K$60/K$11)</f>
        <v>0.34099292468895098</v>
      </c>
      <c r="L97" s="182">
        <f>IF(CHI_ued!L$60=0,"",CHI_ued!L$60/L$11)</f>
        <v>0.3390437629138181</v>
      </c>
      <c r="M97" s="182">
        <f>IF(CHI_ued!M$60=0,"",CHI_ued!M$60/M$11)</f>
        <v>0.34236189328856825</v>
      </c>
      <c r="N97" s="182">
        <f>IF(CHI_ued!N$60=0,"",CHI_ued!N$60/N$11)</f>
        <v>0.33913822953628003</v>
      </c>
      <c r="O97" s="182">
        <f>IF(CHI_ued!O$60=0,"",CHI_ued!O$60/O$11)</f>
        <v>0.27401927943568433</v>
      </c>
      <c r="P97" s="182">
        <f>IF(CHI_ued!P$60=0,"",CHI_ued!P$60/P$11)</f>
        <v>0.24692703272330735</v>
      </c>
      <c r="Q97" s="182">
        <f>IF(CHI_ued!Q$60=0,"",CHI_ued!Q$60/Q$11)</f>
        <v>0.23545908156192025</v>
      </c>
    </row>
    <row r="98" spans="1:17" x14ac:dyDescent="0.25">
      <c r="A98" s="108" t="s">
        <v>39</v>
      </c>
      <c r="B98" s="112">
        <f>IF(CHI_ued!B$108=0,"",CHI_ued!B$108/B$12)</f>
        <v>0.18269182780343707</v>
      </c>
      <c r="C98" s="112">
        <f>IF(CHI_ued!C$108=0,"",CHI_ued!C$108/C$12)</f>
        <v>0.17283973341513323</v>
      </c>
      <c r="D98" s="112">
        <f>IF(CHI_ued!D$108=0,"",CHI_ued!D$108/D$12)</f>
        <v>0.17025088068185673</v>
      </c>
      <c r="E98" s="112">
        <f>IF(CHI_ued!E$108=0,"",CHI_ued!E$108/E$12)</f>
        <v>0.16736396323723218</v>
      </c>
      <c r="F98" s="112">
        <f>IF(CHI_ued!F$108=0,"",CHI_ued!F$108/F$12)</f>
        <v>0.16835379237909029</v>
      </c>
      <c r="G98" s="112">
        <f>IF(CHI_ued!G$108=0,"",CHI_ued!G$108/G$12)</f>
        <v>0.17311039846760667</v>
      </c>
      <c r="H98" s="112">
        <f>IF(CHI_ued!H$108=0,"",CHI_ued!H$108/H$12)</f>
        <v>0.17555442586601985</v>
      </c>
      <c r="I98" s="112">
        <f>IF(CHI_ued!I$108=0,"",CHI_ued!I$108/I$12)</f>
        <v>0.17114585564085774</v>
      </c>
      <c r="J98" s="112">
        <f>IF(CHI_ued!J$108=0,"",CHI_ued!J$108/J$12)</f>
        <v>0.16659102879021973</v>
      </c>
      <c r="K98" s="112">
        <f>IF(CHI_ued!K$108=0,"",CHI_ued!K$108/K$12)</f>
        <v>0.18139923440773223</v>
      </c>
      <c r="L98" s="112">
        <f>IF(CHI_ued!L$108=0,"",CHI_ued!L$108/L$12)</f>
        <v>0.18046690608042509</v>
      </c>
      <c r="M98" s="112">
        <f>IF(CHI_ued!M$108=0,"",CHI_ued!M$108/M$12)</f>
        <v>0.18173255759249843</v>
      </c>
      <c r="N98" s="112">
        <f>IF(CHI_ued!N$108=0,"",CHI_ued!N$108/N$12)</f>
        <v>0.18778249204961639</v>
      </c>
      <c r="O98" s="112">
        <f>IF(CHI_ued!O$108=0,"",CHI_ued!O$108/O$12)</f>
        <v>0.17065857010277377</v>
      </c>
      <c r="P98" s="112">
        <f>IF(CHI_ued!P$108=0,"",CHI_ued!P$108/P$12)</f>
        <v>0.14993344930690702</v>
      </c>
      <c r="Q98" s="112">
        <f>IF(CHI_ued!Q$108=0,"",CHI_ued!Q$108/Q$12)</f>
        <v>0.14623150815890248</v>
      </c>
    </row>
    <row r="99" spans="1:17" x14ac:dyDescent="0.25">
      <c r="A99" s="39" t="s">
        <v>171</v>
      </c>
      <c r="B99" s="211">
        <f t="shared" ref="B99:Q99" si="21">IF(B$51=0,"",B$78/B$51)</f>
        <v>3.0065836760763456</v>
      </c>
      <c r="C99" s="211">
        <f t="shared" si="21"/>
        <v>2.9827566398726857</v>
      </c>
      <c r="D99" s="211">
        <f t="shared" si="21"/>
        <v>3.0034019313660205</v>
      </c>
      <c r="E99" s="211">
        <f t="shared" si="21"/>
        <v>2.9763179927121288</v>
      </c>
      <c r="F99" s="211">
        <f t="shared" si="21"/>
        <v>3.1209641476074284</v>
      </c>
      <c r="G99" s="211">
        <f t="shared" si="21"/>
        <v>3.1268079854865909</v>
      </c>
      <c r="H99" s="211">
        <f t="shared" si="21"/>
        <v>3.1275308442494758</v>
      </c>
      <c r="I99" s="211">
        <f t="shared" si="21"/>
        <v>3.1399585740518781</v>
      </c>
      <c r="J99" s="211">
        <f t="shared" si="21"/>
        <v>2.7274075701656417</v>
      </c>
      <c r="K99" s="211">
        <f t="shared" si="21"/>
        <v>2.7401391340711494</v>
      </c>
      <c r="L99" s="211">
        <f t="shared" si="21"/>
        <v>2.7228245094407693</v>
      </c>
      <c r="M99" s="211">
        <f t="shared" si="21"/>
        <v>2.6695499068857558</v>
      </c>
      <c r="N99" s="211">
        <f t="shared" si="21"/>
        <v>2.7314051876426295</v>
      </c>
      <c r="O99" s="211">
        <f t="shared" si="21"/>
        <v>2.9034364187808053</v>
      </c>
      <c r="P99" s="211">
        <f t="shared" si="21"/>
        <v>2.9598137945575393</v>
      </c>
      <c r="Q99" s="211">
        <f t="shared" si="21"/>
        <v>2.9301515277095</v>
      </c>
    </row>
    <row r="100" spans="1:17" x14ac:dyDescent="0.25">
      <c r="A100" s="210" t="s">
        <v>170</v>
      </c>
      <c r="B100" s="109">
        <f t="shared" ref="B100:Q100" si="22">IF(B$52=0,"",B$79/B$52)</f>
        <v>5.7119672007422091</v>
      </c>
      <c r="C100" s="109">
        <f t="shared" si="22"/>
        <v>4.7424955148999484</v>
      </c>
      <c r="D100" s="109">
        <f t="shared" si="22"/>
        <v>4.5720814516340811</v>
      </c>
      <c r="E100" s="109">
        <f t="shared" si="22"/>
        <v>4.1097458600258436</v>
      </c>
      <c r="F100" s="109">
        <f t="shared" si="22"/>
        <v>4.4689867826757412</v>
      </c>
      <c r="G100" s="109">
        <f t="shared" si="22"/>
        <v>4.5661927358265118</v>
      </c>
      <c r="H100" s="109">
        <f t="shared" si="22"/>
        <v>4.4757061686565631</v>
      </c>
      <c r="I100" s="109">
        <f t="shared" si="22"/>
        <v>4.4838229742753022</v>
      </c>
      <c r="J100" s="109">
        <f t="shared" si="22"/>
        <v>3.9712962021960001</v>
      </c>
      <c r="K100" s="109">
        <f t="shared" si="22"/>
        <v>3.9841486089047868</v>
      </c>
      <c r="L100" s="109">
        <f t="shared" si="22"/>
        <v>3.9311051362050553</v>
      </c>
      <c r="M100" s="109">
        <f t="shared" si="22"/>
        <v>3.674435187972104</v>
      </c>
      <c r="N100" s="109">
        <f t="shared" si="22"/>
        <v>3.8832072520672063</v>
      </c>
      <c r="O100" s="109">
        <f t="shared" si="22"/>
        <v>3.5735040155195903</v>
      </c>
      <c r="P100" s="109">
        <f t="shared" si="22"/>
        <v>3.9059547702469377</v>
      </c>
      <c r="Q100" s="109">
        <f t="shared" si="22"/>
        <v>3.9022727502460604</v>
      </c>
    </row>
    <row r="101" spans="1:17" x14ac:dyDescent="0.25">
      <c r="A101" s="180" t="s">
        <v>169</v>
      </c>
      <c r="B101" s="178">
        <f t="shared" ref="B101:Q101" si="23">IF(B$53=0,"",B$80/B$53)</f>
        <v>1.1961518670157121</v>
      </c>
      <c r="C101" s="178">
        <f t="shared" si="23"/>
        <v>1.3096323200928404</v>
      </c>
      <c r="D101" s="178">
        <f t="shared" si="23"/>
        <v>1.183952818565368</v>
      </c>
      <c r="E101" s="178">
        <f t="shared" si="23"/>
        <v>1.2497067333076357</v>
      </c>
      <c r="F101" s="178">
        <f t="shared" si="23"/>
        <v>1.0237792320955417</v>
      </c>
      <c r="G101" s="178">
        <f t="shared" si="23"/>
        <v>0.91028638813911888</v>
      </c>
      <c r="H101" s="178">
        <f t="shared" si="23"/>
        <v>0.58132089664188491</v>
      </c>
      <c r="I101" s="178">
        <f t="shared" si="23"/>
        <v>0.69212609529400282</v>
      </c>
      <c r="J101" s="178">
        <f t="shared" si="23"/>
        <v>0.57561257388312026</v>
      </c>
      <c r="K101" s="178">
        <f t="shared" si="23"/>
        <v>0.26838340915206249</v>
      </c>
      <c r="L101" s="178">
        <f t="shared" si="23"/>
        <v>0.25345307094618724</v>
      </c>
      <c r="M101" s="178">
        <f t="shared" si="23"/>
        <v>0.2315794293327719</v>
      </c>
      <c r="N101" s="178">
        <f t="shared" si="23"/>
        <v>0.22786105021856798</v>
      </c>
      <c r="O101" s="178">
        <f t="shared" si="23"/>
        <v>1.0882882198459738</v>
      </c>
      <c r="P101" s="178">
        <f t="shared" si="23"/>
        <v>1.2652811454765585</v>
      </c>
      <c r="Q101" s="178">
        <f t="shared" si="23"/>
        <v>1.3082727531270306</v>
      </c>
    </row>
    <row r="102" spans="1:17" x14ac:dyDescent="0.25">
      <c r="A102" s="108" t="s">
        <v>39</v>
      </c>
      <c r="B102" s="107">
        <f t="shared" ref="B102:Q102" si="24">IF(B$54=0,"",B$81/B$54)</f>
        <v>0.90965661985569579</v>
      </c>
      <c r="C102" s="107">
        <f t="shared" si="24"/>
        <v>0.97367949431606604</v>
      </c>
      <c r="D102" s="107">
        <f t="shared" si="24"/>
        <v>0.90022109772771908</v>
      </c>
      <c r="E102" s="107">
        <f t="shared" si="24"/>
        <v>0.94076641779964032</v>
      </c>
      <c r="F102" s="107">
        <f t="shared" si="24"/>
        <v>0.80421738988021318</v>
      </c>
      <c r="G102" s="107">
        <f t="shared" si="24"/>
        <v>0.73856655643866109</v>
      </c>
      <c r="H102" s="107">
        <f t="shared" si="24"/>
        <v>0.54282644505056754</v>
      </c>
      <c r="I102" s="107">
        <f t="shared" si="24"/>
        <v>0.6029866064748447</v>
      </c>
      <c r="J102" s="107">
        <f t="shared" si="24"/>
        <v>0.53573897222501543</v>
      </c>
      <c r="K102" s="107">
        <f t="shared" si="24"/>
        <v>0.35844844900524536</v>
      </c>
      <c r="L102" s="107">
        <f t="shared" si="24"/>
        <v>0.34754684944791803</v>
      </c>
      <c r="M102" s="107">
        <f t="shared" si="24"/>
        <v>0.34297108108302554</v>
      </c>
      <c r="N102" s="107">
        <f t="shared" si="24"/>
        <v>0.34260444996315681</v>
      </c>
      <c r="O102" s="107">
        <f t="shared" si="24"/>
        <v>0.83756282834441509</v>
      </c>
      <c r="P102" s="107">
        <f t="shared" si="24"/>
        <v>0.94496303114936486</v>
      </c>
      <c r="Q102" s="107">
        <f t="shared" si="24"/>
        <v>0.97658533852828888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4" tint="0.39997558519241921"/>
    <pageSetUpPr fitToPage="1"/>
  </sheetPr>
  <dimension ref="A1:Q24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14510.994652986996</v>
      </c>
      <c r="C5" s="96">
        <v>15402.72533017766</v>
      </c>
      <c r="D5" s="96">
        <v>14869.124311964912</v>
      </c>
      <c r="E5" s="96">
        <v>15755.364067798597</v>
      </c>
      <c r="F5" s="96">
        <v>15161.635817454588</v>
      </c>
      <c r="G5" s="96">
        <v>14754.996683538138</v>
      </c>
      <c r="H5" s="96">
        <v>15073.654644818238</v>
      </c>
      <c r="I5" s="96">
        <v>15776.644884223508</v>
      </c>
      <c r="J5" s="96">
        <v>14972.129753951845</v>
      </c>
      <c r="K5" s="96">
        <v>12749.871339282583</v>
      </c>
      <c r="L5" s="96">
        <v>12412.135725043954</v>
      </c>
      <c r="M5" s="96">
        <v>12751.264590602619</v>
      </c>
      <c r="N5" s="96">
        <v>12657.647953789747</v>
      </c>
      <c r="O5" s="96">
        <v>13239.373995285468</v>
      </c>
      <c r="P5" s="96">
        <v>13726.102148087783</v>
      </c>
      <c r="Q5" s="96">
        <v>13214.78379414825</v>
      </c>
    </row>
    <row r="6" spans="1:17" x14ac:dyDescent="0.25">
      <c r="A6" s="132" t="s">
        <v>83</v>
      </c>
      <c r="B6" s="160">
        <v>16.821591210130979</v>
      </c>
      <c r="C6" s="160">
        <v>22.783990931921725</v>
      </c>
      <c r="D6" s="160">
        <v>23.41292202947103</v>
      </c>
      <c r="E6" s="160">
        <v>27.812744956136278</v>
      </c>
      <c r="F6" s="160">
        <v>24.450386157121656</v>
      </c>
      <c r="G6" s="160">
        <v>23.477647074671978</v>
      </c>
      <c r="H6" s="160">
        <v>21.765165475268045</v>
      </c>
      <c r="I6" s="160">
        <v>22.677236976670301</v>
      </c>
      <c r="J6" s="160">
        <v>25.68352462957931</v>
      </c>
      <c r="K6" s="160">
        <v>21.000116981916182</v>
      </c>
      <c r="L6" s="160">
        <v>19.824271481004228</v>
      </c>
      <c r="M6" s="160">
        <v>22.543346708244723</v>
      </c>
      <c r="N6" s="160">
        <v>21.383443128149832</v>
      </c>
      <c r="O6" s="160">
        <v>28.450389993578558</v>
      </c>
      <c r="P6" s="160">
        <v>25.982177029146289</v>
      </c>
      <c r="Q6" s="160">
        <v>25.918317742856111</v>
      </c>
    </row>
    <row r="7" spans="1:17" x14ac:dyDescent="0.25">
      <c r="A7" s="76" t="s">
        <v>82</v>
      </c>
      <c r="B7" s="159">
        <v>109.34034286585138</v>
      </c>
      <c r="C7" s="159">
        <v>148.09594105749125</v>
      </c>
      <c r="D7" s="159">
        <v>152.18399319156171</v>
      </c>
      <c r="E7" s="159">
        <v>180.78284221488582</v>
      </c>
      <c r="F7" s="159">
        <v>158.9275100212908</v>
      </c>
      <c r="G7" s="159">
        <v>152.60470598536787</v>
      </c>
      <c r="H7" s="159">
        <v>141.4735755892423</v>
      </c>
      <c r="I7" s="159">
        <v>147.40204034835696</v>
      </c>
      <c r="J7" s="159">
        <v>166.94291009226552</v>
      </c>
      <c r="K7" s="159">
        <v>136.50076038245518</v>
      </c>
      <c r="L7" s="159">
        <v>128.85776462652748</v>
      </c>
      <c r="M7" s="159">
        <v>146.53175360359072</v>
      </c>
      <c r="N7" s="159">
        <v>138.99238033297394</v>
      </c>
      <c r="O7" s="159">
        <v>184.92753495826062</v>
      </c>
      <c r="P7" s="159">
        <v>168.88415068945088</v>
      </c>
      <c r="Q7" s="159">
        <v>168.46906532856474</v>
      </c>
    </row>
    <row r="8" spans="1:17" x14ac:dyDescent="0.25">
      <c r="A8" s="76" t="s">
        <v>81</v>
      </c>
      <c r="B8" s="159">
        <v>20.18590945215718</v>
      </c>
      <c r="C8" s="159">
        <v>27.340789118306077</v>
      </c>
      <c r="D8" s="159">
        <v>28.095506435365238</v>
      </c>
      <c r="E8" s="159">
        <v>33.375293947363538</v>
      </c>
      <c r="F8" s="159">
        <v>29.340463388545995</v>
      </c>
      <c r="G8" s="159">
        <v>28.17317648960638</v>
      </c>
      <c r="H8" s="159">
        <v>26.11819857032166</v>
      </c>
      <c r="I8" s="159">
        <v>27.212684372004365</v>
      </c>
      <c r="J8" s="159">
        <v>30.820229555495175</v>
      </c>
      <c r="K8" s="159">
        <v>25.200140378299423</v>
      </c>
      <c r="L8" s="159">
        <v>23.789125777205076</v>
      </c>
      <c r="M8" s="159">
        <v>27.05201604989367</v>
      </c>
      <c r="N8" s="159">
        <v>25.660131753779805</v>
      </c>
      <c r="O8" s="159">
        <v>34.140467992294276</v>
      </c>
      <c r="P8" s="159">
        <v>31.178612434975552</v>
      </c>
      <c r="Q8" s="159">
        <v>31.101981291427336</v>
      </c>
    </row>
    <row r="9" spans="1:17" x14ac:dyDescent="0.25">
      <c r="A9" s="76" t="s">
        <v>80</v>
      </c>
      <c r="B9" s="159">
        <v>159.80511649624432</v>
      </c>
      <c r="C9" s="159">
        <v>216.44791385325644</v>
      </c>
      <c r="D9" s="159">
        <v>222.4227592799748</v>
      </c>
      <c r="E9" s="159">
        <v>264.22107708329469</v>
      </c>
      <c r="F9" s="159">
        <v>232.27866849265578</v>
      </c>
      <c r="G9" s="159">
        <v>223.03764720938383</v>
      </c>
      <c r="H9" s="159">
        <v>206.76907201504648</v>
      </c>
      <c r="I9" s="159">
        <v>215.43375127836788</v>
      </c>
      <c r="J9" s="159">
        <v>243.99348398100346</v>
      </c>
      <c r="K9" s="159">
        <v>199.50111132820376</v>
      </c>
      <c r="L9" s="159">
        <v>188.33057906954019</v>
      </c>
      <c r="M9" s="159">
        <v>214.16179372832488</v>
      </c>
      <c r="N9" s="159">
        <v>203.14270971742346</v>
      </c>
      <c r="O9" s="159">
        <v>270.27870493899633</v>
      </c>
      <c r="P9" s="159">
        <v>246.83068177688978</v>
      </c>
      <c r="Q9" s="159">
        <v>246.22401855713309</v>
      </c>
    </row>
    <row r="10" spans="1:17" x14ac:dyDescent="0.25">
      <c r="A10" s="129" t="s">
        <v>79</v>
      </c>
      <c r="B10" s="158">
        <v>47.100455388366754</v>
      </c>
      <c r="C10" s="158">
        <v>63.795174609380837</v>
      </c>
      <c r="D10" s="158">
        <v>65.556181682518897</v>
      </c>
      <c r="E10" s="158">
        <v>77.875685877181596</v>
      </c>
      <c r="F10" s="158">
        <v>68.461081239940654</v>
      </c>
      <c r="G10" s="158">
        <v>65.73741180908155</v>
      </c>
      <c r="H10" s="158">
        <v>60.942463330750542</v>
      </c>
      <c r="I10" s="158">
        <v>63.496263534676849</v>
      </c>
      <c r="J10" s="158">
        <v>71.913868962822079</v>
      </c>
      <c r="K10" s="158">
        <v>58.800327549365321</v>
      </c>
      <c r="L10" s="158">
        <v>55.507960146811847</v>
      </c>
      <c r="M10" s="158">
        <v>63.121370783085233</v>
      </c>
      <c r="N10" s="158">
        <v>59.873640758819548</v>
      </c>
      <c r="O10" s="158">
        <v>79.661091982019968</v>
      </c>
      <c r="P10" s="158">
        <v>72.750095681609622</v>
      </c>
      <c r="Q10" s="158">
        <v>72.571289679997122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5.3805994350905877</v>
      </c>
      <c r="Q11" s="91">
        <v>4.5986340425533667</v>
      </c>
    </row>
    <row r="12" spans="1:17" x14ac:dyDescent="0.25">
      <c r="A12" s="92" t="s">
        <v>26</v>
      </c>
      <c r="B12" s="91">
        <v>14.130136616510026</v>
      </c>
      <c r="C12" s="91">
        <v>19.13855238281425</v>
      </c>
      <c r="D12" s="91">
        <v>19.666854504755669</v>
      </c>
      <c r="E12" s="91">
        <v>23.362705763154477</v>
      </c>
      <c r="F12" s="91">
        <v>20.538324371982196</v>
      </c>
      <c r="G12" s="91">
        <v>19.721223542724463</v>
      </c>
      <c r="H12" s="91">
        <v>18.282738999225163</v>
      </c>
      <c r="I12" s="91">
        <v>19.048879060403053</v>
      </c>
      <c r="J12" s="91">
        <v>21.574160688846625</v>
      </c>
      <c r="K12" s="91">
        <v>0</v>
      </c>
      <c r="L12" s="91">
        <v>0</v>
      </c>
      <c r="M12" s="91">
        <v>0</v>
      </c>
      <c r="N12" s="91">
        <v>0</v>
      </c>
      <c r="O12" s="91">
        <v>23.898327594605991</v>
      </c>
      <c r="P12" s="91">
        <v>21.825028704482889</v>
      </c>
      <c r="Q12" s="91">
        <v>21.771386903999137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32.970318771856732</v>
      </c>
      <c r="C14" s="157">
        <v>44.65662222656659</v>
      </c>
      <c r="D14" s="157">
        <v>45.889327177763228</v>
      </c>
      <c r="E14" s="157">
        <v>54.512980114027123</v>
      </c>
      <c r="F14" s="157">
        <v>47.922756867958462</v>
      </c>
      <c r="G14" s="157">
        <v>46.016188266357084</v>
      </c>
      <c r="H14" s="157">
        <v>42.659724331525375</v>
      </c>
      <c r="I14" s="157">
        <v>44.447384474273797</v>
      </c>
      <c r="J14" s="157">
        <v>50.339708273975461</v>
      </c>
      <c r="K14" s="157">
        <v>58.800327549365321</v>
      </c>
      <c r="L14" s="157">
        <v>55.507960146811847</v>
      </c>
      <c r="M14" s="157">
        <v>63.121370783085233</v>
      </c>
      <c r="N14" s="157">
        <v>59.873640758819548</v>
      </c>
      <c r="O14" s="157">
        <v>55.762764387413974</v>
      </c>
      <c r="P14" s="157">
        <v>45.544467542036138</v>
      </c>
      <c r="Q14" s="157">
        <v>46.201268733444621</v>
      </c>
    </row>
    <row r="15" spans="1:17" x14ac:dyDescent="0.25">
      <c r="A15" s="232" t="s">
        <v>185</v>
      </c>
      <c r="B15" s="246">
        <v>12319.2664970515</v>
      </c>
      <c r="C15" s="246">
        <v>12434.14086</v>
      </c>
      <c r="D15" s="246">
        <v>11818.594800000003</v>
      </c>
      <c r="E15" s="246">
        <v>12131.570370000005</v>
      </c>
      <c r="F15" s="246">
        <v>11975.932449999986</v>
      </c>
      <c r="G15" s="246">
        <v>11696.033979838328</v>
      </c>
      <c r="H15" s="246">
        <v>12237.815550000007</v>
      </c>
      <c r="I15" s="246">
        <v>12821.969660000006</v>
      </c>
      <c r="J15" s="246">
        <v>11625.757619999993</v>
      </c>
      <c r="K15" s="246">
        <v>10013.712370000007</v>
      </c>
      <c r="L15" s="246">
        <v>9829.1806744148453</v>
      </c>
      <c r="M15" s="246">
        <v>9814.034272003586</v>
      </c>
      <c r="N15" s="246">
        <v>9871.5444401943496</v>
      </c>
      <c r="O15" s="246">
        <v>9532.4998941768081</v>
      </c>
      <c r="P15" s="246">
        <v>10340.817828909694</v>
      </c>
      <c r="Q15" s="246">
        <v>9837.8198647615754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81.570994255501788</v>
      </c>
      <c r="C17" s="244">
        <v>86.29992</v>
      </c>
      <c r="D17" s="244">
        <v>91.081059999999994</v>
      </c>
      <c r="E17" s="244">
        <v>83.934779999999989</v>
      </c>
      <c r="F17" s="244">
        <v>79.160569999999993</v>
      </c>
      <c r="G17" s="244">
        <v>68.582469569039375</v>
      </c>
      <c r="H17" s="244">
        <v>16.599799999999998</v>
      </c>
      <c r="I17" s="244">
        <v>10.600159999999999</v>
      </c>
      <c r="J17" s="244">
        <v>13</v>
      </c>
      <c r="K17" s="244">
        <v>11.8</v>
      </c>
      <c r="L17" s="244">
        <v>20.110824496036003</v>
      </c>
      <c r="M17" s="244">
        <v>23.645743766122099</v>
      </c>
      <c r="N17" s="244">
        <v>7.0834868771240229</v>
      </c>
      <c r="O17" s="244">
        <v>18.916595012897702</v>
      </c>
      <c r="P17" s="244">
        <v>11.812015251396145</v>
      </c>
      <c r="Q17" s="244">
        <v>2.36457437661221</v>
      </c>
    </row>
    <row r="18" spans="1:17" x14ac:dyDescent="0.25">
      <c r="A18" s="245" t="s">
        <v>30</v>
      </c>
      <c r="B18" s="244">
        <v>238.41590773751113</v>
      </c>
      <c r="C18" s="244">
        <v>458.1819400000004</v>
      </c>
      <c r="D18" s="244">
        <v>739.4061499999998</v>
      </c>
      <c r="E18" s="244">
        <v>702.09848000000011</v>
      </c>
      <c r="F18" s="244">
        <v>685.5952900000002</v>
      </c>
      <c r="G18" s="244">
        <v>803.14406621294802</v>
      </c>
      <c r="H18" s="244">
        <v>1446.9787099999999</v>
      </c>
      <c r="I18" s="244">
        <v>1729.3441799999996</v>
      </c>
      <c r="J18" s="244">
        <v>1799.6589299999996</v>
      </c>
      <c r="K18" s="244">
        <v>1737.0083499999996</v>
      </c>
      <c r="L18" s="244">
        <v>1484.3313418614212</v>
      </c>
      <c r="M18" s="244">
        <v>1488.7262936113734</v>
      </c>
      <c r="N18" s="244">
        <v>1475.5430752280581</v>
      </c>
      <c r="O18" s="244">
        <v>1866.6744284239064</v>
      </c>
      <c r="P18" s="244">
        <v>2486.3383934634558</v>
      </c>
      <c r="Q18" s="244">
        <v>2413.8228273449631</v>
      </c>
    </row>
    <row r="19" spans="1:17" x14ac:dyDescent="0.25">
      <c r="A19" s="245" t="s">
        <v>68</v>
      </c>
      <c r="B19" s="244">
        <v>1778.7807629532035</v>
      </c>
      <c r="C19" s="244">
        <v>1554.3712499999965</v>
      </c>
      <c r="D19" s="244">
        <v>1242.9125100000019</v>
      </c>
      <c r="E19" s="244">
        <v>1513.4973499999978</v>
      </c>
      <c r="F19" s="244">
        <v>1535.8878299999924</v>
      </c>
      <c r="G19" s="244">
        <v>1687.8786133133763</v>
      </c>
      <c r="H19" s="244">
        <v>1722.5644200000024</v>
      </c>
      <c r="I19" s="244">
        <v>1772.5148500000068</v>
      </c>
      <c r="J19" s="244">
        <v>1310.500509999998</v>
      </c>
      <c r="K19" s="244">
        <v>1298.3067400000073</v>
      </c>
      <c r="L19" s="244">
        <v>1387.0251358491296</v>
      </c>
      <c r="M19" s="244">
        <v>1388.0526472050478</v>
      </c>
      <c r="N19" s="244">
        <v>1304.4097480847267</v>
      </c>
      <c r="O19" s="244">
        <v>1175.9081038896475</v>
      </c>
      <c r="P19" s="244">
        <v>964.79482118089072</v>
      </c>
      <c r="Q19" s="244">
        <v>1160.6214355809352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912.39056602706842</v>
      </c>
      <c r="C21" s="244">
        <v>1593.594540000001</v>
      </c>
      <c r="D21" s="244">
        <v>1364.3023199999989</v>
      </c>
      <c r="E21" s="244">
        <v>914.34333000000061</v>
      </c>
      <c r="F21" s="244">
        <v>985.99645999999939</v>
      </c>
      <c r="G21" s="244">
        <v>921.94505267299155</v>
      </c>
      <c r="H21" s="244">
        <v>1079.5945900000015</v>
      </c>
      <c r="I21" s="244">
        <v>1218.1091099999985</v>
      </c>
      <c r="J21" s="244">
        <v>963.99916999999914</v>
      </c>
      <c r="K21" s="244">
        <v>955.40441999999985</v>
      </c>
      <c r="L21" s="244">
        <v>821.63138224063368</v>
      </c>
      <c r="M21" s="244">
        <v>914.30209229005413</v>
      </c>
      <c r="N21" s="244">
        <v>946.78610506333735</v>
      </c>
      <c r="O21" s="244">
        <v>1155.0578997365456</v>
      </c>
      <c r="P21" s="244">
        <v>1309.8285480653485</v>
      </c>
      <c r="Q21" s="244">
        <v>1218.11417092376</v>
      </c>
    </row>
    <row r="22" spans="1:17" x14ac:dyDescent="0.25">
      <c r="A22" s="245" t="s">
        <v>67</v>
      </c>
      <c r="B22" s="244">
        <v>6986.5257426950157</v>
      </c>
      <c r="C22" s="244">
        <v>6659.6960100000006</v>
      </c>
      <c r="D22" s="244">
        <v>6577.7069599999995</v>
      </c>
      <c r="E22" s="244">
        <v>7136.7927300000001</v>
      </c>
      <c r="F22" s="244">
        <v>6975.9911899999997</v>
      </c>
      <c r="G22" s="244">
        <v>7003.3439383300856</v>
      </c>
      <c r="H22" s="244">
        <v>7023.2846899999995</v>
      </c>
      <c r="I22" s="244">
        <v>6962.3020200000001</v>
      </c>
      <c r="J22" s="244">
        <v>6366.4953399999995</v>
      </c>
      <c r="K22" s="244">
        <v>4958.2968499999997</v>
      </c>
      <c r="L22" s="244">
        <v>5124.2978944031165</v>
      </c>
      <c r="M22" s="244">
        <v>5048.6290245533655</v>
      </c>
      <c r="N22" s="244">
        <v>5499.478096340903</v>
      </c>
      <c r="O22" s="244">
        <v>4735.4527537470813</v>
      </c>
      <c r="P22" s="244">
        <v>5007.6411391224092</v>
      </c>
      <c r="Q22" s="244">
        <v>4493.7423440281336</v>
      </c>
    </row>
    <row r="23" spans="1:17" x14ac:dyDescent="0.25">
      <c r="A23" s="245" t="s">
        <v>66</v>
      </c>
      <c r="B23" s="244">
        <v>2321.5825233832002</v>
      </c>
      <c r="C23" s="244">
        <v>2081.9972000000016</v>
      </c>
      <c r="D23" s="244">
        <v>1803.1858000000029</v>
      </c>
      <c r="E23" s="244">
        <v>1780.9037000000062</v>
      </c>
      <c r="F23" s="244">
        <v>1713.3011099999931</v>
      </c>
      <c r="G23" s="244">
        <v>1211.139839739888</v>
      </c>
      <c r="H23" s="244">
        <v>948.79334000000381</v>
      </c>
      <c r="I23" s="244">
        <v>1129.0993400000007</v>
      </c>
      <c r="J23" s="244">
        <v>1172.1036699999968</v>
      </c>
      <c r="K23" s="244">
        <v>1052.8960100000004</v>
      </c>
      <c r="L23" s="244">
        <v>991.78409556450788</v>
      </c>
      <c r="M23" s="244">
        <v>950.67847057762265</v>
      </c>
      <c r="N23" s="244">
        <v>638.24392860020089</v>
      </c>
      <c r="O23" s="244">
        <v>580.49011336672993</v>
      </c>
      <c r="P23" s="244">
        <v>560.4029118261933</v>
      </c>
      <c r="Q23" s="244">
        <v>549.1545125071716</v>
      </c>
    </row>
    <row r="24" spans="1:17" x14ac:dyDescent="0.25">
      <c r="A24" s="156" t="s">
        <v>184</v>
      </c>
      <c r="B24" s="206">
        <v>1279.9507687183668</v>
      </c>
      <c r="C24" s="206">
        <v>1733.6283080177434</v>
      </c>
      <c r="D24" s="206">
        <v>1781.4835216965948</v>
      </c>
      <c r="E24" s="206">
        <v>2116.2649741086725</v>
      </c>
      <c r="F24" s="206">
        <v>1860.4239139054134</v>
      </c>
      <c r="G24" s="206">
        <v>1786.4084345853589</v>
      </c>
      <c r="H24" s="206">
        <v>1656.1061277350393</v>
      </c>
      <c r="I24" s="206">
        <v>1725.5054256232709</v>
      </c>
      <c r="J24" s="206">
        <v>1954.2531192428837</v>
      </c>
      <c r="K24" s="206">
        <v>1597.8937746383356</v>
      </c>
      <c r="L24" s="206">
        <v>1268.4239775195074</v>
      </c>
      <c r="M24" s="206">
        <v>1589.317747783851</v>
      </c>
      <c r="N24" s="206">
        <v>1627.060967528276</v>
      </c>
      <c r="O24" s="206">
        <v>2164.7832293467472</v>
      </c>
      <c r="P24" s="206">
        <v>1976.977507419379</v>
      </c>
      <c r="Q24" s="206">
        <v>1972.1184699147884</v>
      </c>
    </row>
    <row r="25" spans="1:17" x14ac:dyDescent="0.25">
      <c r="A25" s="88" t="s">
        <v>33</v>
      </c>
      <c r="B25" s="87">
        <v>0</v>
      </c>
      <c r="C25" s="87">
        <v>0</v>
      </c>
      <c r="D25" s="87">
        <v>308.8658736842105</v>
      </c>
      <c r="E25" s="87">
        <v>335.87707807017546</v>
      </c>
      <c r="F25" s="87">
        <v>351.05463557562854</v>
      </c>
      <c r="G25" s="87">
        <v>337.17281409385362</v>
      </c>
      <c r="H25" s="87">
        <v>326.8997455345629</v>
      </c>
      <c r="I25" s="87">
        <v>376.33387177625519</v>
      </c>
      <c r="J25" s="87">
        <v>448.9122287453643</v>
      </c>
      <c r="K25" s="87">
        <v>212.38809649122805</v>
      </c>
      <c r="L25" s="87">
        <v>271.1198425927368</v>
      </c>
      <c r="M25" s="87">
        <v>210.14673287370235</v>
      </c>
      <c r="N25" s="87">
        <v>233.87555659967754</v>
      </c>
      <c r="O25" s="87">
        <v>412.2725735704222</v>
      </c>
      <c r="P25" s="87">
        <v>392.95451173977534</v>
      </c>
      <c r="Q25" s="87">
        <v>347.7455832919743</v>
      </c>
    </row>
    <row r="26" spans="1:17" x14ac:dyDescent="0.25">
      <c r="A26" s="88" t="s">
        <v>31</v>
      </c>
      <c r="B26" s="87">
        <v>183.68087506432053</v>
      </c>
      <c r="C26" s="87">
        <v>293.14035087719299</v>
      </c>
      <c r="D26" s="87">
        <v>201.95607280701753</v>
      </c>
      <c r="E26" s="87">
        <v>65.711857894736838</v>
      </c>
      <c r="F26" s="87">
        <v>43.421052631578945</v>
      </c>
      <c r="G26" s="87">
        <v>31.804216761450711</v>
      </c>
      <c r="H26" s="87">
        <v>23.350404385964914</v>
      </c>
      <c r="I26" s="87">
        <v>25.473684210526311</v>
      </c>
      <c r="J26" s="87">
        <v>25.473684210526315</v>
      </c>
      <c r="K26" s="87">
        <v>36.087719298245609</v>
      </c>
      <c r="L26" s="87">
        <v>23.169271755109374</v>
      </c>
      <c r="M26" s="87">
        <v>31.715991441108468</v>
      </c>
      <c r="N26" s="87">
        <v>29.683935644020746</v>
      </c>
      <c r="O26" s="87">
        <v>32.864357320165873</v>
      </c>
      <c r="P26" s="87">
        <v>31.804216761450732</v>
      </c>
      <c r="Q26" s="87">
        <v>32.864357320165773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1.9875815452512599E-13</v>
      </c>
      <c r="J27" s="87">
        <v>0</v>
      </c>
      <c r="K27" s="87">
        <v>24.798988416417671</v>
      </c>
      <c r="L27" s="87">
        <v>47.820393957484967</v>
      </c>
      <c r="M27" s="87">
        <v>63.012689983479504</v>
      </c>
      <c r="N27" s="87">
        <v>125.3925180701971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9.0080917695036558</v>
      </c>
      <c r="Q28" s="87">
        <v>7.2190695839080439</v>
      </c>
    </row>
    <row r="29" spans="1:17" x14ac:dyDescent="0.25">
      <c r="A29" s="88" t="s">
        <v>29</v>
      </c>
      <c r="B29" s="87">
        <v>292.23011527522021</v>
      </c>
      <c r="C29" s="87">
        <v>345.72511754385965</v>
      </c>
      <c r="D29" s="87">
        <v>257.31784734023142</v>
      </c>
      <c r="E29" s="87">
        <v>281.19449992486574</v>
      </c>
      <c r="F29" s="87">
        <v>311.81152750000001</v>
      </c>
      <c r="G29" s="87">
        <v>267.10739805905359</v>
      </c>
      <c r="H29" s="87">
        <v>272.36562833333335</v>
      </c>
      <c r="I29" s="87">
        <v>265.39095916666668</v>
      </c>
      <c r="J29" s="87">
        <v>161.11930083333334</v>
      </c>
      <c r="K29" s="87">
        <v>214.80590614035086</v>
      </c>
      <c r="L29" s="87">
        <v>227.06801945547039</v>
      </c>
      <c r="M29" s="87">
        <v>250.96907381007003</v>
      </c>
      <c r="N29" s="87">
        <v>220.49879923744052</v>
      </c>
      <c r="O29" s="87">
        <v>218.94100476382604</v>
      </c>
      <c r="P29" s="87">
        <v>178.65638078324565</v>
      </c>
      <c r="Q29" s="87">
        <v>157.63803813859283</v>
      </c>
    </row>
    <row r="30" spans="1:17" x14ac:dyDescent="0.25">
      <c r="A30" s="88" t="s">
        <v>28</v>
      </c>
      <c r="B30" s="87">
        <v>2.2124666697883253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801.82731170903776</v>
      </c>
      <c r="C31" s="87">
        <v>1094.7628395966908</v>
      </c>
      <c r="D31" s="87">
        <v>1013.3437278651355</v>
      </c>
      <c r="E31" s="87">
        <v>1433.4815382188945</v>
      </c>
      <c r="F31" s="87">
        <v>1154.136698198206</v>
      </c>
      <c r="G31" s="87">
        <v>1134.9981288314611</v>
      </c>
      <c r="H31" s="87">
        <v>1029.2448994811782</v>
      </c>
      <c r="I31" s="87">
        <v>1006.6829552066645</v>
      </c>
      <c r="J31" s="87">
        <v>1264.900695804537</v>
      </c>
      <c r="K31" s="87">
        <v>1081.4433792043742</v>
      </c>
      <c r="L31" s="87">
        <v>665.91200740789304</v>
      </c>
      <c r="M31" s="87">
        <v>994.01212666790775</v>
      </c>
      <c r="N31" s="87">
        <v>979.44517177552427</v>
      </c>
      <c r="O31" s="87">
        <v>1391.0278940072744</v>
      </c>
      <c r="P31" s="87">
        <v>1254.3446126423285</v>
      </c>
      <c r="Q31" s="87">
        <v>1357.1427529685907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15.325876839539891</v>
      </c>
      <c r="H33" s="87">
        <v>4.2454499999999991</v>
      </c>
      <c r="I33" s="87">
        <v>51.623955263157896</v>
      </c>
      <c r="J33" s="87">
        <v>53.84720964912281</v>
      </c>
      <c r="K33" s="87">
        <v>28.369685087719294</v>
      </c>
      <c r="L33" s="87">
        <v>33.334442350812992</v>
      </c>
      <c r="M33" s="87">
        <v>39.46113300758293</v>
      </c>
      <c r="N33" s="87">
        <v>38.164986201415836</v>
      </c>
      <c r="O33" s="87">
        <v>109.67739968505886</v>
      </c>
      <c r="P33" s="87">
        <v>110.20969372307503</v>
      </c>
      <c r="Q33" s="87">
        <v>69.508668611556956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302.53381806070468</v>
      </c>
      <c r="C35" s="204">
        <v>409.76669098601167</v>
      </c>
      <c r="D35" s="204">
        <v>421.07792331010398</v>
      </c>
      <c r="E35" s="204">
        <v>500.20808478932196</v>
      </c>
      <c r="F35" s="204">
        <v>439.7365614685516</v>
      </c>
      <c r="G35" s="204">
        <v>422.24199362926629</v>
      </c>
      <c r="H35" s="204">
        <v>391.44326655555449</v>
      </c>
      <c r="I35" s="204">
        <v>407.84673696549987</v>
      </c>
      <c r="J35" s="204">
        <v>461.91437363922671</v>
      </c>
      <c r="K35" s="204">
        <v>377.68398309633358</v>
      </c>
      <c r="L35" s="204">
        <v>596.53657650461059</v>
      </c>
      <c r="M35" s="204">
        <v>531.43874038527349</v>
      </c>
      <c r="N35" s="204">
        <v>384.5780468703195</v>
      </c>
      <c r="O35" s="204">
        <v>511.67603602741258</v>
      </c>
      <c r="P35" s="204">
        <v>467.28559266276193</v>
      </c>
      <c r="Q35" s="204">
        <v>466.1370928889495</v>
      </c>
    </row>
    <row r="36" spans="1:17" x14ac:dyDescent="0.25">
      <c r="A36" s="152" t="s">
        <v>190</v>
      </c>
      <c r="B36" s="151">
        <v>219.05988763176504</v>
      </c>
      <c r="C36" s="151">
        <v>328.08536465853439</v>
      </c>
      <c r="D36" s="151">
        <v>300.45091938492982</v>
      </c>
      <c r="E36" s="151">
        <v>387.08492544513854</v>
      </c>
      <c r="F36" s="151">
        <v>262.06728467320136</v>
      </c>
      <c r="G36" s="151">
        <v>214.14515960012923</v>
      </c>
      <c r="H36" s="151">
        <v>97.034024075705929</v>
      </c>
      <c r="I36" s="151">
        <v>135.76653882375132</v>
      </c>
      <c r="J36" s="151">
        <v>112.63988987849828</v>
      </c>
      <c r="K36" s="151">
        <v>20.488280538029695</v>
      </c>
      <c r="L36" s="151">
        <v>19.506014002555968</v>
      </c>
      <c r="M36" s="151">
        <v>13.489120080675399</v>
      </c>
      <c r="N36" s="151">
        <v>8.1223371207891617</v>
      </c>
      <c r="O36" s="151">
        <v>326.77951709542867</v>
      </c>
      <c r="P36" s="151">
        <v>364.18559153996335</v>
      </c>
      <c r="Q36" s="151">
        <v>388.26900433869019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67.093376768047861</v>
      </c>
      <c r="C38" s="208">
        <v>128.20604265010445</v>
      </c>
      <c r="D38" s="208">
        <v>84.163860876746313</v>
      </c>
      <c r="E38" s="208">
        <v>60.268735848407786</v>
      </c>
      <c r="F38" s="208">
        <v>41.743189038340205</v>
      </c>
      <c r="G38" s="208">
        <v>50.944604347373712</v>
      </c>
      <c r="H38" s="208">
        <v>52.323171188773529</v>
      </c>
      <c r="I38" s="208">
        <v>27.76675390246573</v>
      </c>
      <c r="J38" s="208">
        <v>33.280185084045279</v>
      </c>
      <c r="K38" s="208">
        <v>20.488280538029695</v>
      </c>
      <c r="L38" s="208">
        <v>19.506014002555968</v>
      </c>
      <c r="M38" s="208">
        <v>13.489120080675399</v>
      </c>
      <c r="N38" s="208">
        <v>8.1223371207891617</v>
      </c>
      <c r="O38" s="208">
        <v>56.878070082863594</v>
      </c>
      <c r="P38" s="208">
        <v>39.619722690454942</v>
      </c>
      <c r="Q38" s="208">
        <v>10.798954915651853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151.96651086371716</v>
      </c>
      <c r="C41" s="208">
        <v>199.87932200842994</v>
      </c>
      <c r="D41" s="208">
        <v>216.28705850818352</v>
      </c>
      <c r="E41" s="208">
        <v>326.81618959673074</v>
      </c>
      <c r="F41" s="208">
        <v>220.32409563486115</v>
      </c>
      <c r="G41" s="208">
        <v>163.20055525275552</v>
      </c>
      <c r="H41" s="208">
        <v>44.7108528869324</v>
      </c>
      <c r="I41" s="208">
        <v>107.9997849212856</v>
      </c>
      <c r="J41" s="208">
        <v>79.359704794452995</v>
      </c>
      <c r="K41" s="208">
        <v>0</v>
      </c>
      <c r="L41" s="208">
        <v>0</v>
      </c>
      <c r="M41" s="208">
        <v>0</v>
      </c>
      <c r="N41" s="208">
        <v>0</v>
      </c>
      <c r="O41" s="208">
        <v>269.90144701256509</v>
      </c>
      <c r="P41" s="208">
        <v>324.56586884950843</v>
      </c>
      <c r="Q41" s="208">
        <v>377.47004942303835</v>
      </c>
    </row>
    <row r="42" spans="1:17" x14ac:dyDescent="0.25">
      <c r="A42" s="152" t="s">
        <v>189</v>
      </c>
      <c r="B42" s="151">
        <v>83.473930428939624</v>
      </c>
      <c r="C42" s="151">
        <v>81.681326327477251</v>
      </c>
      <c r="D42" s="151">
        <v>120.62700392517418</v>
      </c>
      <c r="E42" s="151">
        <v>113.12315934418343</v>
      </c>
      <c r="F42" s="151">
        <v>177.66927679535021</v>
      </c>
      <c r="G42" s="151">
        <v>208.09683402913703</v>
      </c>
      <c r="H42" s="151">
        <v>294.40924247984856</v>
      </c>
      <c r="I42" s="151">
        <v>272.08019814174855</v>
      </c>
      <c r="J42" s="151">
        <v>349.2744837607284</v>
      </c>
      <c r="K42" s="151">
        <v>357.19570255830388</v>
      </c>
      <c r="L42" s="151">
        <v>577.03056250205464</v>
      </c>
      <c r="M42" s="151">
        <v>517.94962030459806</v>
      </c>
      <c r="N42" s="151">
        <v>376.45570974953034</v>
      </c>
      <c r="O42" s="151">
        <v>184.89651893198393</v>
      </c>
      <c r="P42" s="151">
        <v>103.10000112279857</v>
      </c>
      <c r="Q42" s="151">
        <v>77.868088550259301</v>
      </c>
    </row>
    <row r="43" spans="1:17" x14ac:dyDescent="0.25">
      <c r="A43" s="156" t="s">
        <v>180</v>
      </c>
      <c r="B43" s="155">
        <v>151.26690903035239</v>
      </c>
      <c r="C43" s="155">
        <v>204.88334549300615</v>
      </c>
      <c r="D43" s="155">
        <v>210.53896165505225</v>
      </c>
      <c r="E43" s="155">
        <v>250.10404239466126</v>
      </c>
      <c r="F43" s="155">
        <v>219.86828073427634</v>
      </c>
      <c r="G43" s="155">
        <v>211.12099681463326</v>
      </c>
      <c r="H43" s="155">
        <v>195.72163327777747</v>
      </c>
      <c r="I43" s="155">
        <v>203.92336848275011</v>
      </c>
      <c r="J43" s="155">
        <v>230.95718681961358</v>
      </c>
      <c r="K43" s="155">
        <v>188.84199154816707</v>
      </c>
      <c r="L43" s="155">
        <v>178.2682882523053</v>
      </c>
      <c r="M43" s="155">
        <v>202.71937019263709</v>
      </c>
      <c r="N43" s="155">
        <v>192.28902343515995</v>
      </c>
      <c r="O43" s="155">
        <v>255.83801801370655</v>
      </c>
      <c r="P43" s="155">
        <v>233.64279633138145</v>
      </c>
      <c r="Q43" s="155">
        <v>233.06854644447506</v>
      </c>
    </row>
    <row r="44" spans="1:17" x14ac:dyDescent="0.25">
      <c r="A44" s="152" t="s">
        <v>193</v>
      </c>
      <c r="B44" s="151">
        <v>75.828422641764874</v>
      </c>
      <c r="C44" s="151">
        <v>113.56801084333897</v>
      </c>
      <c r="D44" s="151">
        <v>104.0022413255527</v>
      </c>
      <c r="E44" s="151">
        <v>133.99093573100961</v>
      </c>
      <c r="F44" s="151">
        <v>90.715598540723761</v>
      </c>
      <c r="G44" s="151">
        <v>74.127170630814021</v>
      </c>
      <c r="H44" s="151">
        <v>33.588700641590535</v>
      </c>
      <c r="I44" s="151">
        <v>46.996109592837072</v>
      </c>
      <c r="J44" s="151">
        <v>38.990731111787916</v>
      </c>
      <c r="K44" s="151">
        <v>0</v>
      </c>
      <c r="L44" s="151">
        <v>0</v>
      </c>
      <c r="M44" s="151">
        <v>0</v>
      </c>
      <c r="N44" s="151">
        <v>0</v>
      </c>
      <c r="O44" s="151">
        <v>113.11598668687925</v>
      </c>
      <c r="P44" s="151">
        <v>126.06424322537207</v>
      </c>
      <c r="Q44" s="151">
        <v>134.40080919416215</v>
      </c>
    </row>
    <row r="45" spans="1:17" x14ac:dyDescent="0.25">
      <c r="A45" s="152" t="s">
        <v>187</v>
      </c>
      <c r="B45" s="151">
        <v>46.543664317031464</v>
      </c>
      <c r="C45" s="151">
        <v>63.041029382463478</v>
      </c>
      <c r="D45" s="151">
        <v>64.781218970785375</v>
      </c>
      <c r="E45" s="151">
        <v>76.955089967588108</v>
      </c>
      <c r="F45" s="151">
        <v>67.651778687469758</v>
      </c>
      <c r="G45" s="151">
        <v>64.960306712194836</v>
      </c>
      <c r="H45" s="151">
        <v>60.222041008546981</v>
      </c>
      <c r="I45" s="151">
        <v>62.745651840846158</v>
      </c>
      <c r="J45" s="151">
        <v>71.063749790650377</v>
      </c>
      <c r="K45" s="151">
        <v>58.105228168666855</v>
      </c>
      <c r="L45" s="151">
        <v>54.851781000709224</v>
      </c>
      <c r="M45" s="151">
        <v>62.375190828503825</v>
      </c>
      <c r="N45" s="151">
        <v>59.165853364664613</v>
      </c>
      <c r="O45" s="151">
        <v>78.719390158063618</v>
      </c>
      <c r="P45" s="151">
        <v>71.890091178886777</v>
      </c>
      <c r="Q45" s="151">
        <v>71.713398905992364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11.231486315789482</v>
      </c>
      <c r="E46" s="87">
        <v>12.213711929824569</v>
      </c>
      <c r="F46" s="87">
        <v>12.765623111841023</v>
      </c>
      <c r="G46" s="87">
        <v>12.260829603412844</v>
      </c>
      <c r="H46" s="87">
        <v>11.887263473984092</v>
      </c>
      <c r="I46" s="87">
        <v>13.684868064591058</v>
      </c>
      <c r="J46" s="87">
        <v>16.324081045285993</v>
      </c>
      <c r="K46" s="87">
        <v>7.7232035087719453</v>
      </c>
      <c r="L46" s="87">
        <v>11.724318125809702</v>
      </c>
      <c r="M46" s="87">
        <v>8.2475279617694639</v>
      </c>
      <c r="N46" s="87">
        <v>8.5045656945337385</v>
      </c>
      <c r="O46" s="87">
        <v>14.991729948015347</v>
      </c>
      <c r="P46" s="87">
        <v>14.289254972355479</v>
      </c>
      <c r="Q46" s="87">
        <v>12.64529393788996</v>
      </c>
    </row>
    <row r="47" spans="1:17" x14ac:dyDescent="0.25">
      <c r="A47" s="150" t="s">
        <v>31</v>
      </c>
      <c r="B47" s="87">
        <v>6.6793045477934641</v>
      </c>
      <c r="C47" s="87">
        <v>10.659649122807025</v>
      </c>
      <c r="D47" s="87">
        <v>7.3438571929824832</v>
      </c>
      <c r="E47" s="87">
        <v>2.3895221052631683</v>
      </c>
      <c r="F47" s="87">
        <v>1.5789473684210549</v>
      </c>
      <c r="G47" s="87">
        <v>1.1565169731436598</v>
      </c>
      <c r="H47" s="87">
        <v>0.84910561403508567</v>
      </c>
      <c r="I47" s="87">
        <v>0.92631578947368709</v>
      </c>
      <c r="J47" s="87">
        <v>0.92631578947368354</v>
      </c>
      <c r="K47" s="87">
        <v>1.3122807017543892</v>
      </c>
      <c r="L47" s="87">
        <v>1.0019329835931252</v>
      </c>
      <c r="M47" s="87">
        <v>1.2447422934859098</v>
      </c>
      <c r="N47" s="87">
        <v>1.0794158416007527</v>
      </c>
      <c r="O47" s="87">
        <v>1.1950675389151186</v>
      </c>
      <c r="P47" s="87">
        <v>1.1565169731436669</v>
      </c>
      <c r="Q47" s="87">
        <v>1.1950675389151257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7.2275692554591495E-15</v>
      </c>
      <c r="J48" s="87">
        <v>0</v>
      </c>
      <c r="K48" s="87">
        <v>0.90178139696064008</v>
      </c>
      <c r="L48" s="87">
        <v>2.0679471716177531</v>
      </c>
      <c r="M48" s="87">
        <v>2.4730287998214777</v>
      </c>
      <c r="N48" s="87">
        <v>4.5597279298253568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0.32756697343649854</v>
      </c>
      <c r="Q49" s="87">
        <v>0.26251162123302052</v>
      </c>
    </row>
    <row r="50" spans="1:17" x14ac:dyDescent="0.25">
      <c r="A50" s="150" t="s">
        <v>29</v>
      </c>
      <c r="B50" s="87">
        <v>10.626549646371643</v>
      </c>
      <c r="C50" s="87">
        <v>12.571822456140353</v>
      </c>
      <c r="D50" s="87">
        <v>9.3570126305538679</v>
      </c>
      <c r="E50" s="87">
        <v>10.225254542722382</v>
      </c>
      <c r="F50" s="87">
        <v>11.338600999999983</v>
      </c>
      <c r="G50" s="87">
        <v>9.7129962930565057</v>
      </c>
      <c r="H50" s="87">
        <v>9.9042046666666579</v>
      </c>
      <c r="I50" s="87">
        <v>9.6505803333333233</v>
      </c>
      <c r="J50" s="87">
        <v>5.8588836666666566</v>
      </c>
      <c r="K50" s="87">
        <v>7.8111238596491432</v>
      </c>
      <c r="L50" s="87">
        <v>9.8193391927146081</v>
      </c>
      <c r="M50" s="87">
        <v>9.8496627831560204</v>
      </c>
      <c r="N50" s="87">
        <v>8.0181381540887458</v>
      </c>
      <c r="O50" s="87">
        <v>7.961491082320947</v>
      </c>
      <c r="P50" s="87">
        <v>6.49659566484533</v>
      </c>
      <c r="Q50" s="87">
        <v>5.732292295948838</v>
      </c>
    </row>
    <row r="51" spans="1:17" x14ac:dyDescent="0.25">
      <c r="A51" s="150" t="s">
        <v>28</v>
      </c>
      <c r="B51" s="87">
        <v>8.0453333446847797E-2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29.157356789419509</v>
      </c>
      <c r="C52" s="87">
        <v>39.8095578035161</v>
      </c>
      <c r="D52" s="87">
        <v>36.848862831459542</v>
      </c>
      <c r="E52" s="87">
        <v>52.126601389777989</v>
      </c>
      <c r="F52" s="87">
        <v>41.968607207207697</v>
      </c>
      <c r="G52" s="87">
        <v>41.272659230234922</v>
      </c>
      <c r="H52" s="87">
        <v>37.427087253861146</v>
      </c>
      <c r="I52" s="87">
        <v>36.606652916605981</v>
      </c>
      <c r="J52" s="87">
        <v>45.996388938346854</v>
      </c>
      <c r="K52" s="87">
        <v>39.325213789250029</v>
      </c>
      <c r="L52" s="87">
        <v>28.796727469241318</v>
      </c>
      <c r="M52" s="87">
        <v>39.011516843131631</v>
      </c>
      <c r="N52" s="87">
        <v>35.61618806456454</v>
      </c>
      <c r="O52" s="87">
        <v>50.582832509355512</v>
      </c>
      <c r="P52" s="87">
        <v>45.612531368812142</v>
      </c>
      <c r="Q52" s="87">
        <v>49.350645562494265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0.55730461234690409</v>
      </c>
      <c r="H54" s="87">
        <v>0.15438000000000063</v>
      </c>
      <c r="I54" s="87">
        <v>1.8772347368421052</v>
      </c>
      <c r="J54" s="87">
        <v>1.9580803508771893</v>
      </c>
      <c r="K54" s="87">
        <v>1.0316249122807051</v>
      </c>
      <c r="L54" s="87">
        <v>1.4415160577327129</v>
      </c>
      <c r="M54" s="87">
        <v>1.5487121471393195</v>
      </c>
      <c r="N54" s="87">
        <v>1.3878176800514836</v>
      </c>
      <c r="O54" s="87">
        <v>3.9882690794566997</v>
      </c>
      <c r="P54" s="87">
        <v>4.0076252262936549</v>
      </c>
      <c r="Q54" s="87">
        <v>2.5275879495111582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28.89482207155605</v>
      </c>
      <c r="C56" s="151">
        <v>28.27430526720369</v>
      </c>
      <c r="D56" s="151">
        <v>41.755501358714163</v>
      </c>
      <c r="E56" s="151">
        <v>39.158016696063534</v>
      </c>
      <c r="F56" s="151">
        <v>61.500903506082828</v>
      </c>
      <c r="G56" s="151">
        <v>72.033519471624402</v>
      </c>
      <c r="H56" s="151">
        <v>101.91089162763996</v>
      </c>
      <c r="I56" s="151">
        <v>94.181607049066869</v>
      </c>
      <c r="J56" s="151">
        <v>120.9027059171753</v>
      </c>
      <c r="K56" s="151">
        <v>130.73676337950022</v>
      </c>
      <c r="L56" s="151">
        <v>123.41650725159606</v>
      </c>
      <c r="M56" s="151">
        <v>140.34417936413325</v>
      </c>
      <c r="N56" s="151">
        <v>133.12317007049532</v>
      </c>
      <c r="O56" s="151">
        <v>64.002641168763688</v>
      </c>
      <c r="P56" s="151">
        <v>35.68846192712261</v>
      </c>
      <c r="Q56" s="151">
        <v>26.954338344320544</v>
      </c>
    </row>
    <row r="57" spans="1:17" x14ac:dyDescent="0.25">
      <c r="A57" s="243" t="s">
        <v>179</v>
      </c>
      <c r="B57" s="242">
        <v>104.72324471332092</v>
      </c>
      <c r="C57" s="242">
        <v>141.84231611054261</v>
      </c>
      <c r="D57" s="242">
        <v>145.75774268426687</v>
      </c>
      <c r="E57" s="242">
        <v>173.14895242707317</v>
      </c>
      <c r="F57" s="242">
        <v>152.21650204680657</v>
      </c>
      <c r="G57" s="242">
        <v>146.16069010243845</v>
      </c>
      <c r="H57" s="242">
        <v>135.4995922692305</v>
      </c>
      <c r="I57" s="242">
        <v>141.17771664190394</v>
      </c>
      <c r="J57" s="242">
        <v>159.89343702896321</v>
      </c>
      <c r="K57" s="242">
        <v>130.73676337950022</v>
      </c>
      <c r="L57" s="242">
        <v>123.41650725159606</v>
      </c>
      <c r="M57" s="242">
        <v>140.34417936413325</v>
      </c>
      <c r="N57" s="242">
        <v>133.12317007049532</v>
      </c>
      <c r="O57" s="242">
        <v>177.11862785564296</v>
      </c>
      <c r="P57" s="242">
        <v>161.75270515249466</v>
      </c>
      <c r="Q57" s="242">
        <v>161.3551475384827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3124.5285741978573</v>
      </c>
      <c r="C60" s="96">
        <v>2943.99647013088</v>
      </c>
      <c r="D60" s="96">
        <v>2460.0889129681445</v>
      </c>
      <c r="E60" s="96">
        <v>2200.818782063674</v>
      </c>
      <c r="F60" s="96">
        <v>1905.3203688272522</v>
      </c>
      <c r="G60" s="96">
        <v>1850.0571996502051</v>
      </c>
      <c r="H60" s="96">
        <v>1379.7270178362141</v>
      </c>
      <c r="I60" s="96">
        <v>1504.5076751129893</v>
      </c>
      <c r="J60" s="96">
        <v>1818.685992827541</v>
      </c>
      <c r="K60" s="96">
        <v>1286.4858486821929</v>
      </c>
      <c r="L60" s="96">
        <v>1180.9402827977669</v>
      </c>
      <c r="M60" s="96">
        <v>1126.1046554942207</v>
      </c>
      <c r="N60" s="96">
        <v>1197.8667112116084</v>
      </c>
      <c r="O60" s="96">
        <v>1260.0080162219924</v>
      </c>
      <c r="P60" s="96">
        <v>1753.5420996195044</v>
      </c>
      <c r="Q60" s="96">
        <v>1878.8984029572571</v>
      </c>
    </row>
    <row r="61" spans="1:17" x14ac:dyDescent="0.25">
      <c r="A61" s="132" t="s">
        <v>83</v>
      </c>
      <c r="B61" s="160">
        <v>30.072780906927875</v>
      </c>
      <c r="C61" s="160">
        <v>28.335206010956032</v>
      </c>
      <c r="D61" s="160">
        <v>23.677720697512349</v>
      </c>
      <c r="E61" s="160">
        <v>21.182312620022671</v>
      </c>
      <c r="F61" s="160">
        <v>18.33821667768196</v>
      </c>
      <c r="G61" s="160">
        <v>17.806322940941051</v>
      </c>
      <c r="H61" s="160">
        <v>13.279516360131067</v>
      </c>
      <c r="I61" s="160">
        <v>14.480497973387802</v>
      </c>
      <c r="J61" s="160">
        <v>17.504383173977615</v>
      </c>
      <c r="K61" s="160">
        <v>12.382094177908092</v>
      </c>
      <c r="L61" s="160">
        <v>11.366245353624279</v>
      </c>
      <c r="M61" s="160">
        <v>10.838466597042785</v>
      </c>
      <c r="N61" s="160">
        <v>11.529157857427172</v>
      </c>
      <c r="O61" s="160">
        <v>12.127251875923262</v>
      </c>
      <c r="P61" s="160">
        <v>16.877390019219053</v>
      </c>
      <c r="Q61" s="160">
        <v>18.083912077205493</v>
      </c>
    </row>
    <row r="62" spans="1:17" x14ac:dyDescent="0.25">
      <c r="A62" s="76" t="s">
        <v>82</v>
      </c>
      <c r="B62" s="159">
        <v>195.50941933010026</v>
      </c>
      <c r="C62" s="159">
        <v>184.21308261932555</v>
      </c>
      <c r="D62" s="159">
        <v>153.93379943670263</v>
      </c>
      <c r="E62" s="159">
        <v>137.7106311925827</v>
      </c>
      <c r="F62" s="159">
        <v>119.22057043208848</v>
      </c>
      <c r="G62" s="159">
        <v>115.76261834121364</v>
      </c>
      <c r="H62" s="159">
        <v>86.332904848041096</v>
      </c>
      <c r="I62" s="159">
        <v>94.140736739632459</v>
      </c>
      <c r="J62" s="159">
        <v>113.79964495693017</v>
      </c>
      <c r="K62" s="159">
        <v>80.498576114580146</v>
      </c>
      <c r="L62" s="159">
        <v>73.894331087239166</v>
      </c>
      <c r="M62" s="159">
        <v>70.463131340419636</v>
      </c>
      <c r="N62" s="159">
        <v>74.953459244315553</v>
      </c>
      <c r="O62" s="159">
        <v>78.841793170694757</v>
      </c>
      <c r="P62" s="159">
        <v>109.72343171977808</v>
      </c>
      <c r="Q62" s="159">
        <v>117.56728319782829</v>
      </c>
    </row>
    <row r="63" spans="1:17" x14ac:dyDescent="0.25">
      <c r="A63" s="76" t="s">
        <v>81</v>
      </c>
      <c r="B63" s="159">
        <v>36.080628778316004</v>
      </c>
      <c r="C63" s="159">
        <v>33.995926502523531</v>
      </c>
      <c r="D63" s="159">
        <v>28.407983067731049</v>
      </c>
      <c r="E63" s="159">
        <v>25.414050023328937</v>
      </c>
      <c r="F63" s="159">
        <v>22.001769322614951</v>
      </c>
      <c r="G63" s="159">
        <v>21.363615487615309</v>
      </c>
      <c r="H63" s="159">
        <v>15.932457381588051</v>
      </c>
      <c r="I63" s="159">
        <v>17.373367415535622</v>
      </c>
      <c r="J63" s="159">
        <v>21.001355120709587</v>
      </c>
      <c r="K63" s="159">
        <v>14.855750950133482</v>
      </c>
      <c r="L63" s="159">
        <v>13.636958965537559</v>
      </c>
      <c r="M63" s="159">
        <v>13.003742188804042</v>
      </c>
      <c r="N63" s="159">
        <v>13.832417629345537</v>
      </c>
      <c r="O63" s="159">
        <v>14.549997035210106</v>
      </c>
      <c r="P63" s="159">
        <v>20.249103197836124</v>
      </c>
      <c r="Q63" s="159">
        <v>21.696660529556983</v>
      </c>
    </row>
    <row r="64" spans="1:17" x14ac:dyDescent="0.25">
      <c r="A64" s="76" t="s">
        <v>80</v>
      </c>
      <c r="B64" s="159">
        <v>285.69141861581477</v>
      </c>
      <c r="C64" s="159">
        <v>269.1844571040823</v>
      </c>
      <c r="D64" s="159">
        <v>224.93834662636729</v>
      </c>
      <c r="E64" s="159">
        <v>201.23196989021534</v>
      </c>
      <c r="F64" s="159">
        <v>174.21305843797862</v>
      </c>
      <c r="G64" s="159">
        <v>169.16006793893999</v>
      </c>
      <c r="H64" s="159">
        <v>126.15540542124512</v>
      </c>
      <c r="I64" s="159">
        <v>137.56473074718411</v>
      </c>
      <c r="J64" s="159">
        <v>166.29164015278732</v>
      </c>
      <c r="K64" s="159">
        <v>117.62989469012686</v>
      </c>
      <c r="L64" s="159">
        <v>107.97933085943065</v>
      </c>
      <c r="M64" s="159">
        <v>102.96543267190646</v>
      </c>
      <c r="N64" s="159">
        <v>109.52699964555813</v>
      </c>
      <c r="O64" s="159">
        <v>115.20889282127098</v>
      </c>
      <c r="P64" s="159">
        <v>160.33520518258098</v>
      </c>
      <c r="Q64" s="159">
        <v>171.79716473345215</v>
      </c>
    </row>
    <row r="65" spans="1:17" x14ac:dyDescent="0.25">
      <c r="A65" s="129" t="s">
        <v>79</v>
      </c>
      <c r="B65" s="158">
        <v>84.203786539398038</v>
      </c>
      <c r="C65" s="158">
        <v>79.338576830676885</v>
      </c>
      <c r="D65" s="158">
        <v>66.29761795303456</v>
      </c>
      <c r="E65" s="158">
        <v>59.310475336063469</v>
      </c>
      <c r="F65" s="158">
        <v>51.347006697509492</v>
      </c>
      <c r="G65" s="158">
        <v>49.857704234634944</v>
      </c>
      <c r="H65" s="158">
        <v>37.182645808366985</v>
      </c>
      <c r="I65" s="158">
        <v>40.545394325485837</v>
      </c>
      <c r="J65" s="158">
        <v>49.012272887137314</v>
      </c>
      <c r="K65" s="158">
        <v>34.669863698142649</v>
      </c>
      <c r="L65" s="158">
        <v>31.825486990147976</v>
      </c>
      <c r="M65" s="158">
        <v>30.347706471719796</v>
      </c>
      <c r="N65" s="158">
        <v>32.281642000796083</v>
      </c>
      <c r="O65" s="158">
        <v>33.956305252585132</v>
      </c>
      <c r="P65" s="158">
        <v>47.256692053813332</v>
      </c>
      <c r="Q65" s="158">
        <v>50.634953816175369</v>
      </c>
    </row>
    <row r="66" spans="1:17" x14ac:dyDescent="0.25">
      <c r="A66" s="92" t="s">
        <v>125</v>
      </c>
      <c r="B66" s="91">
        <v>0</v>
      </c>
      <c r="C66" s="91">
        <v>0</v>
      </c>
      <c r="D66" s="91">
        <v>0</v>
      </c>
      <c r="E66" s="91">
        <v>0</v>
      </c>
      <c r="F66" s="91">
        <v>0</v>
      </c>
      <c r="G66" s="91">
        <v>0</v>
      </c>
      <c r="H66" s="91">
        <v>0</v>
      </c>
      <c r="I66" s="91">
        <v>0</v>
      </c>
      <c r="J66" s="91">
        <v>0</v>
      </c>
      <c r="K66" s="91">
        <v>0</v>
      </c>
      <c r="L66" s="91">
        <v>0</v>
      </c>
      <c r="M66" s="91">
        <v>0</v>
      </c>
      <c r="N66" s="91">
        <v>0</v>
      </c>
      <c r="O66" s="91">
        <v>0</v>
      </c>
      <c r="P66" s="91">
        <v>3.4951064763104394</v>
      </c>
      <c r="Q66" s="91">
        <v>3.2085914882998505</v>
      </c>
    </row>
    <row r="67" spans="1:17" x14ac:dyDescent="0.25">
      <c r="A67" s="92" t="s">
        <v>26</v>
      </c>
      <c r="B67" s="91">
        <v>25.261135961819413</v>
      </c>
      <c r="C67" s="91">
        <v>23.801573049203064</v>
      </c>
      <c r="D67" s="91">
        <v>19.889285385910366</v>
      </c>
      <c r="E67" s="91">
        <v>17.793142600819039</v>
      </c>
      <c r="F67" s="91">
        <v>15.404102009252844</v>
      </c>
      <c r="G67" s="91">
        <v>14.957311270390482</v>
      </c>
      <c r="H67" s="91">
        <v>11.154793742510096</v>
      </c>
      <c r="I67" s="91">
        <v>12.163618297645749</v>
      </c>
      <c r="J67" s="91">
        <v>14.703681866141194</v>
      </c>
      <c r="K67" s="91">
        <v>0</v>
      </c>
      <c r="L67" s="91">
        <v>0</v>
      </c>
      <c r="M67" s="91">
        <v>0</v>
      </c>
      <c r="N67" s="91">
        <v>0</v>
      </c>
      <c r="O67" s="91">
        <v>10.186891575775538</v>
      </c>
      <c r="P67" s="91">
        <v>14.177007616144001</v>
      </c>
      <c r="Q67" s="91">
        <v>15.19048614485261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58.942650577578632</v>
      </c>
      <c r="C69" s="157">
        <v>55.537003781473821</v>
      </c>
      <c r="D69" s="157">
        <v>46.408332567124198</v>
      </c>
      <c r="E69" s="157">
        <v>41.51733273524443</v>
      </c>
      <c r="F69" s="157">
        <v>35.942904688256647</v>
      </c>
      <c r="G69" s="157">
        <v>34.90039296424446</v>
      </c>
      <c r="H69" s="157">
        <v>26.027852065856891</v>
      </c>
      <c r="I69" s="157">
        <v>28.38177602784009</v>
      </c>
      <c r="J69" s="157">
        <v>34.308591020996118</v>
      </c>
      <c r="K69" s="157">
        <v>34.669863698142649</v>
      </c>
      <c r="L69" s="157">
        <v>31.825486990147976</v>
      </c>
      <c r="M69" s="157">
        <v>30.347706471719796</v>
      </c>
      <c r="N69" s="157">
        <v>32.281642000796083</v>
      </c>
      <c r="O69" s="157">
        <v>23.769413676809592</v>
      </c>
      <c r="P69" s="157">
        <v>29.584577961358892</v>
      </c>
      <c r="Q69" s="157">
        <v>32.23587618302291</v>
      </c>
    </row>
    <row r="70" spans="1:17" x14ac:dyDescent="0.25">
      <c r="A70" s="156" t="s">
        <v>183</v>
      </c>
      <c r="B70" s="204">
        <v>157.81612347564138</v>
      </c>
      <c r="C70" s="204">
        <v>148.69766731491782</v>
      </c>
      <c r="D70" s="204">
        <v>124.25608741622987</v>
      </c>
      <c r="E70" s="204">
        <v>111.16066965296939</v>
      </c>
      <c r="F70" s="204">
        <v>96.235405581045427</v>
      </c>
      <c r="G70" s="204">
        <v>93.44413037795681</v>
      </c>
      <c r="H70" s="204">
        <v>69.688327131211622</v>
      </c>
      <c r="I70" s="204">
        <v>75.990845782755301</v>
      </c>
      <c r="J70" s="204">
        <v>91.859609023154846</v>
      </c>
      <c r="K70" s="204">
        <v>64.978829517478999</v>
      </c>
      <c r="L70" s="204">
        <v>59.647851847607889</v>
      </c>
      <c r="M70" s="204">
        <v>56.878171262554382</v>
      </c>
      <c r="N70" s="204">
        <v>60.502785080934501</v>
      </c>
      <c r="O70" s="204">
        <v>63.641466527294433</v>
      </c>
      <c r="P70" s="204">
        <v>88.569270512858836</v>
      </c>
      <c r="Q70" s="204">
        <v>94.90086434412332</v>
      </c>
    </row>
    <row r="71" spans="1:17" x14ac:dyDescent="0.25">
      <c r="A71" s="152" t="s">
        <v>192</v>
      </c>
      <c r="B71" s="151">
        <v>142.03451112807724</v>
      </c>
      <c r="C71" s="151">
        <v>133.82790058342601</v>
      </c>
      <c r="D71" s="151">
        <v>111.83047867460687</v>
      </c>
      <c r="E71" s="151">
        <v>100.04460268767244</v>
      </c>
      <c r="F71" s="151">
        <v>86.611865022940862</v>
      </c>
      <c r="G71" s="151">
        <v>84.099717340161121</v>
      </c>
      <c r="H71" s="151">
        <v>62.719494418090449</v>
      </c>
      <c r="I71" s="151">
        <v>68.391761204479764</v>
      </c>
      <c r="J71" s="151">
        <v>82.67364812083936</v>
      </c>
      <c r="K71" s="151">
        <v>58.480946565731081</v>
      </c>
      <c r="L71" s="151">
        <v>53.683066662847096</v>
      </c>
      <c r="M71" s="151">
        <v>51.190354136298936</v>
      </c>
      <c r="N71" s="151">
        <v>54.452506572841038</v>
      </c>
      <c r="O71" s="151">
        <v>57.277319874564981</v>
      </c>
      <c r="P71" s="151">
        <v>79.712343461572942</v>
      </c>
      <c r="Q71" s="151">
        <v>85.410777909710973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3.4646428802875788</v>
      </c>
      <c r="G72" s="87">
        <v>3.3386896269070401</v>
      </c>
      <c r="H72" s="87">
        <v>5.1067957182576951</v>
      </c>
      <c r="I72" s="87">
        <v>10.340577194721925</v>
      </c>
      <c r="J72" s="87">
        <v>14.898464571334159</v>
      </c>
      <c r="K72" s="87">
        <v>0</v>
      </c>
      <c r="L72" s="87">
        <v>1.163664178237908</v>
      </c>
      <c r="M72" s="87">
        <v>0</v>
      </c>
      <c r="N72" s="87">
        <v>0</v>
      </c>
      <c r="O72" s="87">
        <v>4.5633460023053711</v>
      </c>
      <c r="P72" s="87">
        <v>6.4780089963747596</v>
      </c>
      <c r="Q72" s="87">
        <v>0.24721301655305325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9.9119786424096238E-15</v>
      </c>
      <c r="J74" s="87">
        <v>0</v>
      </c>
      <c r="K74" s="87">
        <v>1.3109860541535889</v>
      </c>
      <c r="L74" s="87">
        <v>3.0659256974966476</v>
      </c>
      <c r="M74" s="87">
        <v>3.051623636949071</v>
      </c>
      <c r="N74" s="87">
        <v>6.1323632084250761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0.48451114847838095</v>
      </c>
      <c r="Q75" s="87">
        <v>0.42594845742868637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7.1748867628272599</v>
      </c>
      <c r="E76" s="87">
        <v>4.1285036019100687</v>
      </c>
      <c r="F76" s="87">
        <v>9.2211514156626517</v>
      </c>
      <c r="G76" s="87">
        <v>7.8991234913411175</v>
      </c>
      <c r="H76" s="87">
        <v>8.0546242771084433</v>
      </c>
      <c r="I76" s="87">
        <v>7.8483635240963778</v>
      </c>
      <c r="J76" s="87">
        <v>4.7647547891566342</v>
      </c>
      <c r="K76" s="87">
        <v>0</v>
      </c>
      <c r="L76" s="87">
        <v>6.7596265942728886</v>
      </c>
      <c r="M76" s="87">
        <v>0</v>
      </c>
      <c r="N76" s="87">
        <v>0.42004829890849188</v>
      </c>
      <c r="O76" s="87">
        <v>6.4747066030923364</v>
      </c>
      <c r="P76" s="87">
        <v>5.2833759924946735</v>
      </c>
      <c r="Q76" s="87">
        <v>4.6618039756210345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142.03451112807724</v>
      </c>
      <c r="C78" s="87">
        <v>133.82790058342601</v>
      </c>
      <c r="D78" s="87">
        <v>104.65559191177961</v>
      </c>
      <c r="E78" s="87">
        <v>95.916099085762369</v>
      </c>
      <c r="F78" s="87">
        <v>73.926070726990631</v>
      </c>
      <c r="G78" s="87">
        <v>72.861904221912965</v>
      </c>
      <c r="H78" s="87">
        <v>49.55807442272431</v>
      </c>
      <c r="I78" s="87">
        <v>50.202820485661448</v>
      </c>
      <c r="J78" s="87">
        <v>63.010428760348567</v>
      </c>
      <c r="K78" s="87">
        <v>57.169960511577493</v>
      </c>
      <c r="L78" s="87">
        <v>42.693850192839648</v>
      </c>
      <c r="M78" s="87">
        <v>48.138730499349862</v>
      </c>
      <c r="N78" s="87">
        <v>47.900095065507472</v>
      </c>
      <c r="O78" s="87">
        <v>46.239267269167271</v>
      </c>
      <c r="P78" s="87">
        <v>67.466447324225129</v>
      </c>
      <c r="Q78" s="87">
        <v>80.075812460108196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15.781612347564133</v>
      </c>
      <c r="C82" s="151">
        <v>14.869766731491808</v>
      </c>
      <c r="D82" s="151">
        <v>12.425608741623009</v>
      </c>
      <c r="E82" s="151">
        <v>11.116066965296952</v>
      </c>
      <c r="F82" s="151">
        <v>9.6235405581045654</v>
      </c>
      <c r="G82" s="151">
        <v>9.3444130377956895</v>
      </c>
      <c r="H82" s="151">
        <v>6.9688327131211665</v>
      </c>
      <c r="I82" s="151">
        <v>7.5990845782755381</v>
      </c>
      <c r="J82" s="151">
        <v>9.185960902315486</v>
      </c>
      <c r="K82" s="151">
        <v>6.4978829517479113</v>
      </c>
      <c r="L82" s="151">
        <v>5.9647851847607924</v>
      </c>
      <c r="M82" s="151">
        <v>5.687817126255446</v>
      </c>
      <c r="N82" s="151">
        <v>6.0502785080934629</v>
      </c>
      <c r="O82" s="151">
        <v>6.3641466527294526</v>
      </c>
      <c r="P82" s="151">
        <v>8.8569270512858935</v>
      </c>
      <c r="Q82" s="151">
        <v>9.4900864344123477</v>
      </c>
    </row>
    <row r="83" spans="1:17" x14ac:dyDescent="0.25">
      <c r="A83" s="156" t="s">
        <v>181</v>
      </c>
      <c r="B83" s="204">
        <v>1546.0737991734518</v>
      </c>
      <c r="C83" s="204">
        <v>1456.7432171738094</v>
      </c>
      <c r="D83" s="204">
        <v>1217.296920689417</v>
      </c>
      <c r="E83" s="204">
        <v>1089.0053250836443</v>
      </c>
      <c r="F83" s="204">
        <v>942.78731377310646</v>
      </c>
      <c r="G83" s="204">
        <v>915.44208843911952</v>
      </c>
      <c r="H83" s="204">
        <v>682.71412522957246</v>
      </c>
      <c r="I83" s="204">
        <v>744.45787321523153</v>
      </c>
      <c r="J83" s="204">
        <v>899.91904239706992</v>
      </c>
      <c r="K83" s="204">
        <v>636.57669194642767</v>
      </c>
      <c r="L83" s="204">
        <v>584.35081845614025</v>
      </c>
      <c r="M83" s="204">
        <v>557.21714864900184</v>
      </c>
      <c r="N83" s="204">
        <v>592.72632434855916</v>
      </c>
      <c r="O83" s="204">
        <v>623.4749769025417</v>
      </c>
      <c r="P83" s="204">
        <v>867.68465436912379</v>
      </c>
      <c r="Q83" s="204">
        <v>929.7132425382988</v>
      </c>
    </row>
    <row r="84" spans="1:17" x14ac:dyDescent="0.25">
      <c r="A84" s="152" t="s">
        <v>190</v>
      </c>
      <c r="B84" s="151">
        <v>1119.4872523289091</v>
      </c>
      <c r="C84" s="151">
        <v>1166.3615909586738</v>
      </c>
      <c r="D84" s="151">
        <v>868.57552661631848</v>
      </c>
      <c r="E84" s="151">
        <v>842.72437389112736</v>
      </c>
      <c r="F84" s="151">
        <v>561.86756570735895</v>
      </c>
      <c r="G84" s="151">
        <v>464.2775827398973</v>
      </c>
      <c r="H84" s="151">
        <v>169.23652678273618</v>
      </c>
      <c r="I84" s="151">
        <v>247.81973125133251</v>
      </c>
      <c r="J84" s="151">
        <v>219.44929108082056</v>
      </c>
      <c r="K84" s="151">
        <v>34.532472734600141</v>
      </c>
      <c r="L84" s="151">
        <v>19.107554668313643</v>
      </c>
      <c r="M84" s="151">
        <v>14.143434525847416</v>
      </c>
      <c r="N84" s="151">
        <v>12.518455137790582</v>
      </c>
      <c r="O84" s="151">
        <v>398.17938994192212</v>
      </c>
      <c r="P84" s="151">
        <v>676.24222548976093</v>
      </c>
      <c r="Q84" s="151">
        <v>774.4048703861431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342.87509602757018</v>
      </c>
      <c r="C86" s="208">
        <v>455.77956222315635</v>
      </c>
      <c r="D86" s="208">
        <v>243.30985550896344</v>
      </c>
      <c r="E86" s="208">
        <v>131.21134238087924</v>
      </c>
      <c r="F86" s="208">
        <v>89.496649835868297</v>
      </c>
      <c r="G86" s="208">
        <v>110.45048977154117</v>
      </c>
      <c r="H86" s="208">
        <v>91.256565381003881</v>
      </c>
      <c r="I86" s="208">
        <v>50.683692384350159</v>
      </c>
      <c r="J86" s="208">
        <v>64.83771452200574</v>
      </c>
      <c r="K86" s="208">
        <v>34.532472734600141</v>
      </c>
      <c r="L86" s="208">
        <v>19.107554668313643</v>
      </c>
      <c r="M86" s="208">
        <v>14.143434525847416</v>
      </c>
      <c r="N86" s="208">
        <v>12.518455137790582</v>
      </c>
      <c r="O86" s="208">
        <v>69.305675728918985</v>
      </c>
      <c r="P86" s="208">
        <v>73.568340065810617</v>
      </c>
      <c r="Q86" s="208">
        <v>21.538580696146095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0</v>
      </c>
      <c r="G87" s="208">
        <v>0</v>
      </c>
      <c r="H87" s="208">
        <v>0</v>
      </c>
      <c r="I87" s="208">
        <v>0</v>
      </c>
      <c r="J87" s="208">
        <v>0</v>
      </c>
      <c r="K87" s="208">
        <v>0</v>
      </c>
      <c r="L87" s="208">
        <v>0</v>
      </c>
      <c r="M87" s="208">
        <v>0</v>
      </c>
      <c r="N87" s="208">
        <v>0</v>
      </c>
      <c r="O87" s="208">
        <v>0</v>
      </c>
      <c r="P87" s="208">
        <v>0</v>
      </c>
      <c r="Q87" s="208">
        <v>0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776.61215630133904</v>
      </c>
      <c r="C89" s="208">
        <v>710.5820287355175</v>
      </c>
      <c r="D89" s="208">
        <v>625.26567110735505</v>
      </c>
      <c r="E89" s="208">
        <v>711.51303151024808</v>
      </c>
      <c r="F89" s="208">
        <v>472.37091587149064</v>
      </c>
      <c r="G89" s="208">
        <v>353.82709296835611</v>
      </c>
      <c r="H89" s="208">
        <v>77.979961401732311</v>
      </c>
      <c r="I89" s="208">
        <v>197.13603886698235</v>
      </c>
      <c r="J89" s="208">
        <v>154.61157655881482</v>
      </c>
      <c r="K89" s="208">
        <v>0</v>
      </c>
      <c r="L89" s="208">
        <v>0</v>
      </c>
      <c r="M89" s="208">
        <v>0</v>
      </c>
      <c r="N89" s="208">
        <v>0</v>
      </c>
      <c r="O89" s="208">
        <v>328.87371421300315</v>
      </c>
      <c r="P89" s="208">
        <v>602.67388542395031</v>
      </c>
      <c r="Q89" s="208">
        <v>752.86628968999696</v>
      </c>
    </row>
    <row r="90" spans="1:17" x14ac:dyDescent="0.25">
      <c r="A90" s="152" t="s">
        <v>189</v>
      </c>
      <c r="B90" s="151">
        <v>426.58654684454257</v>
      </c>
      <c r="C90" s="151">
        <v>290.38162621513555</v>
      </c>
      <c r="D90" s="151">
        <v>348.72139407309857</v>
      </c>
      <c r="E90" s="151">
        <v>246.28095119251691</v>
      </c>
      <c r="F90" s="151">
        <v>380.91974806574746</v>
      </c>
      <c r="G90" s="151">
        <v>451.16450569922222</v>
      </c>
      <c r="H90" s="151">
        <v>513.47759844683628</v>
      </c>
      <c r="I90" s="151">
        <v>496.63814196389905</v>
      </c>
      <c r="J90" s="151">
        <v>680.46975131624936</v>
      </c>
      <c r="K90" s="151">
        <v>602.04421921182757</v>
      </c>
      <c r="L90" s="151">
        <v>565.24326378782655</v>
      </c>
      <c r="M90" s="151">
        <v>543.07371412315445</v>
      </c>
      <c r="N90" s="151">
        <v>580.20786921076854</v>
      </c>
      <c r="O90" s="151">
        <v>225.29558696061954</v>
      </c>
      <c r="P90" s="151">
        <v>191.44242887936289</v>
      </c>
      <c r="Q90" s="151">
        <v>155.30837215215573</v>
      </c>
    </row>
    <row r="91" spans="1:17" x14ac:dyDescent="0.25">
      <c r="A91" s="156" t="s">
        <v>180</v>
      </c>
      <c r="B91" s="155">
        <v>315.63224695128281</v>
      </c>
      <c r="C91" s="155">
        <v>297.39533462983565</v>
      </c>
      <c r="D91" s="155">
        <v>248.51217483245975</v>
      </c>
      <c r="E91" s="155">
        <v>222.32133930593878</v>
      </c>
      <c r="F91" s="155">
        <v>192.47081116209085</v>
      </c>
      <c r="G91" s="155">
        <v>186.88826075591368</v>
      </c>
      <c r="H91" s="155">
        <v>139.37665426242322</v>
      </c>
      <c r="I91" s="155">
        <v>151.98169156551063</v>
      </c>
      <c r="J91" s="155">
        <v>183.71921804630969</v>
      </c>
      <c r="K91" s="155">
        <v>129.957659034958</v>
      </c>
      <c r="L91" s="155">
        <v>119.29570369521572</v>
      </c>
      <c r="M91" s="155">
        <v>113.75634252510875</v>
      </c>
      <c r="N91" s="155">
        <v>121.00557016186902</v>
      </c>
      <c r="O91" s="155">
        <v>127.28293305458884</v>
      </c>
      <c r="P91" s="155">
        <v>177.1385410257177</v>
      </c>
      <c r="Q91" s="155">
        <v>189.80172868824667</v>
      </c>
    </row>
    <row r="92" spans="1:17" x14ac:dyDescent="0.25">
      <c r="A92" s="152" t="s">
        <v>193</v>
      </c>
      <c r="B92" s="151">
        <v>141.69743500366693</v>
      </c>
      <c r="C92" s="151">
        <v>147.63048474363802</v>
      </c>
      <c r="D92" s="151">
        <v>109.93865626647772</v>
      </c>
      <c r="E92" s="151">
        <v>106.66658503437817</v>
      </c>
      <c r="F92" s="151">
        <v>71.117551992540186</v>
      </c>
      <c r="G92" s="151">
        <v>58.765244952175436</v>
      </c>
      <c r="H92" s="151">
        <v>21.420861831303437</v>
      </c>
      <c r="I92" s="151">
        <v>31.367414134069023</v>
      </c>
      <c r="J92" s="151">
        <v>27.776467838143308</v>
      </c>
      <c r="K92" s="151">
        <v>0</v>
      </c>
      <c r="L92" s="151">
        <v>0</v>
      </c>
      <c r="M92" s="151">
        <v>0</v>
      </c>
      <c r="N92" s="151">
        <v>0</v>
      </c>
      <c r="O92" s="151">
        <v>50.398964444410282</v>
      </c>
      <c r="P92" s="151">
        <v>85.594354552701702</v>
      </c>
      <c r="Q92" s="151">
        <v>98.019145425538326</v>
      </c>
    </row>
    <row r="93" spans="1:17" x14ac:dyDescent="0.25">
      <c r="A93" s="152" t="s">
        <v>187</v>
      </c>
      <c r="B93" s="151">
        <v>119.94025384148748</v>
      </c>
      <c r="C93" s="151">
        <v>113.01022715933755</v>
      </c>
      <c r="D93" s="151">
        <v>94.434626436334696</v>
      </c>
      <c r="E93" s="151">
        <v>84.482108936256708</v>
      </c>
      <c r="F93" s="151">
        <v>73.138908241594507</v>
      </c>
      <c r="G93" s="151">
        <v>71.017539087247201</v>
      </c>
      <c r="H93" s="151">
        <v>52.96312861972082</v>
      </c>
      <c r="I93" s="151">
        <v>57.753042794894021</v>
      </c>
      <c r="J93" s="151">
        <v>69.813302857597677</v>
      </c>
      <c r="K93" s="151">
        <v>49.383910433284036</v>
      </c>
      <c r="L93" s="151">
        <v>45.332367404181966</v>
      </c>
      <c r="M93" s="151">
        <v>43.227410159541314</v>
      </c>
      <c r="N93" s="151">
        <v>45.982116661510219</v>
      </c>
      <c r="O93" s="151">
        <v>48.367514560743757</v>
      </c>
      <c r="P93" s="151">
        <v>67.3126455897727</v>
      </c>
      <c r="Q93" s="151">
        <v>72.124656901533726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2.9256984322428452</v>
      </c>
      <c r="G94" s="87">
        <v>2.8193379071659455</v>
      </c>
      <c r="H94" s="87">
        <v>4.3124052731953864</v>
      </c>
      <c r="I94" s="87">
        <v>8.7320429644318462</v>
      </c>
      <c r="J94" s="87">
        <v>12.580925638015515</v>
      </c>
      <c r="K94" s="87">
        <v>0</v>
      </c>
      <c r="L94" s="87">
        <v>0.98264975051201087</v>
      </c>
      <c r="M94" s="87">
        <v>0</v>
      </c>
      <c r="N94" s="87">
        <v>0</v>
      </c>
      <c r="O94" s="87">
        <v>3.8534921797245349</v>
      </c>
      <c r="P94" s="87">
        <v>5.4703187080497973</v>
      </c>
      <c r="Q94" s="87">
        <v>0.20875765842257835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8.3701152980347925E-15</v>
      </c>
      <c r="J96" s="87">
        <v>0</v>
      </c>
      <c r="K96" s="87">
        <v>1.1070548901741417</v>
      </c>
      <c r="L96" s="87">
        <v>2.5890039223305013</v>
      </c>
      <c r="M96" s="87">
        <v>2.5769266267569928</v>
      </c>
      <c r="N96" s="87">
        <v>5.178440042670065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</v>
      </c>
      <c r="C97" s="87">
        <v>0</v>
      </c>
      <c r="D97" s="87">
        <v>0</v>
      </c>
      <c r="E97" s="87">
        <v>0</v>
      </c>
      <c r="F97" s="87">
        <v>0</v>
      </c>
      <c r="G97" s="87">
        <v>0</v>
      </c>
      <c r="H97" s="87">
        <v>0</v>
      </c>
      <c r="I97" s="87">
        <v>0</v>
      </c>
      <c r="J97" s="87">
        <v>0</v>
      </c>
      <c r="K97" s="87">
        <v>0</v>
      </c>
      <c r="L97" s="87">
        <v>0</v>
      </c>
      <c r="M97" s="87">
        <v>0</v>
      </c>
      <c r="N97" s="87">
        <v>0</v>
      </c>
      <c r="O97" s="87">
        <v>0</v>
      </c>
      <c r="P97" s="87">
        <v>0.40914274760396607</v>
      </c>
      <c r="Q97" s="87">
        <v>0.35968980849533516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6.0587932663874646</v>
      </c>
      <c r="E98" s="87">
        <v>3.4862919305018352</v>
      </c>
      <c r="F98" s="87">
        <v>7.7867500843373509</v>
      </c>
      <c r="G98" s="87">
        <v>6.6703709482436127</v>
      </c>
      <c r="H98" s="87">
        <v>6.8016827228915719</v>
      </c>
      <c r="I98" s="87">
        <v>6.6275069759036072</v>
      </c>
      <c r="J98" s="87">
        <v>4.0235707108433791</v>
      </c>
      <c r="K98" s="87">
        <v>0</v>
      </c>
      <c r="L98" s="87">
        <v>5.7081291240526602</v>
      </c>
      <c r="M98" s="87">
        <v>0</v>
      </c>
      <c r="N98" s="87">
        <v>0.35470745241161544</v>
      </c>
      <c r="O98" s="87">
        <v>5.4675300203890842</v>
      </c>
      <c r="P98" s="87">
        <v>4.4615175047732789</v>
      </c>
      <c r="Q98" s="87">
        <v>3.9366344683022083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119.94025384148748</v>
      </c>
      <c r="C100" s="87">
        <v>113.01022715933755</v>
      </c>
      <c r="D100" s="87">
        <v>88.375833169947228</v>
      </c>
      <c r="E100" s="87">
        <v>80.995817005754873</v>
      </c>
      <c r="F100" s="87">
        <v>62.426459725014311</v>
      </c>
      <c r="G100" s="87">
        <v>61.52783023183764</v>
      </c>
      <c r="H100" s="87">
        <v>41.849040623633861</v>
      </c>
      <c r="I100" s="87">
        <v>42.393492854558559</v>
      </c>
      <c r="J100" s="87">
        <v>53.208806508738782</v>
      </c>
      <c r="K100" s="87">
        <v>48.276855543109896</v>
      </c>
      <c r="L100" s="87">
        <v>36.052584607286789</v>
      </c>
      <c r="M100" s="87">
        <v>40.650483532784321</v>
      </c>
      <c r="N100" s="87">
        <v>40.44896916642854</v>
      </c>
      <c r="O100" s="87">
        <v>39.04649236063014</v>
      </c>
      <c r="P100" s="87">
        <v>56.971666629345663</v>
      </c>
      <c r="Q100" s="87">
        <v>67.619574966313607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53.99455810612838</v>
      </c>
      <c r="C104" s="151">
        <v>36.754622726860092</v>
      </c>
      <c r="D104" s="151">
        <v>44.138892129647324</v>
      </c>
      <c r="E104" s="151">
        <v>31.172645335303894</v>
      </c>
      <c r="F104" s="151">
        <v>48.214350927956147</v>
      </c>
      <c r="G104" s="151">
        <v>57.105476716491026</v>
      </c>
      <c r="H104" s="151">
        <v>64.992663811398955</v>
      </c>
      <c r="I104" s="151">
        <v>62.861234636547564</v>
      </c>
      <c r="J104" s="151">
        <v>86.129447350568711</v>
      </c>
      <c r="K104" s="151">
        <v>80.573748601673969</v>
      </c>
      <c r="L104" s="151">
        <v>73.963336291033755</v>
      </c>
      <c r="M104" s="151">
        <v>70.528932365567428</v>
      </c>
      <c r="N104" s="151">
        <v>75.023453500358798</v>
      </c>
      <c r="O104" s="151">
        <v>28.516454049434802</v>
      </c>
      <c r="P104" s="151">
        <v>24.231540883243284</v>
      </c>
      <c r="Q104" s="151">
        <v>19.657926361174614</v>
      </c>
    </row>
    <row r="105" spans="1:17" x14ac:dyDescent="0.25">
      <c r="A105" s="243" t="s">
        <v>179</v>
      </c>
      <c r="B105" s="242">
        <v>473.4483704269241</v>
      </c>
      <c r="C105" s="242">
        <v>446.09300194475338</v>
      </c>
      <c r="D105" s="242">
        <v>372.76826224868955</v>
      </c>
      <c r="E105" s="242">
        <v>333.48200895890812</v>
      </c>
      <c r="F105" s="242">
        <v>288.70621674313617</v>
      </c>
      <c r="G105" s="242">
        <v>280.33239113387043</v>
      </c>
      <c r="H105" s="242">
        <v>209.06498139363481</v>
      </c>
      <c r="I105" s="242">
        <v>227.97253734826589</v>
      </c>
      <c r="J105" s="242">
        <v>275.57882706946452</v>
      </c>
      <c r="K105" s="242">
        <v>194.93648855243697</v>
      </c>
      <c r="L105" s="242">
        <v>178.94355554282359</v>
      </c>
      <c r="M105" s="242">
        <v>170.63451378766311</v>
      </c>
      <c r="N105" s="242">
        <v>181.5083552428035</v>
      </c>
      <c r="O105" s="242">
        <v>190.92439958188325</v>
      </c>
      <c r="P105" s="242">
        <v>265.70781153857649</v>
      </c>
      <c r="Q105" s="242">
        <v>284.70259303236998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130.05665779287847</v>
      </c>
      <c r="C108" s="96">
        <v>148.45691969145946</v>
      </c>
      <c r="D108" s="96">
        <v>147.06133506694593</v>
      </c>
      <c r="E108" s="96">
        <v>150.99115013773553</v>
      </c>
      <c r="F108" s="96">
        <v>128.88379371814423</v>
      </c>
      <c r="G108" s="96">
        <v>126.59211272946594</v>
      </c>
      <c r="H108" s="96">
        <v>119.98804734555436</v>
      </c>
      <c r="I108" s="96">
        <v>113.48178066350938</v>
      </c>
      <c r="J108" s="96">
        <v>113.64621322060542</v>
      </c>
      <c r="K108" s="96">
        <v>94.020992035230393</v>
      </c>
      <c r="L108" s="96">
        <v>86.202276903582501</v>
      </c>
      <c r="M108" s="96">
        <v>88.614925617108824</v>
      </c>
      <c r="N108" s="96">
        <v>87.963635089381555</v>
      </c>
      <c r="O108" s="96">
        <v>95.240551002329525</v>
      </c>
      <c r="P108" s="96">
        <v>114.90770115315421</v>
      </c>
      <c r="Q108" s="96">
        <v>120.53487895521947</v>
      </c>
    </row>
    <row r="109" spans="1:17" x14ac:dyDescent="0.25">
      <c r="A109" s="132" t="s">
        <v>83</v>
      </c>
      <c r="B109" s="160">
        <v>1.3540084055345953</v>
      </c>
      <c r="C109" s="160">
        <v>1.5455719109907602</v>
      </c>
      <c r="D109" s="160">
        <v>1.5310426024240624</v>
      </c>
      <c r="E109" s="160">
        <v>1.5719555608865163</v>
      </c>
      <c r="F109" s="160">
        <v>1.3417978209886758</v>
      </c>
      <c r="G109" s="160">
        <v>1.3179393321259536</v>
      </c>
      <c r="H109" s="160">
        <v>1.2491849892705742</v>
      </c>
      <c r="I109" s="160">
        <v>1.1814488200836943</v>
      </c>
      <c r="J109" s="160">
        <v>1.1831607129481574</v>
      </c>
      <c r="K109" s="160">
        <v>0.97884426428320892</v>
      </c>
      <c r="L109" s="160">
        <v>0.89744430992184565</v>
      </c>
      <c r="M109" s="160">
        <v>0.92256218311000127</v>
      </c>
      <c r="N109" s="160">
        <v>0.91578165480831153</v>
      </c>
      <c r="O109" s="160">
        <v>0.99154098523944867</v>
      </c>
      <c r="P109" s="160">
        <v>1.196293952669508</v>
      </c>
      <c r="Q109" s="160">
        <v>1.2548780049797561</v>
      </c>
    </row>
    <row r="110" spans="1:17" x14ac:dyDescent="0.25">
      <c r="A110" s="76" t="s">
        <v>82</v>
      </c>
      <c r="B110" s="159">
        <v>9.0487761731253951</v>
      </c>
      <c r="C110" s="159">
        <v>10.328986308252086</v>
      </c>
      <c r="D110" s="159">
        <v>10.231887604408803</v>
      </c>
      <c r="E110" s="159">
        <v>10.505307032378271</v>
      </c>
      <c r="F110" s="159">
        <v>8.9671733957368556</v>
      </c>
      <c r="G110" s="159">
        <v>8.8077282071654164</v>
      </c>
      <c r="H110" s="159">
        <v>8.3482460821759368</v>
      </c>
      <c r="I110" s="159">
        <v>7.8955683651901047</v>
      </c>
      <c r="J110" s="159">
        <v>7.9070088668144498</v>
      </c>
      <c r="K110" s="159">
        <v>6.5415713961903101</v>
      </c>
      <c r="L110" s="159">
        <v>5.9975792285583935</v>
      </c>
      <c r="M110" s="159">
        <v>6.1654408249085506</v>
      </c>
      <c r="N110" s="159">
        <v>6.1201268647538436</v>
      </c>
      <c r="O110" s="159">
        <v>6.6264230009484661</v>
      </c>
      <c r="P110" s="159">
        <v>7.9947777064913206</v>
      </c>
      <c r="Q110" s="159">
        <v>8.3862922454729336</v>
      </c>
    </row>
    <row r="111" spans="1:17" x14ac:dyDescent="0.25">
      <c r="A111" s="76" t="s">
        <v>81</v>
      </c>
      <c r="B111" s="159">
        <v>1.5803288833782565</v>
      </c>
      <c r="C111" s="159">
        <v>1.8039119419738483</v>
      </c>
      <c r="D111" s="159">
        <v>1.7869540812326503</v>
      </c>
      <c r="E111" s="159">
        <v>1.8347055794496372</v>
      </c>
      <c r="F111" s="159">
        <v>1.5660773179064529</v>
      </c>
      <c r="G111" s="159">
        <v>1.5382309183498475</v>
      </c>
      <c r="H111" s="159">
        <v>1.4579843900211344</v>
      </c>
      <c r="I111" s="159">
        <v>1.3789262215652611</v>
      </c>
      <c r="J111" s="159">
        <v>1.3809242547590741</v>
      </c>
      <c r="K111" s="159">
        <v>1.1424566175903041</v>
      </c>
      <c r="L111" s="159">
        <v>1.0474507827246449</v>
      </c>
      <c r="M111" s="159">
        <v>1.0767670708112038</v>
      </c>
      <c r="N111" s="159">
        <v>1.0688531873552933</v>
      </c>
      <c r="O111" s="159">
        <v>1.1572755764455982</v>
      </c>
      <c r="P111" s="159">
        <v>1.3962526958375372</v>
      </c>
      <c r="Q111" s="159">
        <v>1.4646289847828591</v>
      </c>
    </row>
    <row r="112" spans="1:17" x14ac:dyDescent="0.25">
      <c r="A112" s="76" t="s">
        <v>80</v>
      </c>
      <c r="B112" s="159">
        <v>12.863079852578656</v>
      </c>
      <c r="C112" s="159">
        <v>14.682933154412218</v>
      </c>
      <c r="D112" s="159">
        <v>14.544904723028592</v>
      </c>
      <c r="E112" s="159">
        <v>14.933577828421903</v>
      </c>
      <c r="F112" s="159">
        <v>12.74707929939242</v>
      </c>
      <c r="G112" s="159">
        <v>12.520423655196558</v>
      </c>
      <c r="H112" s="159">
        <v>11.867257398070453</v>
      </c>
      <c r="I112" s="159">
        <v>11.223763790795095</v>
      </c>
      <c r="J112" s="159">
        <v>11.240026773007493</v>
      </c>
      <c r="K112" s="159">
        <v>9.2990205106904842</v>
      </c>
      <c r="L112" s="159">
        <v>8.5257209442575324</v>
      </c>
      <c r="M112" s="159">
        <v>8.7643407395450108</v>
      </c>
      <c r="N112" s="159">
        <v>8.6999257206789586</v>
      </c>
      <c r="O112" s="159">
        <v>9.4196393597747612</v>
      </c>
      <c r="P112" s="159">
        <v>11.364792550360324</v>
      </c>
      <c r="Q112" s="159">
        <v>11.921341047307683</v>
      </c>
    </row>
    <row r="113" spans="1:17" x14ac:dyDescent="0.25">
      <c r="A113" s="129" t="s">
        <v>79</v>
      </c>
      <c r="B113" s="158">
        <v>3.7912235354968669</v>
      </c>
      <c r="C113" s="158">
        <v>4.3276013507741276</v>
      </c>
      <c r="D113" s="158">
        <v>4.2869192867873744</v>
      </c>
      <c r="E113" s="158">
        <v>4.4014755704822459</v>
      </c>
      <c r="F113" s="158">
        <v>3.7570338987682925</v>
      </c>
      <c r="G113" s="158">
        <v>3.6902301299526696</v>
      </c>
      <c r="H113" s="158">
        <v>3.4977179699576073</v>
      </c>
      <c r="I113" s="158">
        <v>3.3080566962343445</v>
      </c>
      <c r="J113" s="158">
        <v>3.3128499962548399</v>
      </c>
      <c r="K113" s="158">
        <v>2.7407639399929851</v>
      </c>
      <c r="L113" s="158">
        <v>2.5128440677811676</v>
      </c>
      <c r="M113" s="158">
        <v>2.583174112708003</v>
      </c>
      <c r="N113" s="158">
        <v>2.5641886334632722</v>
      </c>
      <c r="O113" s="158">
        <v>2.776314758670456</v>
      </c>
      <c r="P113" s="158">
        <v>3.3496230674746212</v>
      </c>
      <c r="Q113" s="158">
        <v>3.5136584139433173</v>
      </c>
    </row>
    <row r="114" spans="1:17" x14ac:dyDescent="0.25">
      <c r="A114" s="92" t="s">
        <v>125</v>
      </c>
      <c r="B114" s="91">
        <v>0</v>
      </c>
      <c r="C114" s="91">
        <v>0</v>
      </c>
      <c r="D114" s="91">
        <v>0</v>
      </c>
      <c r="E114" s="91">
        <v>0</v>
      </c>
      <c r="F114" s="91">
        <v>0</v>
      </c>
      <c r="G114" s="91">
        <v>0</v>
      </c>
      <c r="H114" s="91">
        <v>0</v>
      </c>
      <c r="I114" s="91">
        <v>0</v>
      </c>
      <c r="J114" s="91">
        <v>0</v>
      </c>
      <c r="K114" s="91">
        <v>0</v>
      </c>
      <c r="L114" s="91">
        <v>0</v>
      </c>
      <c r="M114" s="91">
        <v>0</v>
      </c>
      <c r="N114" s="91">
        <v>0</v>
      </c>
      <c r="O114" s="91">
        <v>0</v>
      </c>
      <c r="P114" s="91">
        <v>0.24773823066154882</v>
      </c>
      <c r="Q114" s="91">
        <v>0.22265043473131846</v>
      </c>
    </row>
    <row r="115" spans="1:17" x14ac:dyDescent="0.25">
      <c r="A115" s="92" t="s">
        <v>26</v>
      </c>
      <c r="B115" s="91">
        <v>1.13736706064906</v>
      </c>
      <c r="C115" s="91">
        <v>1.2982804052322381</v>
      </c>
      <c r="D115" s="91">
        <v>1.2860757860362122</v>
      </c>
      <c r="E115" s="91">
        <v>1.3204426711446737</v>
      </c>
      <c r="F115" s="91">
        <v>1.1271101696304875</v>
      </c>
      <c r="G115" s="91">
        <v>1.1070690389858009</v>
      </c>
      <c r="H115" s="91">
        <v>1.0493153909872821</v>
      </c>
      <c r="I115" s="91">
        <v>0.99241700887030304</v>
      </c>
      <c r="J115" s="91">
        <v>0.99385499887645212</v>
      </c>
      <c r="K115" s="91">
        <v>0</v>
      </c>
      <c r="L115" s="91">
        <v>0</v>
      </c>
      <c r="M115" s="91">
        <v>0</v>
      </c>
      <c r="N115" s="91">
        <v>0</v>
      </c>
      <c r="O115" s="91">
        <v>0.83289442760113686</v>
      </c>
      <c r="P115" s="91">
        <v>1.0048869202423865</v>
      </c>
      <c r="Q115" s="91">
        <v>1.0540975241829951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2.6538564748478071</v>
      </c>
      <c r="C117" s="157">
        <v>3.029320945541889</v>
      </c>
      <c r="D117" s="157">
        <v>3.0008435007511625</v>
      </c>
      <c r="E117" s="157">
        <v>3.0810328993375724</v>
      </c>
      <c r="F117" s="157">
        <v>2.629923729137805</v>
      </c>
      <c r="G117" s="157">
        <v>2.5831610909668687</v>
      </c>
      <c r="H117" s="157">
        <v>2.4484025789703252</v>
      </c>
      <c r="I117" s="157">
        <v>2.3156396873640412</v>
      </c>
      <c r="J117" s="157">
        <v>2.3189949973783879</v>
      </c>
      <c r="K117" s="157">
        <v>2.7407639399929851</v>
      </c>
      <c r="L117" s="157">
        <v>2.5128440677811676</v>
      </c>
      <c r="M117" s="157">
        <v>2.583174112708003</v>
      </c>
      <c r="N117" s="157">
        <v>2.5641886334632722</v>
      </c>
      <c r="O117" s="157">
        <v>1.9434203310693192</v>
      </c>
      <c r="P117" s="157">
        <v>2.096997916570686</v>
      </c>
      <c r="Q117" s="157">
        <v>2.2369104550290038</v>
      </c>
    </row>
    <row r="118" spans="1:17" x14ac:dyDescent="0.25">
      <c r="A118" s="156" t="s">
        <v>183</v>
      </c>
      <c r="B118" s="204">
        <v>13.280639924254649</v>
      </c>
      <c r="C118" s="204">
        <v>15.159569130448793</v>
      </c>
      <c r="D118" s="204">
        <v>15.01706003328664</v>
      </c>
      <c r="E118" s="204">
        <v>15.418350207967135</v>
      </c>
      <c r="F118" s="204">
        <v>13.160873772171568</v>
      </c>
      <c r="G118" s="204">
        <v>12.926860454065503</v>
      </c>
      <c r="H118" s="204">
        <v>12.252491176180163</v>
      </c>
      <c r="I118" s="204">
        <v>11.588108540782736</v>
      </c>
      <c r="J118" s="204">
        <v>11.604899450373033</v>
      </c>
      <c r="K118" s="204">
        <v>9.6008844278442016</v>
      </c>
      <c r="L118" s="204">
        <v>8.802482084620042</v>
      </c>
      <c r="M118" s="204">
        <v>9.0488479329496734</v>
      </c>
      <c r="N118" s="204">
        <v>8.9823418798831849</v>
      </c>
      <c r="O118" s="204">
        <v>9.7254187945064103</v>
      </c>
      <c r="P118" s="204">
        <v>11.733715362493838</v>
      </c>
      <c r="Q118" s="204">
        <v>12.308330483682042</v>
      </c>
    </row>
    <row r="119" spans="1:17" x14ac:dyDescent="0.25">
      <c r="A119" s="152" t="s">
        <v>192</v>
      </c>
      <c r="B119" s="151">
        <v>11.288543935616453</v>
      </c>
      <c r="C119" s="151">
        <v>12.885633760881474</v>
      </c>
      <c r="D119" s="151">
        <v>12.764501028293644</v>
      </c>
      <c r="E119" s="151">
        <v>13.105597676772065</v>
      </c>
      <c r="F119" s="151">
        <v>11.186742706345832</v>
      </c>
      <c r="G119" s="151">
        <v>10.987831385955678</v>
      </c>
      <c r="H119" s="151">
        <v>10.414617499753138</v>
      </c>
      <c r="I119" s="151">
        <v>9.8498922596653262</v>
      </c>
      <c r="J119" s="151">
        <v>9.8641645328170782</v>
      </c>
      <c r="K119" s="151">
        <v>8.1607517636675713</v>
      </c>
      <c r="L119" s="151">
        <v>7.4821097719270355</v>
      </c>
      <c r="M119" s="151">
        <v>7.6915207430072225</v>
      </c>
      <c r="N119" s="151">
        <v>7.6349905979007069</v>
      </c>
      <c r="O119" s="151">
        <v>8.2666059753304477</v>
      </c>
      <c r="P119" s="151">
        <v>9.9736580581197618</v>
      </c>
      <c r="Q119" s="151">
        <v>10.462080911129735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1.9447497324522522E-15</v>
      </c>
      <c r="J122" s="87">
        <v>0</v>
      </c>
      <c r="K122" s="87">
        <v>0.18294217829652434</v>
      </c>
      <c r="L122" s="87">
        <v>0.50130474144403192</v>
      </c>
      <c r="M122" s="87">
        <v>0.4585165877334938</v>
      </c>
      <c r="N122" s="87">
        <v>0.86652610180843448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0</v>
      </c>
      <c r="C123" s="87">
        <v>0</v>
      </c>
      <c r="D123" s="87">
        <v>0</v>
      </c>
      <c r="E123" s="87">
        <v>0</v>
      </c>
      <c r="F123" s="87">
        <v>0</v>
      </c>
      <c r="G123" s="87">
        <v>0</v>
      </c>
      <c r="H123" s="87">
        <v>0</v>
      </c>
      <c r="I123" s="87">
        <v>0</v>
      </c>
      <c r="J123" s="87">
        <v>0</v>
      </c>
      <c r="K123" s="87">
        <v>0</v>
      </c>
      <c r="L123" s="87">
        <v>0</v>
      </c>
      <c r="M123" s="87">
        <v>0</v>
      </c>
      <c r="N123" s="87">
        <v>0</v>
      </c>
      <c r="O123" s="87">
        <v>0</v>
      </c>
      <c r="P123" s="87">
        <v>7.1115237060437639E-2</v>
      </c>
      <c r="Q123" s="87">
        <v>5.5356642821201098E-2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11.288543935616453</v>
      </c>
      <c r="C126" s="87">
        <v>12.885633760881474</v>
      </c>
      <c r="D126" s="87">
        <v>12.764501028293644</v>
      </c>
      <c r="E126" s="87">
        <v>13.105597676772065</v>
      </c>
      <c r="F126" s="87">
        <v>11.186742706345832</v>
      </c>
      <c r="G126" s="87">
        <v>10.987831385955678</v>
      </c>
      <c r="H126" s="87">
        <v>10.414617499753138</v>
      </c>
      <c r="I126" s="87">
        <v>9.8498922596653244</v>
      </c>
      <c r="J126" s="87">
        <v>9.8641645328170782</v>
      </c>
      <c r="K126" s="87">
        <v>7.9778095853710465</v>
      </c>
      <c r="L126" s="87">
        <v>6.9808050304830038</v>
      </c>
      <c r="M126" s="87">
        <v>7.2330041552737292</v>
      </c>
      <c r="N126" s="87">
        <v>6.768464496092272</v>
      </c>
      <c r="O126" s="87">
        <v>8.2666059753304477</v>
      </c>
      <c r="P126" s="87">
        <v>9.902542821059324</v>
      </c>
      <c r="Q126" s="87">
        <v>10.406724268308535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1.9920959886381961</v>
      </c>
      <c r="C130" s="151">
        <v>2.2739353695673188</v>
      </c>
      <c r="D130" s="151">
        <v>2.252559004992996</v>
      </c>
      <c r="E130" s="151">
        <v>2.3127525311950698</v>
      </c>
      <c r="F130" s="151">
        <v>1.9741310658257361</v>
      </c>
      <c r="G130" s="151">
        <v>1.939029068109825</v>
      </c>
      <c r="H130" s="151">
        <v>1.8378736764270247</v>
      </c>
      <c r="I130" s="151">
        <v>1.73821628111741</v>
      </c>
      <c r="J130" s="151">
        <v>1.7407349175559546</v>
      </c>
      <c r="K130" s="151">
        <v>1.4401326641766306</v>
      </c>
      <c r="L130" s="151">
        <v>1.3203723126930056</v>
      </c>
      <c r="M130" s="151">
        <v>1.3573271899424508</v>
      </c>
      <c r="N130" s="151">
        <v>1.347351281982478</v>
      </c>
      <c r="O130" s="151">
        <v>1.4588128191759626</v>
      </c>
      <c r="P130" s="151">
        <v>1.7600573043740759</v>
      </c>
      <c r="Q130" s="151">
        <v>1.8462495725523063</v>
      </c>
    </row>
    <row r="131" spans="1:17" x14ac:dyDescent="0.25">
      <c r="A131" s="156" t="s">
        <v>181</v>
      </c>
      <c r="B131" s="204">
        <v>29.017574054288794</v>
      </c>
      <c r="C131" s="204">
        <v>33.122946061546529</v>
      </c>
      <c r="D131" s="204">
        <v>32.811570382068901</v>
      </c>
      <c r="E131" s="204">
        <v>33.688370553405768</v>
      </c>
      <c r="F131" s="204">
        <v>28.755890640907388</v>
      </c>
      <c r="G131" s="204">
        <v>28.244582539297717</v>
      </c>
      <c r="H131" s="204">
        <v>26.771117361973189</v>
      </c>
      <c r="I131" s="204">
        <v>25.319472529119963</v>
      </c>
      <c r="J131" s="204">
        <v>25.356159877414495</v>
      </c>
      <c r="K131" s="204">
        <v>20.977481240405876</v>
      </c>
      <c r="L131" s="204">
        <v>19.23300964477793</v>
      </c>
      <c r="M131" s="204">
        <v>19.771307444366379</v>
      </c>
      <c r="N131" s="204">
        <v>19.625994844151172</v>
      </c>
      <c r="O131" s="204">
        <v>21.249582978540108</v>
      </c>
      <c r="P131" s="204">
        <v>25.637616591146308</v>
      </c>
      <c r="Q131" s="204">
        <v>26.89312362445882</v>
      </c>
    </row>
    <row r="132" spans="1:17" x14ac:dyDescent="0.25">
      <c r="A132" s="152" t="s">
        <v>190</v>
      </c>
      <c r="B132" s="151">
        <v>21.011160181779903</v>
      </c>
      <c r="C132" s="151">
        <v>26.520344567339258</v>
      </c>
      <c r="D132" s="151">
        <v>23.411976601052501</v>
      </c>
      <c r="E132" s="151">
        <v>26.069671403902994</v>
      </c>
      <c r="F132" s="151">
        <v>17.137483754943744</v>
      </c>
      <c r="G132" s="151">
        <v>14.324583359720346</v>
      </c>
      <c r="H132" s="151">
        <v>6.6362343373368065</v>
      </c>
      <c r="I132" s="151">
        <v>8.4285022744032769</v>
      </c>
      <c r="J132" s="151">
        <v>6.1832132086114804</v>
      </c>
      <c r="K132" s="151">
        <v>1.1379686189262255</v>
      </c>
      <c r="L132" s="151">
        <v>0.62889581329709576</v>
      </c>
      <c r="M132" s="151">
        <v>0.501840607396562</v>
      </c>
      <c r="N132" s="151">
        <v>0.41450350001080216</v>
      </c>
      <c r="O132" s="151">
        <v>13.570947191739428</v>
      </c>
      <c r="P132" s="151">
        <v>19.981036673347138</v>
      </c>
      <c r="Q132" s="151">
        <v>22.400633831801784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6.4352707455947193</v>
      </c>
      <c r="C134" s="208">
        <v>10.363365126739181</v>
      </c>
      <c r="D134" s="208">
        <v>6.5582836142902394</v>
      </c>
      <c r="E134" s="208">
        <v>4.0590217707129588</v>
      </c>
      <c r="F134" s="208">
        <v>2.7297311257915058</v>
      </c>
      <c r="G134" s="208">
        <v>3.4077829873185039</v>
      </c>
      <c r="H134" s="208">
        <v>3.5784234302226086</v>
      </c>
      <c r="I134" s="208">
        <v>1.7237837131838727</v>
      </c>
      <c r="J134" s="208">
        <v>1.826870393948995</v>
      </c>
      <c r="K134" s="208">
        <v>1.1379686189262255</v>
      </c>
      <c r="L134" s="208">
        <v>0.62889581329709576</v>
      </c>
      <c r="M134" s="208">
        <v>0.501840607396562</v>
      </c>
      <c r="N134" s="208">
        <v>0.41450350001080216</v>
      </c>
      <c r="O134" s="208">
        <v>2.3621103682492532</v>
      </c>
      <c r="P134" s="208">
        <v>2.1737354537238849</v>
      </c>
      <c r="Q134" s="208">
        <v>0.6230305075309045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0</v>
      </c>
      <c r="G135" s="208">
        <v>0</v>
      </c>
      <c r="H135" s="208">
        <v>0</v>
      </c>
      <c r="I135" s="208">
        <v>0</v>
      </c>
      <c r="J135" s="208">
        <v>0</v>
      </c>
      <c r="K135" s="208">
        <v>0</v>
      </c>
      <c r="L135" s="208">
        <v>0</v>
      </c>
      <c r="M135" s="208">
        <v>0</v>
      </c>
      <c r="N135" s="208">
        <v>0</v>
      </c>
      <c r="O135" s="208">
        <v>0</v>
      </c>
      <c r="P135" s="208">
        <v>0</v>
      </c>
      <c r="Q135" s="208">
        <v>0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14.575889436185184</v>
      </c>
      <c r="C137" s="208">
        <v>16.156979440600075</v>
      </c>
      <c r="D137" s="208">
        <v>16.853692986762262</v>
      </c>
      <c r="E137" s="208">
        <v>22.010649633190035</v>
      </c>
      <c r="F137" s="208">
        <v>14.407752629152238</v>
      </c>
      <c r="G137" s="208">
        <v>10.916800372401843</v>
      </c>
      <c r="H137" s="208">
        <v>3.0578109071141979</v>
      </c>
      <c r="I137" s="208">
        <v>6.704718561219404</v>
      </c>
      <c r="J137" s="208">
        <v>4.3563428146624856</v>
      </c>
      <c r="K137" s="208">
        <v>0</v>
      </c>
      <c r="L137" s="208">
        <v>0</v>
      </c>
      <c r="M137" s="208">
        <v>0</v>
      </c>
      <c r="N137" s="208">
        <v>0</v>
      </c>
      <c r="O137" s="208">
        <v>11.208836823490175</v>
      </c>
      <c r="P137" s="208">
        <v>17.807301219623252</v>
      </c>
      <c r="Q137" s="208">
        <v>21.777603324270878</v>
      </c>
    </row>
    <row r="138" spans="1:17" x14ac:dyDescent="0.25">
      <c r="A138" s="152" t="s">
        <v>189</v>
      </c>
      <c r="B138" s="151">
        <v>8.0064138725088903</v>
      </c>
      <c r="C138" s="151">
        <v>6.6026014942072706</v>
      </c>
      <c r="D138" s="151">
        <v>9.3995937810163994</v>
      </c>
      <c r="E138" s="151">
        <v>7.6186991495027714</v>
      </c>
      <c r="F138" s="151">
        <v>11.618406885963646</v>
      </c>
      <c r="G138" s="151">
        <v>13.919999179577371</v>
      </c>
      <c r="H138" s="151">
        <v>20.134883024636384</v>
      </c>
      <c r="I138" s="151">
        <v>16.890970254716688</v>
      </c>
      <c r="J138" s="151">
        <v>19.172946668803014</v>
      </c>
      <c r="K138" s="151">
        <v>19.839512621479649</v>
      </c>
      <c r="L138" s="151">
        <v>18.604113831480834</v>
      </c>
      <c r="M138" s="151">
        <v>19.269466836969816</v>
      </c>
      <c r="N138" s="151">
        <v>19.21149134414037</v>
      </c>
      <c r="O138" s="151">
        <v>7.6786357868006805</v>
      </c>
      <c r="P138" s="151">
        <v>5.6565799177991716</v>
      </c>
      <c r="Q138" s="151">
        <v>4.4924897926570351</v>
      </c>
    </row>
    <row r="139" spans="1:17" x14ac:dyDescent="0.25">
      <c r="A139" s="156" t="s">
        <v>180</v>
      </c>
      <c r="B139" s="155">
        <v>19.707008988073746</v>
      </c>
      <c r="C139" s="155">
        <v>22.495133277687032</v>
      </c>
      <c r="D139" s="155">
        <v>22.283665451236303</v>
      </c>
      <c r="E139" s="155">
        <v>22.879135934914679</v>
      </c>
      <c r="F139" s="155">
        <v>19.529289190757524</v>
      </c>
      <c r="G139" s="155">
        <v>19.182039164437423</v>
      </c>
      <c r="H139" s="155">
        <v>18.181349325968437</v>
      </c>
      <c r="I139" s="155">
        <v>17.195478566579403</v>
      </c>
      <c r="J139" s="155">
        <v>17.22039442967796</v>
      </c>
      <c r="K139" s="155">
        <v>14.246656546077672</v>
      </c>
      <c r="L139" s="155">
        <v>13.061915280313652</v>
      </c>
      <c r="M139" s="155">
        <v>13.427495102903336</v>
      </c>
      <c r="N139" s="155">
        <v>13.32880743476251</v>
      </c>
      <c r="O139" s="155">
        <v>14.431451849401428</v>
      </c>
      <c r="P139" s="155">
        <v>17.411543075560253</v>
      </c>
      <c r="Q139" s="155">
        <v>18.264208716864019</v>
      </c>
    </row>
    <row r="140" spans="1:17" x14ac:dyDescent="0.25">
      <c r="A140" s="152" t="s">
        <v>193</v>
      </c>
      <c r="B140" s="151">
        <v>9.3893502651051062</v>
      </c>
      <c r="C140" s="151">
        <v>11.851263906405171</v>
      </c>
      <c r="D140" s="151">
        <v>10.462213738028105</v>
      </c>
      <c r="E140" s="151">
        <v>11.649869592622563</v>
      </c>
      <c r="F140" s="151">
        <v>7.65830331336252</v>
      </c>
      <c r="G140" s="151">
        <v>6.4012900478833421</v>
      </c>
      <c r="H140" s="151">
        <v>2.9655634479720829</v>
      </c>
      <c r="I140" s="151">
        <v>3.7664821637613861</v>
      </c>
      <c r="J140" s="151">
        <v>2.763119888535329</v>
      </c>
      <c r="K140" s="151">
        <v>0</v>
      </c>
      <c r="L140" s="151">
        <v>0</v>
      </c>
      <c r="M140" s="151">
        <v>0</v>
      </c>
      <c r="N140" s="151">
        <v>0</v>
      </c>
      <c r="O140" s="151">
        <v>6.0645093136257167</v>
      </c>
      <c r="P140" s="151">
        <v>8.9290144077172027</v>
      </c>
      <c r="Q140" s="151">
        <v>10.01027051278866</v>
      </c>
    </row>
    <row r="141" spans="1:17" x14ac:dyDescent="0.25">
      <c r="A141" s="152" t="s">
        <v>187</v>
      </c>
      <c r="B141" s="151">
        <v>6.7397970739212205</v>
      </c>
      <c r="C141" s="151">
        <v>7.6933355809689647</v>
      </c>
      <c r="D141" s="151">
        <v>7.6210135843228173</v>
      </c>
      <c r="E141" s="151">
        <v>7.8246644897408206</v>
      </c>
      <c r="F141" s="151">
        <v>6.6790169032390736</v>
      </c>
      <c r="G141" s="151">
        <v>6.5602573942375972</v>
      </c>
      <c r="H141" s="151">
        <v>6.2180214694812044</v>
      </c>
      <c r="I141" s="151">
        <v>5.880853669770155</v>
      </c>
      <c r="J141" s="151">
        <v>5.8893748949498619</v>
      </c>
      <c r="K141" s="151">
        <v>4.8723565387585648</v>
      </c>
      <c r="L141" s="151">
        <v>4.4671750258672693</v>
      </c>
      <c r="M141" s="151">
        <v>4.5922033251929415</v>
      </c>
      <c r="N141" s="151">
        <v>4.5584521426887781</v>
      </c>
      <c r="O141" s="151">
        <v>4.9355565324952888</v>
      </c>
      <c r="P141" s="151">
        <v>5.9547477318416062</v>
      </c>
      <c r="Q141" s="151">
        <v>6.2463593811674922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1.1611079897502297E-15</v>
      </c>
      <c r="J144" s="87">
        <v>0</v>
      </c>
      <c r="K144" s="87">
        <v>0.10922517244137012</v>
      </c>
      <c r="L144" s="87">
        <v>0.29930274876879559</v>
      </c>
      <c r="M144" s="87">
        <v>0.27375618804125135</v>
      </c>
      <c r="N144" s="87">
        <v>0.51735725340257765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4.2459175371493768E-2</v>
      </c>
      <c r="Q145" s="87">
        <v>3.305054588407013E-2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6.7397970739212205</v>
      </c>
      <c r="C148" s="87">
        <v>7.6933355809689647</v>
      </c>
      <c r="D148" s="87">
        <v>7.6210135843228173</v>
      </c>
      <c r="E148" s="87">
        <v>7.8246644897408206</v>
      </c>
      <c r="F148" s="87">
        <v>6.6790169032390736</v>
      </c>
      <c r="G148" s="87">
        <v>6.5602573942375972</v>
      </c>
      <c r="H148" s="87">
        <v>6.2180214694812044</v>
      </c>
      <c r="I148" s="87">
        <v>5.8808536697701541</v>
      </c>
      <c r="J148" s="87">
        <v>5.8893748949498619</v>
      </c>
      <c r="K148" s="87">
        <v>4.7631313663171948</v>
      </c>
      <c r="L148" s="87">
        <v>4.167872277098474</v>
      </c>
      <c r="M148" s="87">
        <v>4.3184471371516899</v>
      </c>
      <c r="N148" s="87">
        <v>4.0410948892862004</v>
      </c>
      <c r="O148" s="87">
        <v>4.9355565324952888</v>
      </c>
      <c r="P148" s="87">
        <v>5.9122885564701129</v>
      </c>
      <c r="Q148" s="87">
        <v>6.2133088352834225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3.5778616490474211</v>
      </c>
      <c r="C152" s="151">
        <v>2.9505337903128943</v>
      </c>
      <c r="D152" s="151">
        <v>4.2004381288853825</v>
      </c>
      <c r="E152" s="151">
        <v>3.4046018525512967</v>
      </c>
      <c r="F152" s="151">
        <v>5.1919689741559303</v>
      </c>
      <c r="G152" s="151">
        <v>6.2204917223164857</v>
      </c>
      <c r="H152" s="151">
        <v>8.9977644085151489</v>
      </c>
      <c r="I152" s="151">
        <v>7.548142733047861</v>
      </c>
      <c r="J152" s="151">
        <v>8.5678996461927692</v>
      </c>
      <c r="K152" s="151">
        <v>9.374300007319107</v>
      </c>
      <c r="L152" s="151">
        <v>8.594740254446382</v>
      </c>
      <c r="M152" s="151">
        <v>8.8352917777103954</v>
      </c>
      <c r="N152" s="151">
        <v>8.7703552920737309</v>
      </c>
      <c r="O152" s="151">
        <v>3.4313860032804224</v>
      </c>
      <c r="P152" s="151">
        <v>2.5277809360014434</v>
      </c>
      <c r="Q152" s="151">
        <v>2.007578822907865</v>
      </c>
    </row>
    <row r="153" spans="1:17" x14ac:dyDescent="0.25">
      <c r="A153" s="243" t="s">
        <v>179</v>
      </c>
      <c r="B153" s="242">
        <v>39.414017976147498</v>
      </c>
      <c r="C153" s="242">
        <v>44.990266555374056</v>
      </c>
      <c r="D153" s="242">
        <v>44.567330902472612</v>
      </c>
      <c r="E153" s="242">
        <v>45.758271869829358</v>
      </c>
      <c r="F153" s="242">
        <v>39.058578381515048</v>
      </c>
      <c r="G153" s="242">
        <v>38.364078328874854</v>
      </c>
      <c r="H153" s="242">
        <v>36.362698651936874</v>
      </c>
      <c r="I153" s="242">
        <v>34.390957133158807</v>
      </c>
      <c r="J153" s="242">
        <v>34.440788859355919</v>
      </c>
      <c r="K153" s="242">
        <v>28.493313092155343</v>
      </c>
      <c r="L153" s="242">
        <v>26.123830560627301</v>
      </c>
      <c r="M153" s="242">
        <v>26.854990205806672</v>
      </c>
      <c r="N153" s="242">
        <v>26.65761486952502</v>
      </c>
      <c r="O153" s="242">
        <v>28.862903698802857</v>
      </c>
      <c r="P153" s="242">
        <v>34.823086151120506</v>
      </c>
      <c r="Q153" s="242">
        <v>36.528417433728038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1.0000000000000002</v>
      </c>
      <c r="C157" s="77">
        <f t="shared" si="0"/>
        <v>1</v>
      </c>
      <c r="D157" s="77">
        <f t="shared" si="0"/>
        <v>0.99999999999999989</v>
      </c>
      <c r="E157" s="77">
        <f t="shared" si="0"/>
        <v>1</v>
      </c>
      <c r="F157" s="77">
        <f t="shared" si="0"/>
        <v>1</v>
      </c>
      <c r="G157" s="77">
        <f t="shared" si="0"/>
        <v>0.99999999999999978</v>
      </c>
      <c r="H157" s="77">
        <f t="shared" si="0"/>
        <v>0.99999999999999989</v>
      </c>
      <c r="I157" s="77">
        <f t="shared" si="0"/>
        <v>1</v>
      </c>
      <c r="J157" s="77">
        <f t="shared" si="0"/>
        <v>1</v>
      </c>
      <c r="K157" s="77">
        <f t="shared" si="0"/>
        <v>0.99999999999999989</v>
      </c>
      <c r="L157" s="77">
        <f t="shared" si="0"/>
        <v>1</v>
      </c>
      <c r="M157" s="77">
        <f t="shared" si="0"/>
        <v>1</v>
      </c>
      <c r="N157" s="77">
        <f t="shared" si="0"/>
        <v>1</v>
      </c>
      <c r="O157" s="77">
        <f t="shared" si="0"/>
        <v>0.99999999999999989</v>
      </c>
      <c r="P157" s="77">
        <f t="shared" si="0"/>
        <v>1.0000000000000002</v>
      </c>
      <c r="Q157" s="77">
        <f t="shared" si="0"/>
        <v>0.99999999999999989</v>
      </c>
    </row>
    <row r="158" spans="1:17" x14ac:dyDescent="0.25">
      <c r="A158" s="132" t="s">
        <v>83</v>
      </c>
      <c r="B158" s="240">
        <f t="shared" ref="B158:Q158" si="1">IF(B$6=0,0,B$6/B$5)</f>
        <v>1.1592307496763057E-3</v>
      </c>
      <c r="C158" s="240">
        <f t="shared" si="1"/>
        <v>1.4792181541588866E-3</v>
      </c>
      <c r="D158" s="240">
        <f t="shared" si="1"/>
        <v>1.5745999252041415E-3</v>
      </c>
      <c r="E158" s="240">
        <f t="shared" si="1"/>
        <v>1.7652873546083908E-3</v>
      </c>
      <c r="F158" s="240">
        <f t="shared" si="1"/>
        <v>1.6126482954414156E-3</v>
      </c>
      <c r="G158" s="240">
        <f t="shared" si="1"/>
        <v>1.5911658659242892E-3</v>
      </c>
      <c r="H158" s="240">
        <f t="shared" si="1"/>
        <v>1.4439209327878624E-3</v>
      </c>
      <c r="I158" s="240">
        <f t="shared" si="1"/>
        <v>1.4373928768180184E-3</v>
      </c>
      <c r="J158" s="240">
        <f t="shared" si="1"/>
        <v>1.7154222579990816E-3</v>
      </c>
      <c r="K158" s="240">
        <f t="shared" si="1"/>
        <v>1.6470846193729378E-3</v>
      </c>
      <c r="L158" s="240">
        <f t="shared" si="1"/>
        <v>1.597168442253239E-3</v>
      </c>
      <c r="M158" s="240">
        <f t="shared" si="1"/>
        <v>1.7679302745281151E-3</v>
      </c>
      <c r="N158" s="240">
        <f t="shared" si="1"/>
        <v>1.6893693999245373E-3</v>
      </c>
      <c r="O158" s="240">
        <f t="shared" si="1"/>
        <v>2.1489226003970972E-3</v>
      </c>
      <c r="P158" s="240">
        <f t="shared" si="1"/>
        <v>1.8929027883393633E-3</v>
      </c>
      <c r="Q158" s="240">
        <f t="shared" si="1"/>
        <v>1.9613122807452376E-3</v>
      </c>
    </row>
    <row r="159" spans="1:17" x14ac:dyDescent="0.25">
      <c r="A159" s="76" t="s">
        <v>82</v>
      </c>
      <c r="B159" s="239">
        <f t="shared" ref="B159:Q159" si="2">IF(B$7=0,0,B$7/B$5)</f>
        <v>7.5349998728959887E-3</v>
      </c>
      <c r="C159" s="239">
        <f t="shared" si="2"/>
        <v>9.6149180020327647E-3</v>
      </c>
      <c r="D159" s="239">
        <f t="shared" si="2"/>
        <v>1.0234899513826921E-2</v>
      </c>
      <c r="E159" s="239">
        <f t="shared" si="2"/>
        <v>1.147436780495454E-2</v>
      </c>
      <c r="F159" s="239">
        <f t="shared" si="2"/>
        <v>1.0482213920369205E-2</v>
      </c>
      <c r="G159" s="239">
        <f t="shared" si="2"/>
        <v>1.0342578128507881E-2</v>
      </c>
      <c r="H159" s="239">
        <f t="shared" si="2"/>
        <v>9.3854860631211057E-3</v>
      </c>
      <c r="I159" s="239">
        <f t="shared" si="2"/>
        <v>9.3430536993171203E-3</v>
      </c>
      <c r="J159" s="239">
        <f t="shared" si="2"/>
        <v>1.1150244676994032E-2</v>
      </c>
      <c r="K159" s="239">
        <f t="shared" si="2"/>
        <v>1.0706050025924096E-2</v>
      </c>
      <c r="L159" s="239">
        <f t="shared" si="2"/>
        <v>1.0381594874646053E-2</v>
      </c>
      <c r="M159" s="239">
        <f t="shared" si="2"/>
        <v>1.149154678443275E-2</v>
      </c>
      <c r="N159" s="239">
        <f t="shared" si="2"/>
        <v>1.0980901099509496E-2</v>
      </c>
      <c r="O159" s="239">
        <f t="shared" si="2"/>
        <v>1.3967996902581133E-2</v>
      </c>
      <c r="P159" s="239">
        <f t="shared" si="2"/>
        <v>1.2303868124205862E-2</v>
      </c>
      <c r="Q159" s="239">
        <f t="shared" si="2"/>
        <v>1.2748529824844047E-2</v>
      </c>
    </row>
    <row r="160" spans="1:17" x14ac:dyDescent="0.25">
      <c r="A160" s="76" t="s">
        <v>81</v>
      </c>
      <c r="B160" s="239">
        <f t="shared" ref="B160:Q160" si="3">IF(B$8=0,0,B$8/B$5)</f>
        <v>1.3910768996115673E-3</v>
      </c>
      <c r="C160" s="239">
        <f t="shared" si="3"/>
        <v>1.7750617849906644E-3</v>
      </c>
      <c r="D160" s="239">
        <f t="shared" si="3"/>
        <v>1.8895199102449698E-3</v>
      </c>
      <c r="E160" s="239">
        <f t="shared" si="3"/>
        <v>2.1183448255300691E-3</v>
      </c>
      <c r="F160" s="239">
        <f t="shared" si="3"/>
        <v>1.9351779545296994E-3</v>
      </c>
      <c r="G160" s="239">
        <f t="shared" si="3"/>
        <v>1.9093990391091476E-3</v>
      </c>
      <c r="H160" s="239">
        <f t="shared" si="3"/>
        <v>1.7327051193454352E-3</v>
      </c>
      <c r="I160" s="239">
        <f t="shared" si="3"/>
        <v>1.7248714521816222E-3</v>
      </c>
      <c r="J160" s="239">
        <f t="shared" si="3"/>
        <v>2.0585067095988982E-3</v>
      </c>
      <c r="K160" s="239">
        <f t="shared" si="3"/>
        <v>1.9765015432475258E-3</v>
      </c>
      <c r="L160" s="239">
        <f t="shared" si="3"/>
        <v>1.9166021307038868E-3</v>
      </c>
      <c r="M160" s="239">
        <f t="shared" si="3"/>
        <v>2.1215163294337385E-3</v>
      </c>
      <c r="N160" s="239">
        <f t="shared" si="3"/>
        <v>2.0272432799094452E-3</v>
      </c>
      <c r="O160" s="239">
        <f t="shared" si="3"/>
        <v>2.5787071204765176E-3</v>
      </c>
      <c r="P160" s="239">
        <f t="shared" si="3"/>
        <v>2.2714833460072362E-3</v>
      </c>
      <c r="Q160" s="239">
        <f t="shared" si="3"/>
        <v>2.3535747368942854E-3</v>
      </c>
    </row>
    <row r="161" spans="1:17" x14ac:dyDescent="0.25">
      <c r="A161" s="76" t="s">
        <v>80</v>
      </c>
      <c r="B161" s="239">
        <f t="shared" ref="B161:Q161" si="4">IF(B$9=0,0,B$9/B$5)</f>
        <v>1.1012692121924905E-2</v>
      </c>
      <c r="C161" s="239">
        <f t="shared" si="4"/>
        <v>1.4052572464509425E-2</v>
      </c>
      <c r="D161" s="239">
        <f t="shared" si="4"/>
        <v>1.4958699289439345E-2</v>
      </c>
      <c r="E161" s="239">
        <f t="shared" si="4"/>
        <v>1.6770229868779716E-2</v>
      </c>
      <c r="F161" s="239">
        <f t="shared" si="4"/>
        <v>1.5320158806693452E-2</v>
      </c>
      <c r="G161" s="239">
        <f t="shared" si="4"/>
        <v>1.511607572628075E-2</v>
      </c>
      <c r="H161" s="239">
        <f t="shared" si="4"/>
        <v>1.3717248861484696E-2</v>
      </c>
      <c r="I161" s="239">
        <f t="shared" si="4"/>
        <v>1.3655232329771177E-2</v>
      </c>
      <c r="J161" s="239">
        <f t="shared" si="4"/>
        <v>1.6296511450991279E-2</v>
      </c>
      <c r="K161" s="239">
        <f t="shared" si="4"/>
        <v>1.5647303884042913E-2</v>
      </c>
      <c r="L161" s="239">
        <f t="shared" si="4"/>
        <v>1.5173100201405771E-2</v>
      </c>
      <c r="M161" s="239">
        <f t="shared" si="4"/>
        <v>1.6795337608017095E-2</v>
      </c>
      <c r="N161" s="239">
        <f t="shared" si="4"/>
        <v>1.6049009299283108E-2</v>
      </c>
      <c r="O161" s="239">
        <f t="shared" si="4"/>
        <v>2.0414764703772428E-2</v>
      </c>
      <c r="P161" s="239">
        <f t="shared" si="4"/>
        <v>1.7982576489223953E-2</v>
      </c>
      <c r="Q161" s="239">
        <f t="shared" si="4"/>
        <v>1.863246666707976E-2</v>
      </c>
    </row>
    <row r="162" spans="1:17" x14ac:dyDescent="0.25">
      <c r="A162" s="129" t="s">
        <v>79</v>
      </c>
      <c r="B162" s="238">
        <f t="shared" ref="B162:Q162" si="5">IF(B$10=0,0,B$10/B$5)</f>
        <v>3.245846099093657E-3</v>
      </c>
      <c r="C162" s="238">
        <f t="shared" si="5"/>
        <v>4.1418108316448833E-3</v>
      </c>
      <c r="D162" s="238">
        <f t="shared" si="5"/>
        <v>4.408879790571597E-3</v>
      </c>
      <c r="E162" s="238">
        <f t="shared" si="5"/>
        <v>4.9428045929034948E-3</v>
      </c>
      <c r="F162" s="238">
        <f t="shared" si="5"/>
        <v>4.5154152272359653E-3</v>
      </c>
      <c r="G162" s="238">
        <f t="shared" si="5"/>
        <v>4.455264424588011E-3</v>
      </c>
      <c r="H162" s="238">
        <f t="shared" si="5"/>
        <v>4.0429786118060156E-3</v>
      </c>
      <c r="I162" s="238">
        <f t="shared" si="5"/>
        <v>4.0247000550904521E-3</v>
      </c>
      <c r="J162" s="238">
        <f t="shared" si="5"/>
        <v>4.8031823223974295E-3</v>
      </c>
      <c r="K162" s="238">
        <f t="shared" si="5"/>
        <v>4.6118369342442265E-3</v>
      </c>
      <c r="L162" s="238">
        <f t="shared" si="5"/>
        <v>4.4720716383090699E-3</v>
      </c>
      <c r="M162" s="238">
        <f t="shared" si="5"/>
        <v>4.9502047686787228E-3</v>
      </c>
      <c r="N162" s="238">
        <f t="shared" si="5"/>
        <v>4.7302343197887058E-3</v>
      </c>
      <c r="O162" s="238">
        <f t="shared" si="5"/>
        <v>6.0169832811118734E-3</v>
      </c>
      <c r="P162" s="238">
        <f t="shared" si="5"/>
        <v>5.3001278073502188E-3</v>
      </c>
      <c r="Q162" s="238">
        <f t="shared" si="5"/>
        <v>5.4916743860866663E-3</v>
      </c>
    </row>
    <row r="163" spans="1:17" x14ac:dyDescent="0.25">
      <c r="A163" s="232" t="s">
        <v>185</v>
      </c>
      <c r="B163" s="241">
        <f t="shared" ref="B163:Q163" si="6">IF(B$15=0,0,B$15/B$5)</f>
        <v>0.8489608597930024</v>
      </c>
      <c r="C163" s="241">
        <f t="shared" si="6"/>
        <v>0.80726888219181014</v>
      </c>
      <c r="D163" s="241">
        <f t="shared" si="6"/>
        <v>0.79484134721301614</v>
      </c>
      <c r="E163" s="241">
        <f t="shared" si="6"/>
        <v>0.76999619417205112</v>
      </c>
      <c r="F163" s="241">
        <f t="shared" si="6"/>
        <v>0.78988392771002236</v>
      </c>
      <c r="G163" s="241">
        <f t="shared" si="6"/>
        <v>0.79268292841348886</v>
      </c>
      <c r="H163" s="241">
        <f t="shared" si="6"/>
        <v>0.81186784747034868</v>
      </c>
      <c r="I163" s="241">
        <f t="shared" si="6"/>
        <v>0.81271840458435185</v>
      </c>
      <c r="J163" s="241">
        <f t="shared" si="6"/>
        <v>0.77649324518653817</v>
      </c>
      <c r="K163" s="241">
        <f t="shared" si="6"/>
        <v>0.78539713096143793</v>
      </c>
      <c r="L163" s="241">
        <f t="shared" si="6"/>
        <v>0.79190083738631034</v>
      </c>
      <c r="M163" s="241">
        <f t="shared" si="6"/>
        <v>0.76965184137393694</v>
      </c>
      <c r="N163" s="241">
        <f t="shared" si="6"/>
        <v>0.77988773871995487</v>
      </c>
      <c r="O163" s="241">
        <f t="shared" si="6"/>
        <v>0.72001137648738711</v>
      </c>
      <c r="P163" s="241">
        <f t="shared" si="6"/>
        <v>0.75336885281378296</v>
      </c>
      <c r="Q163" s="241">
        <f t="shared" si="6"/>
        <v>0.74445560502608776</v>
      </c>
    </row>
    <row r="164" spans="1:17" x14ac:dyDescent="0.25">
      <c r="A164" s="127" t="s">
        <v>184</v>
      </c>
      <c r="B164" s="237">
        <f t="shared" ref="B164:Q164" si="7">IF(B$24=0,0,B$24/B$5)</f>
        <v>8.820558475327514E-2</v>
      </c>
      <c r="C164" s="237">
        <f t="shared" si="7"/>
        <v>0.11255334824553073</v>
      </c>
      <c r="D164" s="237">
        <f t="shared" si="7"/>
        <v>0.11981092391991556</v>
      </c>
      <c r="E164" s="237">
        <f t="shared" si="7"/>
        <v>0.13432028387296832</v>
      </c>
      <c r="F164" s="237">
        <f t="shared" si="7"/>
        <v>0.12270601512296124</v>
      </c>
      <c r="G164" s="237">
        <f t="shared" si="7"/>
        <v>0.12107142230526015</v>
      </c>
      <c r="H164" s="237">
        <f t="shared" si="7"/>
        <v>0.10986759128811187</v>
      </c>
      <c r="I164" s="237">
        <f t="shared" si="7"/>
        <v>0.10937087310298527</v>
      </c>
      <c r="J164" s="237">
        <f t="shared" si="7"/>
        <v>0.13052606084495527</v>
      </c>
      <c r="K164" s="237">
        <f t="shared" si="7"/>
        <v>0.12532626660436927</v>
      </c>
      <c r="L164" s="237">
        <f t="shared" si="7"/>
        <v>0.10219224198138678</v>
      </c>
      <c r="M164" s="237">
        <f t="shared" si="7"/>
        <v>0.12464001013320206</v>
      </c>
      <c r="N164" s="237">
        <f t="shared" si="7"/>
        <v>0.1285437052340461</v>
      </c>
      <c r="O164" s="237">
        <f t="shared" si="7"/>
        <v>0.16351099607259564</v>
      </c>
      <c r="P164" s="237">
        <f t="shared" si="7"/>
        <v>0.14403051107227821</v>
      </c>
      <c r="Q164" s="237">
        <f t="shared" si="7"/>
        <v>0.14923577264942306</v>
      </c>
    </row>
    <row r="165" spans="1:17" x14ac:dyDescent="0.25">
      <c r="A165" s="127" t="s">
        <v>181</v>
      </c>
      <c r="B165" s="237">
        <f t="shared" ref="B165:Q165" si="8">IF(B$35=0,0,B$35/B$5)</f>
        <v>2.0848592759865017E-2</v>
      </c>
      <c r="C165" s="237">
        <f t="shared" si="8"/>
        <v>2.6603518676216326E-2</v>
      </c>
      <c r="D165" s="237">
        <f t="shared" si="8"/>
        <v>2.8318945653798208E-2</v>
      </c>
      <c r="E165" s="237">
        <f t="shared" si="8"/>
        <v>3.1748430733610652E-2</v>
      </c>
      <c r="F165" s="237">
        <f t="shared" si="8"/>
        <v>2.9003239938154433E-2</v>
      </c>
      <c r="G165" s="237">
        <f t="shared" si="8"/>
        <v>2.8616881635788738E-2</v>
      </c>
      <c r="H165" s="237">
        <f t="shared" si="8"/>
        <v>2.596870339537188E-2</v>
      </c>
      <c r="I165" s="237">
        <f t="shared" si="8"/>
        <v>2.5851297278887395E-2</v>
      </c>
      <c r="J165" s="237">
        <f t="shared" si="8"/>
        <v>3.0851614381534859E-2</v>
      </c>
      <c r="K165" s="237">
        <f t="shared" si="8"/>
        <v>2.9622572106487256E-2</v>
      </c>
      <c r="L165" s="237">
        <f t="shared" si="8"/>
        <v>4.8060751970426759E-2</v>
      </c>
      <c r="M165" s="237">
        <f t="shared" si="8"/>
        <v>4.1677336126875707E-2</v>
      </c>
      <c r="N165" s="237">
        <f t="shared" si="8"/>
        <v>3.0383057600774512E-2</v>
      </c>
      <c r="O165" s="237">
        <f t="shared" si="8"/>
        <v>3.8648053617158944E-2</v>
      </c>
      <c r="P165" s="237">
        <f t="shared" si="8"/>
        <v>3.404357534435664E-2</v>
      </c>
      <c r="Q165" s="237">
        <f t="shared" si="8"/>
        <v>3.52739098989545E-2</v>
      </c>
    </row>
    <row r="166" spans="1:17" x14ac:dyDescent="0.25">
      <c r="A166" s="142" t="s">
        <v>190</v>
      </c>
      <c r="B166" s="235">
        <f t="shared" ref="B166:Q166" si="9">IF(B$36=0,0,B$36/B$5)</f>
        <v>1.5096131786298534E-2</v>
      </c>
      <c r="C166" s="235">
        <f t="shared" si="9"/>
        <v>2.1300474924118518E-2</v>
      </c>
      <c r="D166" s="235">
        <f t="shared" si="9"/>
        <v>2.0206362734028826E-2</v>
      </c>
      <c r="E166" s="235">
        <f t="shared" si="9"/>
        <v>2.4568453244205077E-2</v>
      </c>
      <c r="F166" s="235">
        <f t="shared" si="9"/>
        <v>1.728489510158928E-2</v>
      </c>
      <c r="G166" s="235">
        <f t="shared" si="9"/>
        <v>1.4513399371959657E-2</v>
      </c>
      <c r="H166" s="235">
        <f t="shared" si="9"/>
        <v>6.4373256759642306E-3</v>
      </c>
      <c r="I166" s="235">
        <f t="shared" si="9"/>
        <v>8.6055393792577872E-3</v>
      </c>
      <c r="J166" s="235">
        <f t="shared" si="9"/>
        <v>7.5233044149091311E-3</v>
      </c>
      <c r="K166" s="235">
        <f t="shared" si="9"/>
        <v>1.6069401794592964E-3</v>
      </c>
      <c r="L166" s="235">
        <f t="shared" si="9"/>
        <v>1.571527610933121E-3</v>
      </c>
      <c r="M166" s="235">
        <f t="shared" si="9"/>
        <v>1.0578652795438471E-3</v>
      </c>
      <c r="N166" s="235">
        <f t="shared" si="9"/>
        <v>6.416940296050266E-4</v>
      </c>
      <c r="O166" s="235">
        <f t="shared" si="9"/>
        <v>2.4682399425516238E-2</v>
      </c>
      <c r="P166" s="235">
        <f t="shared" si="9"/>
        <v>2.653233872302917E-2</v>
      </c>
      <c r="Q166" s="235">
        <f t="shared" si="9"/>
        <v>2.9381411787502937E-2</v>
      </c>
    </row>
    <row r="167" spans="1:17" x14ac:dyDescent="0.25">
      <c r="A167" s="142" t="s">
        <v>189</v>
      </c>
      <c r="B167" s="235">
        <f t="shared" ref="B167:Q167" si="10">IF(B$42=0,0,B$42/B$5)</f>
        <v>5.7524609735664844E-3</v>
      </c>
      <c r="C167" s="235">
        <f t="shared" si="10"/>
        <v>5.3030437520978054E-3</v>
      </c>
      <c r="D167" s="235">
        <f t="shared" si="10"/>
        <v>8.1125829197693806E-3</v>
      </c>
      <c r="E167" s="235">
        <f t="shared" si="10"/>
        <v>7.1799774894055783E-3</v>
      </c>
      <c r="F167" s="235">
        <f t="shared" si="10"/>
        <v>1.1718344836565151E-2</v>
      </c>
      <c r="G167" s="235">
        <f t="shared" si="10"/>
        <v>1.4103482263829081E-2</v>
      </c>
      <c r="H167" s="235">
        <f t="shared" si="10"/>
        <v>1.9531377719407651E-2</v>
      </c>
      <c r="I167" s="235">
        <f t="shared" si="10"/>
        <v>1.7245757899629604E-2</v>
      </c>
      <c r="J167" s="235">
        <f t="shared" si="10"/>
        <v>2.3328309966625726E-2</v>
      </c>
      <c r="K167" s="235">
        <f t="shared" si="10"/>
        <v>2.8015631927027961E-2</v>
      </c>
      <c r="L167" s="235">
        <f t="shared" si="10"/>
        <v>4.6489224359493639E-2</v>
      </c>
      <c r="M167" s="235">
        <f t="shared" si="10"/>
        <v>4.0619470847331855E-2</v>
      </c>
      <c r="N167" s="235">
        <f t="shared" si="10"/>
        <v>2.9741363571169487E-2</v>
      </c>
      <c r="O167" s="235">
        <f t="shared" si="10"/>
        <v>1.3965654191642706E-2</v>
      </c>
      <c r="P167" s="235">
        <f t="shared" si="10"/>
        <v>7.5112366213274679E-3</v>
      </c>
      <c r="Q167" s="235">
        <f t="shared" si="10"/>
        <v>5.8924981114515645E-3</v>
      </c>
    </row>
    <row r="168" spans="1:17" x14ac:dyDescent="0.25">
      <c r="A168" s="127" t="s">
        <v>180</v>
      </c>
      <c r="B168" s="236">
        <f t="shared" ref="B168:Q168" si="11">IF(B$43=0,0,B$43/B$5)</f>
        <v>1.0424296379932514E-2</v>
      </c>
      <c r="C168" s="236">
        <f t="shared" si="11"/>
        <v>1.3301759338108184E-2</v>
      </c>
      <c r="D168" s="236">
        <f t="shared" si="11"/>
        <v>1.415947282689912E-2</v>
      </c>
      <c r="E168" s="236">
        <f t="shared" si="11"/>
        <v>1.5874215366805347E-2</v>
      </c>
      <c r="F168" s="236">
        <f t="shared" si="11"/>
        <v>1.4501619969077251E-2</v>
      </c>
      <c r="G168" s="236">
        <f t="shared" si="11"/>
        <v>1.4308440817894378E-2</v>
      </c>
      <c r="H168" s="236">
        <f t="shared" si="11"/>
        <v>1.2984351697685956E-2</v>
      </c>
      <c r="I168" s="236">
        <f t="shared" si="11"/>
        <v>1.2925648639443708E-2</v>
      </c>
      <c r="J168" s="236">
        <f t="shared" si="11"/>
        <v>1.5425807190767445E-2</v>
      </c>
      <c r="K168" s="236">
        <f t="shared" si="11"/>
        <v>1.4811286053243651E-2</v>
      </c>
      <c r="L168" s="236">
        <f t="shared" si="11"/>
        <v>1.436241853951158E-2</v>
      </c>
      <c r="M168" s="236">
        <f t="shared" si="11"/>
        <v>1.5897981627801566E-2</v>
      </c>
      <c r="N168" s="236">
        <f t="shared" si="11"/>
        <v>1.5191528800387271E-2</v>
      </c>
      <c r="O168" s="236">
        <f t="shared" si="11"/>
        <v>1.9324026808579489E-2</v>
      </c>
      <c r="P168" s="236">
        <f t="shared" si="11"/>
        <v>1.7021787672178355E-2</v>
      </c>
      <c r="Q168" s="236">
        <f t="shared" si="11"/>
        <v>1.7636954949477274E-2</v>
      </c>
    </row>
    <row r="169" spans="1:17" x14ac:dyDescent="0.25">
      <c r="A169" s="142" t="s">
        <v>188</v>
      </c>
      <c r="B169" s="235">
        <f t="shared" ref="B169:Q169" si="12">IF(B$44=0,0,B$44/B$5)</f>
        <v>5.2255840798725731E-3</v>
      </c>
      <c r="C169" s="235">
        <f t="shared" si="12"/>
        <v>7.3732413198871888E-3</v>
      </c>
      <c r="D169" s="235">
        <f t="shared" si="12"/>
        <v>6.9945101771638294E-3</v>
      </c>
      <c r="E169" s="235">
        <f t="shared" si="12"/>
        <v>8.504464584532535E-3</v>
      </c>
      <c r="F169" s="235">
        <f t="shared" si="12"/>
        <v>5.9832329197809179E-3</v>
      </c>
      <c r="G169" s="235">
        <f t="shared" si="12"/>
        <v>5.0238690133706538E-3</v>
      </c>
      <c r="H169" s="235">
        <f t="shared" si="12"/>
        <v>2.2283050416799272E-3</v>
      </c>
      <c r="I169" s="235">
        <f t="shared" si="12"/>
        <v>2.9788405543584701E-3</v>
      </c>
      <c r="J169" s="235">
        <f t="shared" si="12"/>
        <v>2.60422075900701E-3</v>
      </c>
      <c r="K169" s="235">
        <f t="shared" si="12"/>
        <v>0</v>
      </c>
      <c r="L169" s="235">
        <f t="shared" si="12"/>
        <v>0</v>
      </c>
      <c r="M169" s="235">
        <f t="shared" si="12"/>
        <v>0</v>
      </c>
      <c r="N169" s="235">
        <f t="shared" si="12"/>
        <v>0</v>
      </c>
      <c r="O169" s="235">
        <f t="shared" si="12"/>
        <v>8.5439074934479352E-3</v>
      </c>
      <c r="P169" s="235">
        <f t="shared" si="12"/>
        <v>9.1842710964331851E-3</v>
      </c>
      <c r="Q169" s="235">
        <f t="shared" si="12"/>
        <v>1.0170488695674105E-2</v>
      </c>
    </row>
    <row r="170" spans="1:17" x14ac:dyDescent="0.25">
      <c r="A170" s="142" t="s">
        <v>187</v>
      </c>
      <c r="B170" s="235">
        <f t="shared" ref="B170:Q170" si="13">IF(B$45=0,0,B$45/B$5)</f>
        <v>3.2074758092100011E-3</v>
      </c>
      <c r="C170" s="235">
        <f t="shared" si="13"/>
        <v>4.0928490271102133E-3</v>
      </c>
      <c r="D170" s="235">
        <f t="shared" si="13"/>
        <v>4.3567608698151187E-3</v>
      </c>
      <c r="E170" s="235">
        <f t="shared" si="13"/>
        <v>4.8843739590170307E-3</v>
      </c>
      <c r="F170" s="235">
        <f t="shared" si="13"/>
        <v>4.4620369135622388E-3</v>
      </c>
      <c r="G170" s="235">
        <f t="shared" si="13"/>
        <v>4.4025971747367306E-3</v>
      </c>
      <c r="H170" s="235">
        <f t="shared" si="13"/>
        <v>3.9951851377495289E-3</v>
      </c>
      <c r="I170" s="235">
        <f t="shared" si="13"/>
        <v>3.9771226582903697E-3</v>
      </c>
      <c r="J170" s="235">
        <f t="shared" si="13"/>
        <v>4.7464022125438318E-3</v>
      </c>
      <c r="K170" s="235">
        <f t="shared" si="13"/>
        <v>4.5573187856134357E-3</v>
      </c>
      <c r="L170" s="235">
        <f t="shared" si="13"/>
        <v>4.4192057044650937E-3</v>
      </c>
      <c r="M170" s="235">
        <f t="shared" si="13"/>
        <v>4.8916866547081819E-3</v>
      </c>
      <c r="N170" s="235">
        <f t="shared" si="13"/>
        <v>4.674316553965315E-3</v>
      </c>
      <c r="O170" s="235">
        <f t="shared" si="13"/>
        <v>5.9458544026398481E-3</v>
      </c>
      <c r="P170" s="235">
        <f t="shared" si="13"/>
        <v>5.2374731299010451E-3</v>
      </c>
      <c r="Q170" s="235">
        <f t="shared" si="13"/>
        <v>5.4267553690699336E-3</v>
      </c>
    </row>
    <row r="171" spans="1:17" x14ac:dyDescent="0.25">
      <c r="A171" s="142" t="s">
        <v>186</v>
      </c>
      <c r="B171" s="235">
        <f t="shared" ref="B171:Q171" si="14">IF(B$56=0,0,B$56/B$5)</f>
        <v>1.9912364908499388E-3</v>
      </c>
      <c r="C171" s="235">
        <f t="shared" si="14"/>
        <v>1.8356689911107806E-3</v>
      </c>
      <c r="D171" s="235">
        <f t="shared" si="14"/>
        <v>2.8082017799201716E-3</v>
      </c>
      <c r="E171" s="235">
        <f t="shared" si="14"/>
        <v>2.4853768232557796E-3</v>
      </c>
      <c r="F171" s="235">
        <f t="shared" si="14"/>
        <v>4.0563501357340943E-3</v>
      </c>
      <c r="G171" s="235">
        <f t="shared" si="14"/>
        <v>4.8819746297869924E-3</v>
      </c>
      <c r="H171" s="235">
        <f t="shared" si="14"/>
        <v>6.7608615182564984E-3</v>
      </c>
      <c r="I171" s="235">
        <f t="shared" si="14"/>
        <v>5.9696854267948674E-3</v>
      </c>
      <c r="J171" s="235">
        <f t="shared" si="14"/>
        <v>8.0751842192166023E-3</v>
      </c>
      <c r="K171" s="235">
        <f t="shared" si="14"/>
        <v>1.0253967267630216E-2</v>
      </c>
      <c r="L171" s="235">
        <f t="shared" si="14"/>
        <v>9.943212835046485E-3</v>
      </c>
      <c r="M171" s="235">
        <f t="shared" si="14"/>
        <v>1.1006294973093382E-2</v>
      </c>
      <c r="N171" s="235">
        <f t="shared" si="14"/>
        <v>1.0517212246421955E-2</v>
      </c>
      <c r="O171" s="235">
        <f t="shared" si="14"/>
        <v>4.8342649124917068E-3</v>
      </c>
      <c r="P171" s="235">
        <f t="shared" si="14"/>
        <v>2.6000434458441253E-3</v>
      </c>
      <c r="Q171" s="235">
        <f t="shared" si="14"/>
        <v>2.0397108847332352E-3</v>
      </c>
    </row>
    <row r="172" spans="1:17" x14ac:dyDescent="0.25">
      <c r="A172" s="72" t="s">
        <v>179</v>
      </c>
      <c r="B172" s="234">
        <f t="shared" ref="B172:Q172" si="15">IF(B$57=0,0,B$57/B$5)</f>
        <v>7.2168205707225114E-3</v>
      </c>
      <c r="C172" s="234">
        <f t="shared" si="15"/>
        <v>9.2089103109979659E-3</v>
      </c>
      <c r="D172" s="234">
        <f t="shared" si="15"/>
        <v>9.8027119570840027E-3</v>
      </c>
      <c r="E172" s="234">
        <f t="shared" si="15"/>
        <v>1.0989841407788315E-2</v>
      </c>
      <c r="F172" s="234">
        <f t="shared" si="15"/>
        <v>1.0039583055515012E-2</v>
      </c>
      <c r="G172" s="234">
        <f t="shared" si="15"/>
        <v>9.9058436431576479E-3</v>
      </c>
      <c r="H172" s="234">
        <f t="shared" si="15"/>
        <v>8.9891665599364269E-3</v>
      </c>
      <c r="I172" s="234">
        <f t="shared" si="15"/>
        <v>8.948525981153338E-3</v>
      </c>
      <c r="J172" s="234">
        <f t="shared" si="15"/>
        <v>1.0679404978223611E-2</v>
      </c>
      <c r="K172" s="234">
        <f t="shared" si="15"/>
        <v>1.0253967267630216E-2</v>
      </c>
      <c r="L172" s="234">
        <f t="shared" si="15"/>
        <v>9.943212835046485E-3</v>
      </c>
      <c r="M172" s="234">
        <f t="shared" si="15"/>
        <v>1.1006294973093382E-2</v>
      </c>
      <c r="N172" s="234">
        <f t="shared" si="15"/>
        <v>1.0517212246421955E-2</v>
      </c>
      <c r="O172" s="234">
        <f t="shared" si="15"/>
        <v>1.3378172405939644E-2</v>
      </c>
      <c r="P172" s="234">
        <f t="shared" si="15"/>
        <v>1.1784314542277309E-2</v>
      </c>
      <c r="Q172" s="234">
        <f t="shared" si="15"/>
        <v>1.2210199580407342E-2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0.99999999999999978</v>
      </c>
      <c r="C175" s="77">
        <f t="shared" si="16"/>
        <v>1</v>
      </c>
      <c r="D175" s="77">
        <f t="shared" si="16"/>
        <v>0.99999999999999956</v>
      </c>
      <c r="E175" s="77">
        <f t="shared" si="16"/>
        <v>0.99999999999999978</v>
      </c>
      <c r="F175" s="77">
        <f t="shared" si="16"/>
        <v>1</v>
      </c>
      <c r="G175" s="77">
        <f t="shared" si="16"/>
        <v>1</v>
      </c>
      <c r="H175" s="77">
        <f t="shared" si="16"/>
        <v>1.0000000000000002</v>
      </c>
      <c r="I175" s="77">
        <f t="shared" si="16"/>
        <v>1</v>
      </c>
      <c r="J175" s="77">
        <f t="shared" si="16"/>
        <v>1</v>
      </c>
      <c r="K175" s="77">
        <f t="shared" si="16"/>
        <v>1</v>
      </c>
      <c r="L175" s="77">
        <f t="shared" si="16"/>
        <v>1</v>
      </c>
      <c r="M175" s="77">
        <f t="shared" si="16"/>
        <v>1.0000000000000002</v>
      </c>
      <c r="N175" s="77">
        <f t="shared" si="16"/>
        <v>1.0000000000000002</v>
      </c>
      <c r="O175" s="77">
        <f t="shared" si="16"/>
        <v>1</v>
      </c>
      <c r="P175" s="77">
        <f t="shared" si="16"/>
        <v>1</v>
      </c>
      <c r="Q175" s="77">
        <f t="shared" si="16"/>
        <v>1</v>
      </c>
    </row>
    <row r="176" spans="1:17" x14ac:dyDescent="0.25">
      <c r="A176" s="132" t="s">
        <v>83</v>
      </c>
      <c r="B176" s="240">
        <f t="shared" ref="B176:Q176" si="17">IF(B$61=0,0,B$61/B$60)</f>
        <v>9.6247418427428816E-3</v>
      </c>
      <c r="C176" s="240">
        <f t="shared" si="17"/>
        <v>9.6247418427428833E-3</v>
      </c>
      <c r="D176" s="240">
        <f t="shared" si="17"/>
        <v>9.6247418427428798E-3</v>
      </c>
      <c r="E176" s="240">
        <f t="shared" si="17"/>
        <v>9.6247418427428816E-3</v>
      </c>
      <c r="F176" s="240">
        <f t="shared" si="17"/>
        <v>9.6247418427428851E-3</v>
      </c>
      <c r="G176" s="240">
        <f t="shared" si="17"/>
        <v>9.6247418427428816E-3</v>
      </c>
      <c r="H176" s="240">
        <f t="shared" si="17"/>
        <v>9.6247418427428833E-3</v>
      </c>
      <c r="I176" s="240">
        <f t="shared" si="17"/>
        <v>9.6247418427428816E-3</v>
      </c>
      <c r="J176" s="240">
        <f t="shared" si="17"/>
        <v>9.6247418427428816E-3</v>
      </c>
      <c r="K176" s="240">
        <f t="shared" si="17"/>
        <v>9.6247418427428833E-3</v>
      </c>
      <c r="L176" s="240">
        <f t="shared" si="17"/>
        <v>9.6247418427428816E-3</v>
      </c>
      <c r="M176" s="240">
        <f t="shared" si="17"/>
        <v>9.6247418427428833E-3</v>
      </c>
      <c r="N176" s="240">
        <f t="shared" si="17"/>
        <v>9.6247418427428833E-3</v>
      </c>
      <c r="O176" s="240">
        <f t="shared" si="17"/>
        <v>9.6247418427428816E-3</v>
      </c>
      <c r="P176" s="240">
        <f t="shared" si="17"/>
        <v>9.6247418427428833E-3</v>
      </c>
      <c r="Q176" s="240">
        <f t="shared" si="17"/>
        <v>9.6247418427428851E-3</v>
      </c>
    </row>
    <row r="177" spans="1:17" x14ac:dyDescent="0.25">
      <c r="A177" s="76" t="s">
        <v>82</v>
      </c>
      <c r="B177" s="239">
        <f t="shared" ref="B177:Q177" si="18">IF(B$62=0,0,B$62/B$60)</f>
        <v>6.2572453631758604E-2</v>
      </c>
      <c r="C177" s="239">
        <f t="shared" si="18"/>
        <v>6.2572453631758618E-2</v>
      </c>
      <c r="D177" s="239">
        <f t="shared" si="18"/>
        <v>6.257245363175859E-2</v>
      </c>
      <c r="E177" s="239">
        <f t="shared" si="18"/>
        <v>6.2572453631758604E-2</v>
      </c>
      <c r="F177" s="239">
        <f t="shared" si="18"/>
        <v>6.2572453631758632E-2</v>
      </c>
      <c r="G177" s="239">
        <f t="shared" si="18"/>
        <v>6.2572453631758604E-2</v>
      </c>
      <c r="H177" s="239">
        <f t="shared" si="18"/>
        <v>6.2572453631758618E-2</v>
      </c>
      <c r="I177" s="239">
        <f t="shared" si="18"/>
        <v>6.2572453631758604E-2</v>
      </c>
      <c r="J177" s="239">
        <f t="shared" si="18"/>
        <v>6.2572453631758604E-2</v>
      </c>
      <c r="K177" s="239">
        <f t="shared" si="18"/>
        <v>6.2572453631758618E-2</v>
      </c>
      <c r="L177" s="239">
        <f t="shared" si="18"/>
        <v>6.2572453631758604E-2</v>
      </c>
      <c r="M177" s="239">
        <f t="shared" si="18"/>
        <v>6.2572453631758618E-2</v>
      </c>
      <c r="N177" s="239">
        <f t="shared" si="18"/>
        <v>6.2572453631758618E-2</v>
      </c>
      <c r="O177" s="239">
        <f t="shared" si="18"/>
        <v>6.2572453631758604E-2</v>
      </c>
      <c r="P177" s="239">
        <f t="shared" si="18"/>
        <v>6.2572453631758618E-2</v>
      </c>
      <c r="Q177" s="239">
        <f t="shared" si="18"/>
        <v>6.2572453631758618E-2</v>
      </c>
    </row>
    <row r="178" spans="1:17" x14ac:dyDescent="0.25">
      <c r="A178" s="76" t="s">
        <v>81</v>
      </c>
      <c r="B178" s="239">
        <f t="shared" ref="B178:Q178" si="19">IF(B$63=0,0,B$63/B$60)</f>
        <v>1.1547543228206444E-2</v>
      </c>
      <c r="C178" s="239">
        <f t="shared" si="19"/>
        <v>1.1547543228206449E-2</v>
      </c>
      <c r="D178" s="239">
        <f t="shared" si="19"/>
        <v>1.1547543228206444E-2</v>
      </c>
      <c r="E178" s="239">
        <f t="shared" si="19"/>
        <v>1.1547543228206445E-2</v>
      </c>
      <c r="F178" s="239">
        <f t="shared" si="19"/>
        <v>1.1547543228206449E-2</v>
      </c>
      <c r="G178" s="239">
        <f t="shared" si="19"/>
        <v>1.1547543228206447E-2</v>
      </c>
      <c r="H178" s="239">
        <f t="shared" si="19"/>
        <v>1.1547543228206447E-2</v>
      </c>
      <c r="I178" s="239">
        <f t="shared" si="19"/>
        <v>1.1547543228206445E-2</v>
      </c>
      <c r="J178" s="239">
        <f t="shared" si="19"/>
        <v>1.1547543228206445E-2</v>
      </c>
      <c r="K178" s="239">
        <f t="shared" si="19"/>
        <v>1.1547543228206447E-2</v>
      </c>
      <c r="L178" s="239">
        <f t="shared" si="19"/>
        <v>1.1547543228206445E-2</v>
      </c>
      <c r="M178" s="239">
        <f t="shared" si="19"/>
        <v>1.1547543228206447E-2</v>
      </c>
      <c r="N178" s="239">
        <f t="shared" si="19"/>
        <v>1.1547543228206447E-2</v>
      </c>
      <c r="O178" s="239">
        <f t="shared" si="19"/>
        <v>1.1547543228206445E-2</v>
      </c>
      <c r="P178" s="239">
        <f t="shared" si="19"/>
        <v>1.1547543228206447E-2</v>
      </c>
      <c r="Q178" s="239">
        <f t="shared" si="19"/>
        <v>1.1547543228206447E-2</v>
      </c>
    </row>
    <row r="179" spans="1:17" x14ac:dyDescent="0.25">
      <c r="A179" s="76" t="s">
        <v>80</v>
      </c>
      <c r="B179" s="239">
        <f t="shared" ref="B179:Q179" si="20">IF(B$64=0,0,B$64/B$60)</f>
        <v>9.1435047506057368E-2</v>
      </c>
      <c r="C179" s="239">
        <f t="shared" si="20"/>
        <v>9.1435047506057396E-2</v>
      </c>
      <c r="D179" s="239">
        <f t="shared" si="20"/>
        <v>9.1435047506057354E-2</v>
      </c>
      <c r="E179" s="239">
        <f t="shared" si="20"/>
        <v>9.1435047506057368E-2</v>
      </c>
      <c r="F179" s="239">
        <f t="shared" si="20"/>
        <v>9.143504750605741E-2</v>
      </c>
      <c r="G179" s="239">
        <f t="shared" si="20"/>
        <v>9.1435047506057382E-2</v>
      </c>
      <c r="H179" s="239">
        <f t="shared" si="20"/>
        <v>9.1435047506057382E-2</v>
      </c>
      <c r="I179" s="239">
        <f t="shared" si="20"/>
        <v>9.1435047506057382E-2</v>
      </c>
      <c r="J179" s="239">
        <f t="shared" si="20"/>
        <v>9.1435047506057368E-2</v>
      </c>
      <c r="K179" s="239">
        <f t="shared" si="20"/>
        <v>9.1435047506057382E-2</v>
      </c>
      <c r="L179" s="239">
        <f t="shared" si="20"/>
        <v>9.1435047506057368E-2</v>
      </c>
      <c r="M179" s="239">
        <f t="shared" si="20"/>
        <v>9.1435047506057396E-2</v>
      </c>
      <c r="N179" s="239">
        <f t="shared" si="20"/>
        <v>9.1435047506057382E-2</v>
      </c>
      <c r="O179" s="239">
        <f t="shared" si="20"/>
        <v>9.1435047506057368E-2</v>
      </c>
      <c r="P179" s="239">
        <f t="shared" si="20"/>
        <v>9.1435047506057382E-2</v>
      </c>
      <c r="Q179" s="239">
        <f t="shared" si="20"/>
        <v>9.1435047506057382E-2</v>
      </c>
    </row>
    <row r="180" spans="1:17" x14ac:dyDescent="0.25">
      <c r="A180" s="129" t="s">
        <v>79</v>
      </c>
      <c r="B180" s="238">
        <f t="shared" ref="B180:Q180" si="21">IF(B$65=0,0,B$65/B$60)</f>
        <v>2.6949277159680065E-2</v>
      </c>
      <c r="C180" s="238">
        <f t="shared" si="21"/>
        <v>2.6949277159680075E-2</v>
      </c>
      <c r="D180" s="238">
        <f t="shared" si="21"/>
        <v>2.6949277159680058E-2</v>
      </c>
      <c r="E180" s="238">
        <f t="shared" si="21"/>
        <v>2.6949277159680065E-2</v>
      </c>
      <c r="F180" s="238">
        <f t="shared" si="21"/>
        <v>2.6949277159680079E-2</v>
      </c>
      <c r="G180" s="238">
        <f t="shared" si="21"/>
        <v>2.6949277159680072E-2</v>
      </c>
      <c r="H180" s="238">
        <f t="shared" si="21"/>
        <v>2.6949277159680072E-2</v>
      </c>
      <c r="I180" s="238">
        <f t="shared" si="21"/>
        <v>2.6949277159680065E-2</v>
      </c>
      <c r="J180" s="238">
        <f t="shared" si="21"/>
        <v>2.6949277159680065E-2</v>
      </c>
      <c r="K180" s="238">
        <f t="shared" si="21"/>
        <v>2.6949277159680068E-2</v>
      </c>
      <c r="L180" s="238">
        <f t="shared" si="21"/>
        <v>2.6949277159680065E-2</v>
      </c>
      <c r="M180" s="238">
        <f t="shared" si="21"/>
        <v>2.6949277159680072E-2</v>
      </c>
      <c r="N180" s="238">
        <f t="shared" si="21"/>
        <v>2.6949277159680072E-2</v>
      </c>
      <c r="O180" s="238">
        <f t="shared" si="21"/>
        <v>2.6949277159680068E-2</v>
      </c>
      <c r="P180" s="238">
        <f t="shared" si="21"/>
        <v>2.6949277159680065E-2</v>
      </c>
      <c r="Q180" s="238">
        <f t="shared" si="21"/>
        <v>2.6949277159680068E-2</v>
      </c>
    </row>
    <row r="181" spans="1:17" x14ac:dyDescent="0.25">
      <c r="A181" s="127" t="s">
        <v>183</v>
      </c>
      <c r="B181" s="237">
        <f t="shared" ref="B181:Q181" si="22">IF(B$70=0,0,B$70/B$60)</f>
        <v>5.0508779077546639E-2</v>
      </c>
      <c r="C181" s="237">
        <f t="shared" si="22"/>
        <v>5.0508779077546667E-2</v>
      </c>
      <c r="D181" s="237">
        <f t="shared" si="22"/>
        <v>5.0508779077546639E-2</v>
      </c>
      <c r="E181" s="237">
        <f t="shared" si="22"/>
        <v>5.0508779077546646E-2</v>
      </c>
      <c r="F181" s="237">
        <f t="shared" si="22"/>
        <v>5.0508779077546674E-2</v>
      </c>
      <c r="G181" s="237">
        <f t="shared" si="22"/>
        <v>5.0508779077546639E-2</v>
      </c>
      <c r="H181" s="237">
        <f t="shared" si="22"/>
        <v>5.050877907754666E-2</v>
      </c>
      <c r="I181" s="237">
        <f t="shared" si="22"/>
        <v>5.0508779077546646E-2</v>
      </c>
      <c r="J181" s="237">
        <f t="shared" si="22"/>
        <v>5.0508779077546639E-2</v>
      </c>
      <c r="K181" s="237">
        <f t="shared" si="22"/>
        <v>5.0508779077546653E-2</v>
      </c>
      <c r="L181" s="237">
        <f t="shared" si="22"/>
        <v>5.050877907754666E-2</v>
      </c>
      <c r="M181" s="237">
        <f t="shared" si="22"/>
        <v>5.050877907754666E-2</v>
      </c>
      <c r="N181" s="237">
        <f t="shared" si="22"/>
        <v>5.0508779077546653E-2</v>
      </c>
      <c r="O181" s="237">
        <f t="shared" si="22"/>
        <v>5.0508779077546653E-2</v>
      </c>
      <c r="P181" s="237">
        <f t="shared" si="22"/>
        <v>5.0508779077546646E-2</v>
      </c>
      <c r="Q181" s="237">
        <f t="shared" si="22"/>
        <v>5.0508779077546646E-2</v>
      </c>
    </row>
    <row r="182" spans="1:17" x14ac:dyDescent="0.25">
      <c r="A182" s="142" t="s">
        <v>192</v>
      </c>
      <c r="B182" s="235">
        <f t="shared" ref="B182:Q182" si="23">IF(B$71=0,0,B$71/B$60)</f>
        <v>4.5457901169791981E-2</v>
      </c>
      <c r="C182" s="235">
        <f t="shared" si="23"/>
        <v>4.5457901169791988E-2</v>
      </c>
      <c r="D182" s="235">
        <f t="shared" si="23"/>
        <v>4.5457901169791967E-2</v>
      </c>
      <c r="E182" s="235">
        <f t="shared" si="23"/>
        <v>4.5457901169791974E-2</v>
      </c>
      <c r="F182" s="235">
        <f t="shared" si="23"/>
        <v>4.5457901169791995E-2</v>
      </c>
      <c r="G182" s="235">
        <f t="shared" si="23"/>
        <v>4.5457901169791974E-2</v>
      </c>
      <c r="H182" s="235">
        <f t="shared" si="23"/>
        <v>4.5457901169791988E-2</v>
      </c>
      <c r="I182" s="235">
        <f t="shared" si="23"/>
        <v>4.5457901169791974E-2</v>
      </c>
      <c r="J182" s="235">
        <f t="shared" si="23"/>
        <v>4.5457901169791981E-2</v>
      </c>
      <c r="K182" s="235">
        <f t="shared" si="23"/>
        <v>4.5457901169791974E-2</v>
      </c>
      <c r="L182" s="235">
        <f t="shared" si="23"/>
        <v>4.5457901169791995E-2</v>
      </c>
      <c r="M182" s="235">
        <f t="shared" si="23"/>
        <v>4.5457901169791988E-2</v>
      </c>
      <c r="N182" s="235">
        <f t="shared" si="23"/>
        <v>4.5457901169791974E-2</v>
      </c>
      <c r="O182" s="235">
        <f t="shared" si="23"/>
        <v>4.5457901169791981E-2</v>
      </c>
      <c r="P182" s="235">
        <f t="shared" si="23"/>
        <v>4.5457901169791974E-2</v>
      </c>
      <c r="Q182" s="235">
        <f t="shared" si="23"/>
        <v>4.5457901169791974E-2</v>
      </c>
    </row>
    <row r="183" spans="1:17" x14ac:dyDescent="0.25">
      <c r="A183" s="142" t="s">
        <v>191</v>
      </c>
      <c r="B183" s="235">
        <f t="shared" ref="B183:Q183" si="24">IF(B$82=0,0,B$82/B$60)</f>
        <v>5.0508779077546627E-3</v>
      </c>
      <c r="C183" s="235">
        <f t="shared" si="24"/>
        <v>5.0508779077546749E-3</v>
      </c>
      <c r="D183" s="235">
        <f t="shared" si="24"/>
        <v>5.0508779077546723E-3</v>
      </c>
      <c r="E183" s="235">
        <f t="shared" si="24"/>
        <v>5.0508779077546705E-3</v>
      </c>
      <c r="F183" s="235">
        <f t="shared" si="24"/>
        <v>5.0508779077546792E-3</v>
      </c>
      <c r="G183" s="235">
        <f t="shared" si="24"/>
        <v>5.0508779077546688E-3</v>
      </c>
      <c r="H183" s="235">
        <f t="shared" si="24"/>
        <v>5.0508779077546688E-3</v>
      </c>
      <c r="I183" s="235">
        <f t="shared" si="24"/>
        <v>5.0508779077546697E-3</v>
      </c>
      <c r="J183" s="235">
        <f t="shared" si="24"/>
        <v>5.0508779077546653E-3</v>
      </c>
      <c r="K183" s="235">
        <f t="shared" si="24"/>
        <v>5.0508779077546749E-3</v>
      </c>
      <c r="L183" s="235">
        <f t="shared" si="24"/>
        <v>5.0508779077546688E-3</v>
      </c>
      <c r="M183" s="235">
        <f t="shared" si="24"/>
        <v>5.0508779077546731E-3</v>
      </c>
      <c r="N183" s="235">
        <f t="shared" si="24"/>
        <v>5.0508779077546757E-3</v>
      </c>
      <c r="O183" s="235">
        <f t="shared" si="24"/>
        <v>5.0508779077546723E-3</v>
      </c>
      <c r="P183" s="235">
        <f t="shared" si="24"/>
        <v>5.0508779077546705E-3</v>
      </c>
      <c r="Q183" s="235">
        <f t="shared" si="24"/>
        <v>5.0508779077546731E-3</v>
      </c>
    </row>
    <row r="184" spans="1:17" x14ac:dyDescent="0.25">
      <c r="A184" s="127" t="s">
        <v>181</v>
      </c>
      <c r="B184" s="237">
        <f t="shared" ref="B184:Q184" si="25">IF(B$83=0,0,B$83/B$60)</f>
        <v>0.49481826216627467</v>
      </c>
      <c r="C184" s="237">
        <f t="shared" si="25"/>
        <v>0.49481826216627484</v>
      </c>
      <c r="D184" s="237">
        <f t="shared" si="25"/>
        <v>0.49481826216627467</v>
      </c>
      <c r="E184" s="237">
        <f t="shared" si="25"/>
        <v>0.49481826216627461</v>
      </c>
      <c r="F184" s="237">
        <f t="shared" si="25"/>
        <v>0.49481826216627467</v>
      </c>
      <c r="G184" s="237">
        <f t="shared" si="25"/>
        <v>0.49481826216627489</v>
      </c>
      <c r="H184" s="237">
        <f t="shared" si="25"/>
        <v>0.49481826216627489</v>
      </c>
      <c r="I184" s="237">
        <f t="shared" si="25"/>
        <v>0.49481826216627467</v>
      </c>
      <c r="J184" s="237">
        <f t="shared" si="25"/>
        <v>0.49481826216627478</v>
      </c>
      <c r="K184" s="237">
        <f t="shared" si="25"/>
        <v>0.49481826216627467</v>
      </c>
      <c r="L184" s="237">
        <f t="shared" si="25"/>
        <v>0.49481826216627489</v>
      </c>
      <c r="M184" s="237">
        <f t="shared" si="25"/>
        <v>0.49481826216627478</v>
      </c>
      <c r="N184" s="237">
        <f t="shared" si="25"/>
        <v>0.49481826216627489</v>
      </c>
      <c r="O184" s="237">
        <f t="shared" si="25"/>
        <v>0.49481826216627484</v>
      </c>
      <c r="P184" s="237">
        <f t="shared" si="25"/>
        <v>0.49481826216627472</v>
      </c>
      <c r="Q184" s="237">
        <f t="shared" si="25"/>
        <v>0.49481826216627467</v>
      </c>
    </row>
    <row r="185" spans="1:17" x14ac:dyDescent="0.25">
      <c r="A185" s="142" t="s">
        <v>190</v>
      </c>
      <c r="B185" s="235">
        <f t="shared" ref="B185:Q185" si="26">IF(B$84=0,0,B$84/B$60)</f>
        <v>0.35828997102908838</v>
      </c>
      <c r="C185" s="235">
        <f t="shared" si="26"/>
        <v>0.39618308064982882</v>
      </c>
      <c r="D185" s="235">
        <f t="shared" si="26"/>
        <v>0.35306672130332289</v>
      </c>
      <c r="E185" s="235">
        <f t="shared" si="26"/>
        <v>0.38291402307141237</v>
      </c>
      <c r="F185" s="235">
        <f t="shared" si="26"/>
        <v>0.29489401094955764</v>
      </c>
      <c r="G185" s="235">
        <f t="shared" si="26"/>
        <v>0.25095309638408986</v>
      </c>
      <c r="H185" s="235">
        <f t="shared" si="26"/>
        <v>0.1226594279846349</v>
      </c>
      <c r="I185" s="235">
        <f t="shared" si="26"/>
        <v>0.1647181568766149</v>
      </c>
      <c r="J185" s="235">
        <f t="shared" si="26"/>
        <v>0.12066365054015682</v>
      </c>
      <c r="K185" s="235">
        <f t="shared" si="26"/>
        <v>2.6842481609862519E-2</v>
      </c>
      <c r="L185" s="235">
        <f t="shared" si="26"/>
        <v>1.6179949948905047E-2</v>
      </c>
      <c r="M185" s="235">
        <f t="shared" si="26"/>
        <v>1.2559609319473241E-2</v>
      </c>
      <c r="N185" s="235">
        <f t="shared" si="26"/>
        <v>1.0450624448131227E-2</v>
      </c>
      <c r="O185" s="235">
        <f t="shared" si="26"/>
        <v>0.31601337834010218</v>
      </c>
      <c r="P185" s="235">
        <f t="shared" si="26"/>
        <v>0.38564356432417368</v>
      </c>
      <c r="Q185" s="235">
        <f t="shared" si="26"/>
        <v>0.41215899122979882</v>
      </c>
    </row>
    <row r="186" spans="1:17" x14ac:dyDescent="0.25">
      <c r="A186" s="142" t="s">
        <v>189</v>
      </c>
      <c r="B186" s="235">
        <f t="shared" ref="B186:Q186" si="27">IF(B$90=0,0,B$90/B$60)</f>
        <v>0.13652829113718626</v>
      </c>
      <c r="C186" s="235">
        <f t="shared" si="27"/>
        <v>9.8635181516445972E-2</v>
      </c>
      <c r="D186" s="235">
        <f t="shared" si="27"/>
        <v>0.14175154086295177</v>
      </c>
      <c r="E186" s="235">
        <f t="shared" si="27"/>
        <v>0.11190423909486225</v>
      </c>
      <c r="F186" s="235">
        <f t="shared" si="27"/>
        <v>0.199924251216717</v>
      </c>
      <c r="G186" s="235">
        <f t="shared" si="27"/>
        <v>0.24386516578218501</v>
      </c>
      <c r="H186" s="235">
        <f t="shared" si="27"/>
        <v>0.37215883418164003</v>
      </c>
      <c r="I186" s="235">
        <f t="shared" si="27"/>
        <v>0.33010010528965977</v>
      </c>
      <c r="J186" s="235">
        <f t="shared" si="27"/>
        <v>0.37415461162611796</v>
      </c>
      <c r="K186" s="235">
        <f t="shared" si="27"/>
        <v>0.46797578055641215</v>
      </c>
      <c r="L186" s="235">
        <f t="shared" si="27"/>
        <v>0.4786383122173698</v>
      </c>
      <c r="M186" s="235">
        <f t="shared" si="27"/>
        <v>0.48225865284680158</v>
      </c>
      <c r="N186" s="235">
        <f t="shared" si="27"/>
        <v>0.48436763771814367</v>
      </c>
      <c r="O186" s="235">
        <f t="shared" si="27"/>
        <v>0.1788048838261726</v>
      </c>
      <c r="P186" s="235">
        <f t="shared" si="27"/>
        <v>0.10917469784210107</v>
      </c>
      <c r="Q186" s="235">
        <f t="shared" si="27"/>
        <v>8.2659270936475876E-2</v>
      </c>
    </row>
    <row r="187" spans="1:17" x14ac:dyDescent="0.25">
      <c r="A187" s="127" t="s">
        <v>180</v>
      </c>
      <c r="B187" s="236">
        <f t="shared" ref="B187:Q187" si="28">IF(B$91=0,0,B$91/B$60)</f>
        <v>0.10101755815509331</v>
      </c>
      <c r="C187" s="236">
        <f t="shared" si="28"/>
        <v>0.10101755815509333</v>
      </c>
      <c r="D187" s="236">
        <f t="shared" si="28"/>
        <v>0.10101755815509328</v>
      </c>
      <c r="E187" s="236">
        <f t="shared" si="28"/>
        <v>0.10101755815509329</v>
      </c>
      <c r="F187" s="236">
        <f t="shared" si="28"/>
        <v>0.10101755815509335</v>
      </c>
      <c r="G187" s="236">
        <f t="shared" si="28"/>
        <v>0.10101755815509332</v>
      </c>
      <c r="H187" s="236">
        <f t="shared" si="28"/>
        <v>0.10101755815509331</v>
      </c>
      <c r="I187" s="236">
        <f t="shared" si="28"/>
        <v>0.10101755815509331</v>
      </c>
      <c r="J187" s="236">
        <f t="shared" si="28"/>
        <v>0.10101755815509328</v>
      </c>
      <c r="K187" s="236">
        <f t="shared" si="28"/>
        <v>0.10101755815509331</v>
      </c>
      <c r="L187" s="236">
        <f t="shared" si="28"/>
        <v>0.10101755815509328</v>
      </c>
      <c r="M187" s="236">
        <f t="shared" si="28"/>
        <v>0.10101755815509331</v>
      </c>
      <c r="N187" s="236">
        <f t="shared" si="28"/>
        <v>0.10101755815509331</v>
      </c>
      <c r="O187" s="236">
        <f t="shared" si="28"/>
        <v>0.10101755815509328</v>
      </c>
      <c r="P187" s="236">
        <f t="shared" si="28"/>
        <v>0.10101755815509331</v>
      </c>
      <c r="Q187" s="236">
        <f t="shared" si="28"/>
        <v>0.10101755815509332</v>
      </c>
    </row>
    <row r="188" spans="1:17" x14ac:dyDescent="0.25">
      <c r="A188" s="142" t="s">
        <v>188</v>
      </c>
      <c r="B188" s="235">
        <f t="shared" ref="B188:Q188" si="29">IF(B$92=0,0,B$92/B$60)</f>
        <v>4.5350020535512021E-2</v>
      </c>
      <c r="C188" s="235">
        <f t="shared" si="29"/>
        <v>5.0146284562995712E-2</v>
      </c>
      <c r="D188" s="235">
        <f t="shared" si="29"/>
        <v>4.4688895465097078E-2</v>
      </c>
      <c r="E188" s="235">
        <f t="shared" si="29"/>
        <v>4.8466773322589765E-2</v>
      </c>
      <c r="F188" s="235">
        <f t="shared" si="29"/>
        <v>3.7325771117596301E-2</v>
      </c>
      <c r="G188" s="235">
        <f t="shared" si="29"/>
        <v>3.1764015168442537E-2</v>
      </c>
      <c r="H188" s="235">
        <f t="shared" si="29"/>
        <v>1.5525434781220095E-2</v>
      </c>
      <c r="I188" s="235">
        <f t="shared" si="29"/>
        <v>2.0848955876355574E-2</v>
      </c>
      <c r="J188" s="235">
        <f t="shared" si="29"/>
        <v>1.5272822217626901E-2</v>
      </c>
      <c r="K188" s="235">
        <f t="shared" si="29"/>
        <v>0</v>
      </c>
      <c r="L188" s="235">
        <f t="shared" si="29"/>
        <v>0</v>
      </c>
      <c r="M188" s="235">
        <f t="shared" si="29"/>
        <v>0</v>
      </c>
      <c r="N188" s="235">
        <f t="shared" si="29"/>
        <v>0</v>
      </c>
      <c r="O188" s="235">
        <f t="shared" si="29"/>
        <v>3.9998923654094298E-2</v>
      </c>
      <c r="P188" s="235">
        <f t="shared" si="29"/>
        <v>4.8812260949580029E-2</v>
      </c>
      <c r="Q188" s="235">
        <f t="shared" si="29"/>
        <v>5.2168411698718206E-2</v>
      </c>
    </row>
    <row r="189" spans="1:17" x14ac:dyDescent="0.25">
      <c r="A189" s="142" t="s">
        <v>187</v>
      </c>
      <c r="B189" s="235">
        <f t="shared" ref="B189:Q189" si="30">IF(B$93=0,0,B$93/B$60)</f>
        <v>3.8386672098935461E-2</v>
      </c>
      <c r="C189" s="235">
        <f t="shared" si="30"/>
        <v>3.8386672098935468E-2</v>
      </c>
      <c r="D189" s="235">
        <f t="shared" si="30"/>
        <v>3.838667209893544E-2</v>
      </c>
      <c r="E189" s="235">
        <f t="shared" si="30"/>
        <v>3.838667209893544E-2</v>
      </c>
      <c r="F189" s="235">
        <f t="shared" si="30"/>
        <v>3.8386672098935461E-2</v>
      </c>
      <c r="G189" s="235">
        <f t="shared" si="30"/>
        <v>3.8386672098935461E-2</v>
      </c>
      <c r="H189" s="235">
        <f t="shared" si="30"/>
        <v>3.8386672098935454E-2</v>
      </c>
      <c r="I189" s="235">
        <f t="shared" si="30"/>
        <v>3.8386672098935447E-2</v>
      </c>
      <c r="J189" s="235">
        <f t="shared" si="30"/>
        <v>3.8386672098935447E-2</v>
      </c>
      <c r="K189" s="235">
        <f t="shared" si="30"/>
        <v>3.8386672098935454E-2</v>
      </c>
      <c r="L189" s="235">
        <f t="shared" si="30"/>
        <v>3.838667209893544E-2</v>
      </c>
      <c r="M189" s="235">
        <f t="shared" si="30"/>
        <v>3.8386672098935447E-2</v>
      </c>
      <c r="N189" s="235">
        <f t="shared" si="30"/>
        <v>3.8386672098935454E-2</v>
      </c>
      <c r="O189" s="235">
        <f t="shared" si="30"/>
        <v>3.8386672098935447E-2</v>
      </c>
      <c r="P189" s="235">
        <f t="shared" si="30"/>
        <v>3.838667209893544E-2</v>
      </c>
      <c r="Q189" s="235">
        <f t="shared" si="30"/>
        <v>3.8386672098935454E-2</v>
      </c>
    </row>
    <row r="190" spans="1:17" x14ac:dyDescent="0.25">
      <c r="A190" s="142" t="s">
        <v>186</v>
      </c>
      <c r="B190" s="235">
        <f t="shared" ref="B190:Q190" si="31">IF(B$104=0,0,B$104/B$60)</f>
        <v>1.7280865520645814E-2</v>
      </c>
      <c r="C190" s="235">
        <f t="shared" si="31"/>
        <v>1.2484601493162153E-2</v>
      </c>
      <c r="D190" s="235">
        <f t="shared" si="31"/>
        <v>1.7941990591060754E-2</v>
      </c>
      <c r="E190" s="235">
        <f t="shared" si="31"/>
        <v>1.4164112733568088E-2</v>
      </c>
      <c r="F190" s="235">
        <f t="shared" si="31"/>
        <v>2.5305114938561572E-2</v>
      </c>
      <c r="G190" s="235">
        <f t="shared" si="31"/>
        <v>3.0866870887715309E-2</v>
      </c>
      <c r="H190" s="235">
        <f t="shared" si="31"/>
        <v>4.7105451274937753E-2</v>
      </c>
      <c r="I190" s="235">
        <f t="shared" si="31"/>
        <v>4.1781930179802272E-2</v>
      </c>
      <c r="J190" s="235">
        <f t="shared" si="31"/>
        <v>4.7358063838530938E-2</v>
      </c>
      <c r="K190" s="235">
        <f t="shared" si="31"/>
        <v>6.2630886056157867E-2</v>
      </c>
      <c r="L190" s="235">
        <f t="shared" si="31"/>
        <v>6.2630886056157839E-2</v>
      </c>
      <c r="M190" s="235">
        <f t="shared" si="31"/>
        <v>6.2630886056157853E-2</v>
      </c>
      <c r="N190" s="235">
        <f t="shared" si="31"/>
        <v>6.2630886056157867E-2</v>
      </c>
      <c r="O190" s="235">
        <f t="shared" si="31"/>
        <v>2.2631962402063541E-2</v>
      </c>
      <c r="P190" s="235">
        <f t="shared" si="31"/>
        <v>1.3818625106577829E-2</v>
      </c>
      <c r="Q190" s="235">
        <f t="shared" si="31"/>
        <v>1.046247435743965E-2</v>
      </c>
    </row>
    <row r="191" spans="1:17" x14ac:dyDescent="0.25">
      <c r="A191" s="72" t="s">
        <v>179</v>
      </c>
      <c r="B191" s="234">
        <f t="shared" ref="B191:Q191" si="32">IF(B$105=0,0,B$105/B$60)</f>
        <v>0.15152633723263992</v>
      </c>
      <c r="C191" s="234">
        <f t="shared" si="32"/>
        <v>0.15152633723263997</v>
      </c>
      <c r="D191" s="234">
        <f t="shared" si="32"/>
        <v>0.15152633723263989</v>
      </c>
      <c r="E191" s="234">
        <f t="shared" si="32"/>
        <v>0.15152633723263992</v>
      </c>
      <c r="F191" s="234">
        <f t="shared" si="32"/>
        <v>0.15152633723263997</v>
      </c>
      <c r="G191" s="234">
        <f t="shared" si="32"/>
        <v>0.15152633723263992</v>
      </c>
      <c r="H191" s="234">
        <f t="shared" si="32"/>
        <v>0.15152633723263995</v>
      </c>
      <c r="I191" s="234">
        <f t="shared" si="32"/>
        <v>0.15152633723263992</v>
      </c>
      <c r="J191" s="234">
        <f t="shared" si="32"/>
        <v>0.15152633723263992</v>
      </c>
      <c r="K191" s="234">
        <f t="shared" si="32"/>
        <v>0.15152633723263995</v>
      </c>
      <c r="L191" s="234">
        <f t="shared" si="32"/>
        <v>0.15152633723263992</v>
      </c>
      <c r="M191" s="234">
        <f t="shared" si="32"/>
        <v>0.15152633723263995</v>
      </c>
      <c r="N191" s="234">
        <f t="shared" si="32"/>
        <v>0.15152633723263995</v>
      </c>
      <c r="O191" s="234">
        <f t="shared" si="32"/>
        <v>0.15152633723263992</v>
      </c>
      <c r="P191" s="234">
        <f t="shared" si="32"/>
        <v>0.15152633723263992</v>
      </c>
      <c r="Q191" s="234">
        <f t="shared" si="32"/>
        <v>0.15152633723263995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0.99999999999999989</v>
      </c>
      <c r="C194" s="77">
        <f t="shared" si="33"/>
        <v>0.99999999999999989</v>
      </c>
      <c r="D194" s="77">
        <f t="shared" si="33"/>
        <v>1.0000000000000002</v>
      </c>
      <c r="E194" s="77">
        <f t="shared" si="33"/>
        <v>1</v>
      </c>
      <c r="F194" s="77">
        <f t="shared" si="33"/>
        <v>1</v>
      </c>
      <c r="G194" s="77">
        <f t="shared" si="33"/>
        <v>1</v>
      </c>
      <c r="H194" s="77">
        <f t="shared" si="33"/>
        <v>1</v>
      </c>
      <c r="I194" s="77">
        <f t="shared" si="33"/>
        <v>1.0000000000000004</v>
      </c>
      <c r="J194" s="77">
        <f t="shared" si="33"/>
        <v>1</v>
      </c>
      <c r="K194" s="77">
        <f t="shared" si="33"/>
        <v>1</v>
      </c>
      <c r="L194" s="77">
        <f t="shared" si="33"/>
        <v>1.0000000000000002</v>
      </c>
      <c r="M194" s="77">
        <f t="shared" si="33"/>
        <v>1</v>
      </c>
      <c r="N194" s="77">
        <f t="shared" si="33"/>
        <v>1.0000000000000002</v>
      </c>
      <c r="O194" s="77">
        <f t="shared" si="33"/>
        <v>1.0000000000000002</v>
      </c>
      <c r="P194" s="77">
        <f t="shared" si="33"/>
        <v>1.0000000000000002</v>
      </c>
      <c r="Q194" s="77">
        <f t="shared" si="33"/>
        <v>0.99999999999999989</v>
      </c>
    </row>
    <row r="195" spans="1:17" x14ac:dyDescent="0.25">
      <c r="A195" s="132" t="s">
        <v>83</v>
      </c>
      <c r="B195" s="240">
        <f t="shared" ref="B195:Q195" si="34">IF(B$109=0,0,B$109/B$108)</f>
        <v>1.0410911894190911E-2</v>
      </c>
      <c r="C195" s="240">
        <f t="shared" si="34"/>
        <v>1.0410911894190911E-2</v>
      </c>
      <c r="D195" s="240">
        <f t="shared" si="34"/>
        <v>1.0410911894190912E-2</v>
      </c>
      <c r="E195" s="240">
        <f t="shared" si="34"/>
        <v>1.0410911894190911E-2</v>
      </c>
      <c r="F195" s="240">
        <f t="shared" si="34"/>
        <v>1.0410911894190912E-2</v>
      </c>
      <c r="G195" s="240">
        <f t="shared" si="34"/>
        <v>1.0410911894190911E-2</v>
      </c>
      <c r="H195" s="240">
        <f t="shared" si="34"/>
        <v>1.0410911894190912E-2</v>
      </c>
      <c r="I195" s="240">
        <f t="shared" si="34"/>
        <v>1.0410911894190914E-2</v>
      </c>
      <c r="J195" s="240">
        <f t="shared" si="34"/>
        <v>1.0410911894190912E-2</v>
      </c>
      <c r="K195" s="240">
        <f t="shared" si="34"/>
        <v>1.0410911894190911E-2</v>
      </c>
      <c r="L195" s="240">
        <f t="shared" si="34"/>
        <v>1.0410911894190912E-2</v>
      </c>
      <c r="M195" s="240">
        <f t="shared" si="34"/>
        <v>1.0410911894190912E-2</v>
      </c>
      <c r="N195" s="240">
        <f t="shared" si="34"/>
        <v>1.0410911894190912E-2</v>
      </c>
      <c r="O195" s="240">
        <f t="shared" si="34"/>
        <v>1.0410911894190912E-2</v>
      </c>
      <c r="P195" s="240">
        <f t="shared" si="34"/>
        <v>1.0410911894190912E-2</v>
      </c>
      <c r="Q195" s="240">
        <f t="shared" si="34"/>
        <v>1.0410911894190911E-2</v>
      </c>
    </row>
    <row r="196" spans="1:17" x14ac:dyDescent="0.25">
      <c r="A196" s="76" t="s">
        <v>82</v>
      </c>
      <c r="B196" s="239">
        <f t="shared" ref="B196:Q196" si="35">IF(B$110=0,0,B$110/B$108)</f>
        <v>6.9575647465399348E-2</v>
      </c>
      <c r="C196" s="239">
        <f t="shared" si="35"/>
        <v>6.9575647465399348E-2</v>
      </c>
      <c r="D196" s="239">
        <f t="shared" si="35"/>
        <v>6.9575647465399362E-2</v>
      </c>
      <c r="E196" s="239">
        <f t="shared" si="35"/>
        <v>6.9575647465399348E-2</v>
      </c>
      <c r="F196" s="239">
        <f t="shared" si="35"/>
        <v>6.9575647465399362E-2</v>
      </c>
      <c r="G196" s="239">
        <f t="shared" si="35"/>
        <v>6.9575647465399362E-2</v>
      </c>
      <c r="H196" s="239">
        <f t="shared" si="35"/>
        <v>6.9575647465399348E-2</v>
      </c>
      <c r="I196" s="239">
        <f t="shared" si="35"/>
        <v>6.9575647465399376E-2</v>
      </c>
      <c r="J196" s="239">
        <f t="shared" si="35"/>
        <v>6.9575647465399348E-2</v>
      </c>
      <c r="K196" s="239">
        <f t="shared" si="35"/>
        <v>6.9575647465399348E-2</v>
      </c>
      <c r="L196" s="239">
        <f t="shared" si="35"/>
        <v>6.9575647465399362E-2</v>
      </c>
      <c r="M196" s="239">
        <f t="shared" si="35"/>
        <v>6.9575647465399362E-2</v>
      </c>
      <c r="N196" s="239">
        <f t="shared" si="35"/>
        <v>6.9575647465399362E-2</v>
      </c>
      <c r="O196" s="239">
        <f t="shared" si="35"/>
        <v>6.9575647465399348E-2</v>
      </c>
      <c r="P196" s="239">
        <f t="shared" si="35"/>
        <v>6.9575647465399362E-2</v>
      </c>
      <c r="Q196" s="239">
        <f t="shared" si="35"/>
        <v>6.9575647465399362E-2</v>
      </c>
    </row>
    <row r="197" spans="1:17" x14ac:dyDescent="0.25">
      <c r="A197" s="76" t="s">
        <v>81</v>
      </c>
      <c r="B197" s="239">
        <f t="shared" ref="B197:Q197" si="36">IF(B$111=0,0,B$111/B$108)</f>
        <v>1.2151080230702275E-2</v>
      </c>
      <c r="C197" s="239">
        <f t="shared" si="36"/>
        <v>1.2151080230702275E-2</v>
      </c>
      <c r="D197" s="239">
        <f t="shared" si="36"/>
        <v>1.2151080230702278E-2</v>
      </c>
      <c r="E197" s="239">
        <f t="shared" si="36"/>
        <v>1.2151080230702275E-2</v>
      </c>
      <c r="F197" s="239">
        <f t="shared" si="36"/>
        <v>1.2151080230702278E-2</v>
      </c>
      <c r="G197" s="239">
        <f t="shared" si="36"/>
        <v>1.2151080230702277E-2</v>
      </c>
      <c r="H197" s="239">
        <f t="shared" si="36"/>
        <v>1.2151080230702277E-2</v>
      </c>
      <c r="I197" s="239">
        <f t="shared" si="36"/>
        <v>1.215108023070228E-2</v>
      </c>
      <c r="J197" s="239">
        <f t="shared" si="36"/>
        <v>1.2151080230702277E-2</v>
      </c>
      <c r="K197" s="239">
        <f t="shared" si="36"/>
        <v>1.2151080230702277E-2</v>
      </c>
      <c r="L197" s="239">
        <f t="shared" si="36"/>
        <v>1.2151080230702278E-2</v>
      </c>
      <c r="M197" s="239">
        <f t="shared" si="36"/>
        <v>1.2151080230702277E-2</v>
      </c>
      <c r="N197" s="239">
        <f t="shared" si="36"/>
        <v>1.2151080230702277E-2</v>
      </c>
      <c r="O197" s="239">
        <f t="shared" si="36"/>
        <v>1.2151080230702277E-2</v>
      </c>
      <c r="P197" s="239">
        <f t="shared" si="36"/>
        <v>1.2151080230702277E-2</v>
      </c>
      <c r="Q197" s="239">
        <f t="shared" si="36"/>
        <v>1.2151080230702277E-2</v>
      </c>
    </row>
    <row r="198" spans="1:17" x14ac:dyDescent="0.25">
      <c r="A198" s="76" t="s">
        <v>80</v>
      </c>
      <c r="B198" s="239">
        <f t="shared" ref="B198:Q198" si="37">IF(B$112=0,0,B$112/B$108)</f>
        <v>9.8903662994813638E-2</v>
      </c>
      <c r="C198" s="239">
        <f t="shared" si="37"/>
        <v>9.8903662994813638E-2</v>
      </c>
      <c r="D198" s="239">
        <f t="shared" si="37"/>
        <v>9.8903662994813665E-2</v>
      </c>
      <c r="E198" s="239">
        <f t="shared" si="37"/>
        <v>9.8903662994813638E-2</v>
      </c>
      <c r="F198" s="239">
        <f t="shared" si="37"/>
        <v>9.8903662994813665E-2</v>
      </c>
      <c r="G198" s="239">
        <f t="shared" si="37"/>
        <v>9.8903662994813638E-2</v>
      </c>
      <c r="H198" s="239">
        <f t="shared" si="37"/>
        <v>9.8903662994813651E-2</v>
      </c>
      <c r="I198" s="239">
        <f t="shared" si="37"/>
        <v>9.8903662994813679E-2</v>
      </c>
      <c r="J198" s="239">
        <f t="shared" si="37"/>
        <v>9.8903662994813638E-2</v>
      </c>
      <c r="K198" s="239">
        <f t="shared" si="37"/>
        <v>9.8903662994813638E-2</v>
      </c>
      <c r="L198" s="239">
        <f t="shared" si="37"/>
        <v>9.8903662994813651E-2</v>
      </c>
      <c r="M198" s="239">
        <f t="shared" si="37"/>
        <v>9.8903662994813651E-2</v>
      </c>
      <c r="N198" s="239">
        <f t="shared" si="37"/>
        <v>9.8903662994813651E-2</v>
      </c>
      <c r="O198" s="239">
        <f t="shared" si="37"/>
        <v>9.8903662994813651E-2</v>
      </c>
      <c r="P198" s="239">
        <f t="shared" si="37"/>
        <v>9.8903662994813651E-2</v>
      </c>
      <c r="Q198" s="239">
        <f t="shared" si="37"/>
        <v>9.8903662994813651E-2</v>
      </c>
    </row>
    <row r="199" spans="1:17" x14ac:dyDescent="0.25">
      <c r="A199" s="129" t="s">
        <v>79</v>
      </c>
      <c r="B199" s="238">
        <f t="shared" ref="B199:Q199" si="38">IF(B$113=0,0,B$113/B$108)</f>
        <v>2.9150553303734547E-2</v>
      </c>
      <c r="C199" s="238">
        <f t="shared" si="38"/>
        <v>2.9150553303734544E-2</v>
      </c>
      <c r="D199" s="238">
        <f t="shared" si="38"/>
        <v>2.9150553303734551E-2</v>
      </c>
      <c r="E199" s="238">
        <f t="shared" si="38"/>
        <v>2.9150553303734551E-2</v>
      </c>
      <c r="F199" s="238">
        <f t="shared" si="38"/>
        <v>2.9150553303734558E-2</v>
      </c>
      <c r="G199" s="238">
        <f t="shared" si="38"/>
        <v>2.9150553303734547E-2</v>
      </c>
      <c r="H199" s="238">
        <f t="shared" si="38"/>
        <v>2.9150553303734551E-2</v>
      </c>
      <c r="I199" s="238">
        <f t="shared" si="38"/>
        <v>2.9150553303734564E-2</v>
      </c>
      <c r="J199" s="238">
        <f t="shared" si="38"/>
        <v>2.9150553303734547E-2</v>
      </c>
      <c r="K199" s="238">
        <f t="shared" si="38"/>
        <v>2.9150553303734551E-2</v>
      </c>
      <c r="L199" s="238">
        <f t="shared" si="38"/>
        <v>2.9150553303734554E-2</v>
      </c>
      <c r="M199" s="238">
        <f t="shared" si="38"/>
        <v>2.9150553303734551E-2</v>
      </c>
      <c r="N199" s="238">
        <f t="shared" si="38"/>
        <v>2.9150553303734554E-2</v>
      </c>
      <c r="O199" s="238">
        <f t="shared" si="38"/>
        <v>2.9150553303734551E-2</v>
      </c>
      <c r="P199" s="238">
        <f t="shared" si="38"/>
        <v>2.9150553303734547E-2</v>
      </c>
      <c r="Q199" s="238">
        <f t="shared" si="38"/>
        <v>2.9150553303734554E-2</v>
      </c>
    </row>
    <row r="200" spans="1:17" x14ac:dyDescent="0.25">
      <c r="A200" s="127" t="s">
        <v>183</v>
      </c>
      <c r="B200" s="237">
        <f t="shared" ref="B200:Q200" si="39">IF(B$118=0,0,B$118/B$108)</f>
        <v>0.10211426427245818</v>
      </c>
      <c r="C200" s="237">
        <f t="shared" si="39"/>
        <v>0.10211426427245818</v>
      </c>
      <c r="D200" s="237">
        <f t="shared" si="39"/>
        <v>0.10211426427245819</v>
      </c>
      <c r="E200" s="237">
        <f t="shared" si="39"/>
        <v>0.10211426427245818</v>
      </c>
      <c r="F200" s="237">
        <f t="shared" si="39"/>
        <v>0.10211426427245821</v>
      </c>
      <c r="G200" s="237">
        <f t="shared" si="39"/>
        <v>0.10211426427245819</v>
      </c>
      <c r="H200" s="237">
        <f t="shared" si="39"/>
        <v>0.10211426427245818</v>
      </c>
      <c r="I200" s="237">
        <f t="shared" si="39"/>
        <v>0.10211426427245822</v>
      </c>
      <c r="J200" s="237">
        <f t="shared" si="39"/>
        <v>0.10211426427245818</v>
      </c>
      <c r="K200" s="237">
        <f t="shared" si="39"/>
        <v>0.10211426427245818</v>
      </c>
      <c r="L200" s="237">
        <f t="shared" si="39"/>
        <v>0.10211426427245819</v>
      </c>
      <c r="M200" s="237">
        <f t="shared" si="39"/>
        <v>0.10211426427245816</v>
      </c>
      <c r="N200" s="237">
        <f t="shared" si="39"/>
        <v>0.10211426427245819</v>
      </c>
      <c r="O200" s="237">
        <f t="shared" si="39"/>
        <v>0.10211426427245819</v>
      </c>
      <c r="P200" s="237">
        <f t="shared" si="39"/>
        <v>0.10211426427245819</v>
      </c>
      <c r="Q200" s="237">
        <f t="shared" si="39"/>
        <v>0.10211426427245821</v>
      </c>
    </row>
    <row r="201" spans="1:17" x14ac:dyDescent="0.25">
      <c r="A201" s="142" t="s">
        <v>192</v>
      </c>
      <c r="B201" s="235">
        <f t="shared" ref="B201:Q201" si="40">IF(B$119=0,0,B$119/B$108)</f>
        <v>8.6797124631589451E-2</v>
      </c>
      <c r="C201" s="235">
        <f t="shared" si="40"/>
        <v>8.6797124631589451E-2</v>
      </c>
      <c r="D201" s="235">
        <f t="shared" si="40"/>
        <v>8.6797124631589465E-2</v>
      </c>
      <c r="E201" s="235">
        <f t="shared" si="40"/>
        <v>8.6797124631589451E-2</v>
      </c>
      <c r="F201" s="235">
        <f t="shared" si="40"/>
        <v>8.6797124631589465E-2</v>
      </c>
      <c r="G201" s="235">
        <f t="shared" si="40"/>
        <v>8.6797124631589465E-2</v>
      </c>
      <c r="H201" s="235">
        <f t="shared" si="40"/>
        <v>8.6797124631589451E-2</v>
      </c>
      <c r="I201" s="235">
        <f t="shared" si="40"/>
        <v>8.6797124631589492E-2</v>
      </c>
      <c r="J201" s="235">
        <f t="shared" si="40"/>
        <v>8.6797124631589465E-2</v>
      </c>
      <c r="K201" s="235">
        <f t="shared" si="40"/>
        <v>8.6797124631589451E-2</v>
      </c>
      <c r="L201" s="235">
        <f t="shared" si="40"/>
        <v>8.6797124631589451E-2</v>
      </c>
      <c r="M201" s="235">
        <f t="shared" si="40"/>
        <v>8.6797124631589437E-2</v>
      </c>
      <c r="N201" s="235">
        <f t="shared" si="40"/>
        <v>8.6797124631589465E-2</v>
      </c>
      <c r="O201" s="235">
        <f t="shared" si="40"/>
        <v>8.6797124631589451E-2</v>
      </c>
      <c r="P201" s="235">
        <f t="shared" si="40"/>
        <v>8.6797124631589465E-2</v>
      </c>
      <c r="Q201" s="235">
        <f t="shared" si="40"/>
        <v>8.6797124631589478E-2</v>
      </c>
    </row>
    <row r="202" spans="1:17" x14ac:dyDescent="0.25">
      <c r="A202" s="142" t="s">
        <v>191</v>
      </c>
      <c r="B202" s="235">
        <f t="shared" ref="B202:Q202" si="41">IF(B$130=0,0,B$130/B$108)</f>
        <v>1.5317139640868718E-2</v>
      </c>
      <c r="C202" s="235">
        <f t="shared" si="41"/>
        <v>1.5317139640868727E-2</v>
      </c>
      <c r="D202" s="235">
        <f t="shared" si="41"/>
        <v>1.5317139640868728E-2</v>
      </c>
      <c r="E202" s="235">
        <f t="shared" si="41"/>
        <v>1.5317139640868723E-2</v>
      </c>
      <c r="F202" s="235">
        <f t="shared" si="41"/>
        <v>1.5317139640868737E-2</v>
      </c>
      <c r="G202" s="235">
        <f t="shared" si="41"/>
        <v>1.5317139640868725E-2</v>
      </c>
      <c r="H202" s="235">
        <f t="shared" si="41"/>
        <v>1.531713964086873E-2</v>
      </c>
      <c r="I202" s="235">
        <f t="shared" si="41"/>
        <v>1.5317139640868728E-2</v>
      </c>
      <c r="J202" s="235">
        <f t="shared" si="41"/>
        <v>1.5317139640868725E-2</v>
      </c>
      <c r="K202" s="235">
        <f t="shared" si="41"/>
        <v>1.531713964086873E-2</v>
      </c>
      <c r="L202" s="235">
        <f t="shared" si="41"/>
        <v>1.531713964086872E-2</v>
      </c>
      <c r="M202" s="235">
        <f t="shared" si="41"/>
        <v>1.5317139640868723E-2</v>
      </c>
      <c r="N202" s="235">
        <f t="shared" si="41"/>
        <v>1.5317139640868732E-2</v>
      </c>
      <c r="O202" s="235">
        <f t="shared" si="41"/>
        <v>1.531713964086874E-2</v>
      </c>
      <c r="P202" s="235">
        <f t="shared" si="41"/>
        <v>1.5317139640868732E-2</v>
      </c>
      <c r="Q202" s="235">
        <f t="shared" si="41"/>
        <v>1.531713964086873E-2</v>
      </c>
    </row>
    <row r="203" spans="1:17" x14ac:dyDescent="0.25">
      <c r="A203" s="127" t="s">
        <v>181</v>
      </c>
      <c r="B203" s="237">
        <f t="shared" ref="B203:Q203" si="42">IF(B$131=0,0,B$131/B$108)</f>
        <v>0.22311486814078127</v>
      </c>
      <c r="C203" s="237">
        <f t="shared" si="42"/>
        <v>0.22311486814078124</v>
      </c>
      <c r="D203" s="237">
        <f t="shared" si="42"/>
        <v>0.22311486814078133</v>
      </c>
      <c r="E203" s="237">
        <f t="shared" si="42"/>
        <v>0.22311486814078124</v>
      </c>
      <c r="F203" s="237">
        <f t="shared" si="42"/>
        <v>0.22311486814078116</v>
      </c>
      <c r="G203" s="237">
        <f t="shared" si="42"/>
        <v>0.22311486814078133</v>
      </c>
      <c r="H203" s="237">
        <f t="shared" si="42"/>
        <v>0.22311486814078133</v>
      </c>
      <c r="I203" s="237">
        <f t="shared" si="42"/>
        <v>0.22311486814078133</v>
      </c>
      <c r="J203" s="237">
        <f t="shared" si="42"/>
        <v>0.2231148681407813</v>
      </c>
      <c r="K203" s="237">
        <f t="shared" si="42"/>
        <v>0.22311486814078127</v>
      </c>
      <c r="L203" s="237">
        <f t="shared" si="42"/>
        <v>0.22311486814078133</v>
      </c>
      <c r="M203" s="237">
        <f t="shared" si="42"/>
        <v>0.2231148681407813</v>
      </c>
      <c r="N203" s="237">
        <f t="shared" si="42"/>
        <v>0.22311486814078135</v>
      </c>
      <c r="O203" s="237">
        <f t="shared" si="42"/>
        <v>0.2231148681407813</v>
      </c>
      <c r="P203" s="237">
        <f t="shared" si="42"/>
        <v>0.22311486814078133</v>
      </c>
      <c r="Q203" s="237">
        <f t="shared" si="42"/>
        <v>0.22311486814078124</v>
      </c>
    </row>
    <row r="204" spans="1:17" x14ac:dyDescent="0.25">
      <c r="A204" s="142" t="s">
        <v>190</v>
      </c>
      <c r="B204" s="235">
        <f t="shared" ref="B204:Q204" si="43">IF(B$132=0,0,B$132/B$108)</f>
        <v>0.16155389918785393</v>
      </c>
      <c r="C204" s="235">
        <f t="shared" si="43"/>
        <v>0.17864000292109616</v>
      </c>
      <c r="D204" s="235">
        <f t="shared" si="43"/>
        <v>0.15919872201890997</v>
      </c>
      <c r="E204" s="235">
        <f t="shared" si="43"/>
        <v>0.17265694962997499</v>
      </c>
      <c r="F204" s="235">
        <f t="shared" si="43"/>
        <v>0.1329684924733181</v>
      </c>
      <c r="G204" s="235">
        <f t="shared" si="43"/>
        <v>0.1131554174337286</v>
      </c>
      <c r="H204" s="235">
        <f t="shared" si="43"/>
        <v>5.530746173596001E-2</v>
      </c>
      <c r="I204" s="235">
        <f t="shared" si="43"/>
        <v>7.4271854258218403E-2</v>
      </c>
      <c r="J204" s="235">
        <f t="shared" si="43"/>
        <v>5.4407560387506076E-2</v>
      </c>
      <c r="K204" s="235">
        <f t="shared" si="43"/>
        <v>1.2103346223998784E-2</v>
      </c>
      <c r="L204" s="235">
        <f t="shared" si="43"/>
        <v>7.2955823893203842E-3</v>
      </c>
      <c r="M204" s="235">
        <f t="shared" si="43"/>
        <v>5.6631611875965051E-3</v>
      </c>
      <c r="N204" s="235">
        <f t="shared" si="43"/>
        <v>4.7122143098067412E-3</v>
      </c>
      <c r="O204" s="235">
        <f t="shared" si="43"/>
        <v>0.14249127130110253</v>
      </c>
      <c r="P204" s="235">
        <f t="shared" si="43"/>
        <v>0.17388770702770831</v>
      </c>
      <c r="Q204" s="235">
        <f t="shared" si="43"/>
        <v>0.18584358341724438</v>
      </c>
    </row>
    <row r="205" spans="1:17" x14ac:dyDescent="0.25">
      <c r="A205" s="142" t="s">
        <v>189</v>
      </c>
      <c r="B205" s="235">
        <f t="shared" ref="B205:Q205" si="44">IF(B$138=0,0,B$138/B$108)</f>
        <v>6.1560968952927363E-2</v>
      </c>
      <c r="C205" s="235">
        <f t="shared" si="44"/>
        <v>4.4474865219685071E-2</v>
      </c>
      <c r="D205" s="235">
        <f t="shared" si="44"/>
        <v>6.3916146121871353E-2</v>
      </c>
      <c r="E205" s="235">
        <f t="shared" si="44"/>
        <v>5.0457918510806249E-2</v>
      </c>
      <c r="F205" s="235">
        <f t="shared" si="44"/>
        <v>9.0146375667463058E-2</v>
      </c>
      <c r="G205" s="235">
        <f t="shared" si="44"/>
        <v>0.10995945070705272</v>
      </c>
      <c r="H205" s="235">
        <f t="shared" si="44"/>
        <v>0.16780740640482134</v>
      </c>
      <c r="I205" s="235">
        <f t="shared" si="44"/>
        <v>0.14884301388256294</v>
      </c>
      <c r="J205" s="235">
        <f t="shared" si="44"/>
        <v>0.16870730775327522</v>
      </c>
      <c r="K205" s="235">
        <f t="shared" si="44"/>
        <v>0.21101152191678249</v>
      </c>
      <c r="L205" s="235">
        <f t="shared" si="44"/>
        <v>0.21581928575146095</v>
      </c>
      <c r="M205" s="235">
        <f t="shared" si="44"/>
        <v>0.21745170695318478</v>
      </c>
      <c r="N205" s="235">
        <f t="shared" si="44"/>
        <v>0.2184026538309746</v>
      </c>
      <c r="O205" s="235">
        <f t="shared" si="44"/>
        <v>8.0623596839678777E-2</v>
      </c>
      <c r="P205" s="235">
        <f t="shared" si="44"/>
        <v>4.9227161113073049E-2</v>
      </c>
      <c r="Q205" s="235">
        <f t="shared" si="44"/>
        <v>3.727128472353685E-2</v>
      </c>
    </row>
    <row r="206" spans="1:17" x14ac:dyDescent="0.25">
      <c r="A206" s="127" t="s">
        <v>180</v>
      </c>
      <c r="B206" s="236">
        <f t="shared" ref="B206:Q206" si="45">IF(B$139=0,0,B$139/B$108)</f>
        <v>0.15152633723263989</v>
      </c>
      <c r="C206" s="236">
        <f t="shared" si="45"/>
        <v>0.15152633723263995</v>
      </c>
      <c r="D206" s="236">
        <f t="shared" si="45"/>
        <v>0.15152633723263992</v>
      </c>
      <c r="E206" s="236">
        <f t="shared" si="45"/>
        <v>0.15152633723263992</v>
      </c>
      <c r="F206" s="236">
        <f t="shared" si="45"/>
        <v>0.15152633723263995</v>
      </c>
      <c r="G206" s="236">
        <f t="shared" si="45"/>
        <v>0.15152633723263992</v>
      </c>
      <c r="H206" s="236">
        <f t="shared" si="45"/>
        <v>0.15152633723263992</v>
      </c>
      <c r="I206" s="236">
        <f t="shared" si="45"/>
        <v>0.15152633723263997</v>
      </c>
      <c r="J206" s="236">
        <f t="shared" si="45"/>
        <v>0.15152633723263995</v>
      </c>
      <c r="K206" s="236">
        <f t="shared" si="45"/>
        <v>0.15152633723263992</v>
      </c>
      <c r="L206" s="236">
        <f t="shared" si="45"/>
        <v>0.15152633723263995</v>
      </c>
      <c r="M206" s="236">
        <f t="shared" si="45"/>
        <v>0.15152633723263995</v>
      </c>
      <c r="N206" s="236">
        <f t="shared" si="45"/>
        <v>0.15152633723263995</v>
      </c>
      <c r="O206" s="236">
        <f t="shared" si="45"/>
        <v>0.15152633723263995</v>
      </c>
      <c r="P206" s="236">
        <f t="shared" si="45"/>
        <v>0.15152633723263995</v>
      </c>
      <c r="Q206" s="236">
        <f t="shared" si="45"/>
        <v>0.15152633723263992</v>
      </c>
    </row>
    <row r="207" spans="1:17" x14ac:dyDescent="0.25">
      <c r="A207" s="142" t="s">
        <v>188</v>
      </c>
      <c r="B207" s="235">
        <f t="shared" ref="B207:Q207" si="46">IF(B$140=0,0,B$140/B$108)</f>
        <v>7.2194306884758655E-2</v>
      </c>
      <c r="C207" s="235">
        <f t="shared" si="46"/>
        <v>7.9829649780123788E-2</v>
      </c>
      <c r="D207" s="235">
        <f t="shared" si="46"/>
        <v>7.1141838425888407E-2</v>
      </c>
      <c r="E207" s="235">
        <f t="shared" si="46"/>
        <v>7.7155976240961432E-2</v>
      </c>
      <c r="F207" s="235">
        <f t="shared" si="46"/>
        <v>5.9420219504947622E-2</v>
      </c>
      <c r="G207" s="235">
        <f t="shared" si="46"/>
        <v>5.0566262856859327E-2</v>
      </c>
      <c r="H207" s="235">
        <f t="shared" si="46"/>
        <v>2.4715490530748761E-2</v>
      </c>
      <c r="I207" s="235">
        <f t="shared" si="46"/>
        <v>3.3190192661230571E-2</v>
      </c>
      <c r="J207" s="235">
        <f t="shared" si="46"/>
        <v>2.4313347627093151E-2</v>
      </c>
      <c r="K207" s="235">
        <f t="shared" si="46"/>
        <v>0</v>
      </c>
      <c r="L207" s="235">
        <f t="shared" si="46"/>
        <v>0</v>
      </c>
      <c r="M207" s="235">
        <f t="shared" si="46"/>
        <v>0</v>
      </c>
      <c r="N207" s="235">
        <f t="shared" si="46"/>
        <v>0</v>
      </c>
      <c r="O207" s="235">
        <f t="shared" si="46"/>
        <v>6.3675705881598502E-2</v>
      </c>
      <c r="P207" s="235">
        <f t="shared" si="46"/>
        <v>7.7705970253605594E-2</v>
      </c>
      <c r="Q207" s="235">
        <f t="shared" si="46"/>
        <v>8.3048745720378805E-2</v>
      </c>
    </row>
    <row r="208" spans="1:17" x14ac:dyDescent="0.25">
      <c r="A208" s="142" t="s">
        <v>187</v>
      </c>
      <c r="B208" s="235">
        <f t="shared" ref="B208:Q208" si="47">IF(B$141=0,0,B$141/B$108)</f>
        <v>5.182200733356284E-2</v>
      </c>
      <c r="C208" s="235">
        <f t="shared" si="47"/>
        <v>5.1822007333562861E-2</v>
      </c>
      <c r="D208" s="235">
        <f t="shared" si="47"/>
        <v>5.1822007333562861E-2</v>
      </c>
      <c r="E208" s="235">
        <f t="shared" si="47"/>
        <v>5.1822007333562854E-2</v>
      </c>
      <c r="F208" s="235">
        <f t="shared" si="47"/>
        <v>5.1822007333562861E-2</v>
      </c>
      <c r="G208" s="235">
        <f t="shared" si="47"/>
        <v>5.182200733356284E-2</v>
      </c>
      <c r="H208" s="235">
        <f t="shared" si="47"/>
        <v>5.1822007333562847E-2</v>
      </c>
      <c r="I208" s="235">
        <f t="shared" si="47"/>
        <v>5.1822007333562861E-2</v>
      </c>
      <c r="J208" s="235">
        <f t="shared" si="47"/>
        <v>5.1822007333562854E-2</v>
      </c>
      <c r="K208" s="235">
        <f t="shared" si="47"/>
        <v>5.1822007333562861E-2</v>
      </c>
      <c r="L208" s="235">
        <f t="shared" si="47"/>
        <v>5.1822007333562868E-2</v>
      </c>
      <c r="M208" s="235">
        <f t="shared" si="47"/>
        <v>5.1822007333562868E-2</v>
      </c>
      <c r="N208" s="235">
        <f t="shared" si="47"/>
        <v>5.1822007333562861E-2</v>
      </c>
      <c r="O208" s="235">
        <f t="shared" si="47"/>
        <v>5.1822007333562868E-2</v>
      </c>
      <c r="P208" s="235">
        <f t="shared" si="47"/>
        <v>5.1822007333562854E-2</v>
      </c>
      <c r="Q208" s="235">
        <f t="shared" si="47"/>
        <v>5.182200733356284E-2</v>
      </c>
    </row>
    <row r="209" spans="1:17" x14ac:dyDescent="0.25">
      <c r="A209" s="142" t="s">
        <v>186</v>
      </c>
      <c r="B209" s="235">
        <f t="shared" ref="B209:Q209" si="48">IF(B$152=0,0,B$152/B$108)</f>
        <v>2.7510023014318416E-2</v>
      </c>
      <c r="C209" s="235">
        <f t="shared" si="48"/>
        <v>1.9874680118953287E-2</v>
      </c>
      <c r="D209" s="235">
        <f t="shared" si="48"/>
        <v>2.8562491473188654E-2</v>
      </c>
      <c r="E209" s="235">
        <f t="shared" si="48"/>
        <v>2.2548353658115639E-2</v>
      </c>
      <c r="F209" s="235">
        <f t="shared" si="48"/>
        <v>4.0284110394129449E-2</v>
      </c>
      <c r="G209" s="235">
        <f t="shared" si="48"/>
        <v>4.9138067042217758E-2</v>
      </c>
      <c r="H209" s="235">
        <f t="shared" si="48"/>
        <v>7.4988839368328314E-2</v>
      </c>
      <c r="I209" s="235">
        <f t="shared" si="48"/>
        <v>6.6514137237846521E-2</v>
      </c>
      <c r="J209" s="235">
        <f t="shared" si="48"/>
        <v>7.5390982271983931E-2</v>
      </c>
      <c r="K209" s="235">
        <f t="shared" si="48"/>
        <v>9.9704329899077057E-2</v>
      </c>
      <c r="L209" s="235">
        <f t="shared" si="48"/>
        <v>9.9704329899077071E-2</v>
      </c>
      <c r="M209" s="235">
        <f t="shared" si="48"/>
        <v>9.9704329899077085E-2</v>
      </c>
      <c r="N209" s="235">
        <f t="shared" si="48"/>
        <v>9.9704329899077071E-2</v>
      </c>
      <c r="O209" s="235">
        <f t="shared" si="48"/>
        <v>3.6028624017478569E-2</v>
      </c>
      <c r="P209" s="235">
        <f t="shared" si="48"/>
        <v>2.1998359645471473E-2</v>
      </c>
      <c r="Q209" s="235">
        <f t="shared" si="48"/>
        <v>1.6655584178698276E-2</v>
      </c>
    </row>
    <row r="210" spans="1:17" x14ac:dyDescent="0.25">
      <c r="A210" s="72" t="s">
        <v>179</v>
      </c>
      <c r="B210" s="234">
        <f t="shared" ref="B210:Q210" si="49">IF(B$153=0,0,B$153/B$108)</f>
        <v>0.30305267446527984</v>
      </c>
      <c r="C210" s="234">
        <f t="shared" si="49"/>
        <v>0.30305267446527984</v>
      </c>
      <c r="D210" s="234">
        <f t="shared" si="49"/>
        <v>0.30305267446527989</v>
      </c>
      <c r="E210" s="234">
        <f t="shared" si="49"/>
        <v>0.30305267446527984</v>
      </c>
      <c r="F210" s="234">
        <f t="shared" si="49"/>
        <v>0.30305267446527989</v>
      </c>
      <c r="G210" s="234">
        <f t="shared" si="49"/>
        <v>0.30305267446527989</v>
      </c>
      <c r="H210" s="234">
        <f t="shared" si="49"/>
        <v>0.30305267446527984</v>
      </c>
      <c r="I210" s="234">
        <f t="shared" si="49"/>
        <v>0.30305267446527995</v>
      </c>
      <c r="J210" s="234">
        <f t="shared" si="49"/>
        <v>0.30305267446527989</v>
      </c>
      <c r="K210" s="234">
        <f t="shared" si="49"/>
        <v>0.30305267446527984</v>
      </c>
      <c r="L210" s="234">
        <f t="shared" si="49"/>
        <v>0.30305267446527989</v>
      </c>
      <c r="M210" s="234">
        <f t="shared" si="49"/>
        <v>0.30305267446527989</v>
      </c>
      <c r="N210" s="234">
        <f t="shared" si="49"/>
        <v>0.30305267446527989</v>
      </c>
      <c r="O210" s="234">
        <f t="shared" si="49"/>
        <v>0.30305267446527989</v>
      </c>
      <c r="P210" s="234">
        <f t="shared" si="49"/>
        <v>0.30305267446527989</v>
      </c>
      <c r="Q210" s="234">
        <f t="shared" si="49"/>
        <v>0.30305267446527984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118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41</v>
      </c>
      <c r="B214" s="230">
        <f t="shared" ref="B214:Q214" si="50">SUM(B215:B224)</f>
        <v>4350.3151474708011</v>
      </c>
      <c r="C214" s="230">
        <f t="shared" si="50"/>
        <v>3197.0910798481709</v>
      </c>
      <c r="D214" s="230">
        <f t="shared" si="50"/>
        <v>2936.6100197464298</v>
      </c>
      <c r="E214" s="230">
        <f t="shared" si="50"/>
        <v>2476.4941542296165</v>
      </c>
      <c r="F214" s="230">
        <f t="shared" si="50"/>
        <v>2677.0012008338081</v>
      </c>
      <c r="G214" s="230">
        <f t="shared" si="50"/>
        <v>2665.6630869540272</v>
      </c>
      <c r="H214" s="230">
        <f t="shared" si="50"/>
        <v>2904.0129898091841</v>
      </c>
      <c r="I214" s="230">
        <f t="shared" si="50"/>
        <v>2865.3739571964857</v>
      </c>
      <c r="J214" s="230">
        <f t="shared" si="50"/>
        <v>2316.8045084995974</v>
      </c>
      <c r="K214" s="230">
        <f t="shared" si="50"/>
        <v>2384.2331178565573</v>
      </c>
      <c r="L214" s="230">
        <f t="shared" si="50"/>
        <v>2443.9417616084597</v>
      </c>
      <c r="M214" s="230">
        <f t="shared" si="50"/>
        <v>2194.8120500890554</v>
      </c>
      <c r="N214" s="230">
        <f t="shared" si="50"/>
        <v>2274.6604662621935</v>
      </c>
      <c r="O214" s="230">
        <f t="shared" si="50"/>
        <v>1675.6266267028884</v>
      </c>
      <c r="P214" s="230">
        <f t="shared" si="50"/>
        <v>1847.3027185079216</v>
      </c>
      <c r="Q214" s="230">
        <f t="shared" si="50"/>
        <v>1769.4400115028568</v>
      </c>
    </row>
    <row r="215" spans="1:17" x14ac:dyDescent="0.25">
      <c r="A215" s="132" t="s">
        <v>83</v>
      </c>
      <c r="B215" s="229">
        <f>IF(B$6=0,0,B$6/CHI!B$10*1000)</f>
        <v>5.0430190897307652</v>
      </c>
      <c r="C215" s="229">
        <f>IF(C$6=0,0,C$6/CHI!C$10*1000)</f>
        <v>4.729195165810852</v>
      </c>
      <c r="D215" s="229">
        <f>IF(D$6=0,0,D$6/CHI!D$10*1000)</f>
        <v>4.6239859174464604</v>
      </c>
      <c r="E215" s="229">
        <f>IF(E$6=0,0,E$6/CHI!E$10*1000)</f>
        <v>4.3717238142231443</v>
      </c>
      <c r="F215" s="229">
        <f>IF(F$6=0,0,F$6/CHI!F$10*1000)</f>
        <v>4.317061423419263</v>
      </c>
      <c r="G215" s="229">
        <f>IF(G$6=0,0,G$6/CHI!G$10*1000)</f>
        <v>4.2415121140156185</v>
      </c>
      <c r="H215" s="229">
        <f>IF(H$6=0,0,H$6/CHI!H$10*1000)</f>
        <v>4.1931651450733467</v>
      </c>
      <c r="I215" s="229">
        <f>IF(I$6=0,0,I$6/CHI!I$10*1000)</f>
        <v>4.1186681154940867</v>
      </c>
      <c r="J215" s="229">
        <f>IF(J$6=0,0,J$6/CHI!J$10*1000)</f>
        <v>3.9742980213128321</v>
      </c>
      <c r="K215" s="229">
        <f>IF(K$6=0,0,K$6/CHI!K$10*1000)</f>
        <v>3.9270336974211206</v>
      </c>
      <c r="L215" s="229">
        <f>IF(L$6=0,0,L$6/CHI!L$10*1000)</f>
        <v>3.9033866563458202</v>
      </c>
      <c r="M215" s="229">
        <f>IF(M$6=0,0,M$6/CHI!M$10*1000)</f>
        <v>3.8802746702515587</v>
      </c>
      <c r="N215" s="229">
        <f>IF(N$6=0,0,N$6/CHI!N$10*1000)</f>
        <v>3.84274178692143</v>
      </c>
      <c r="O215" s="229">
        <f>IF(O$6=0,0,O$6/CHI!O$10*1000)</f>
        <v>3.6007919279489879</v>
      </c>
      <c r="P215" s="229">
        <f>IF(P$6=0,0,P$6/CHI!P$10*1000)</f>
        <v>3.4967644667705309</v>
      </c>
      <c r="Q215" s="229">
        <f>IF(Q$6=0,0,Q$6/CHI!Q$10*1000)</f>
        <v>3.4704244246025477</v>
      </c>
    </row>
    <row r="216" spans="1:17" x14ac:dyDescent="0.25">
      <c r="A216" s="76" t="s">
        <v>82</v>
      </c>
      <c r="B216" s="228">
        <f>IF(B$7=0,0,B$7/CHI!B$10*1000)</f>
        <v>32.779624083249985</v>
      </c>
      <c r="C216" s="228">
        <f>IF(C$7=0,0,C$7/CHI!C$10*1000)</f>
        <v>30.739768577770551</v>
      </c>
      <c r="D216" s="228">
        <f>IF(D$7=0,0,D$7/CHI!D$10*1000)</f>
        <v>30.055908463401998</v>
      </c>
      <c r="E216" s="228">
        <f>IF(E$7=0,0,E$7/CHI!E$10*1000)</f>
        <v>28.416204792450436</v>
      </c>
      <c r="F216" s="228">
        <f>IF(F$7=0,0,F$7/CHI!F$10*1000)</f>
        <v>28.060899252225216</v>
      </c>
      <c r="G216" s="228">
        <f>IF(G$7=0,0,G$7/CHI!G$10*1000)</f>
        <v>27.569828741101521</v>
      </c>
      <c r="H216" s="228">
        <f>IF(H$7=0,0,H$7/CHI!H$10*1000)</f>
        <v>27.255573442976758</v>
      </c>
      <c r="I216" s="228">
        <f>IF(I$7=0,0,I$7/CHI!I$10*1000)</f>
        <v>26.771342750711561</v>
      </c>
      <c r="J216" s="228">
        <f>IF(J$7=0,0,J$7/CHI!J$10*1000)</f>
        <v>25.832937138533406</v>
      </c>
      <c r="K216" s="228">
        <f>IF(K$7=0,0,K$7/CHI!K$10*1000)</f>
        <v>25.525719033237284</v>
      </c>
      <c r="L216" s="228">
        <f>IF(L$7=0,0,L$7/CHI!L$10*1000)</f>
        <v>25.37201326624783</v>
      </c>
      <c r="M216" s="228">
        <f>IF(M$7=0,0,M$7/CHI!M$10*1000)</f>
        <v>25.221785356635134</v>
      </c>
      <c r="N216" s="228">
        <f>IF(N$7=0,0,N$7/CHI!N$10*1000)</f>
        <v>24.977821614989299</v>
      </c>
      <c r="O216" s="228">
        <f>IF(O$7=0,0,O$7/CHI!O$10*1000)</f>
        <v>23.405147531668419</v>
      </c>
      <c r="P216" s="228">
        <f>IF(P$7=0,0,P$7/CHI!P$10*1000)</f>
        <v>22.72896903400845</v>
      </c>
      <c r="Q216" s="228">
        <f>IF(Q$7=0,0,Q$7/CHI!Q$10*1000)</f>
        <v>22.557758759916563</v>
      </c>
    </row>
    <row r="217" spans="1:17" x14ac:dyDescent="0.25">
      <c r="A217" s="76" t="s">
        <v>81</v>
      </c>
      <c r="B217" s="228">
        <f>IF(B$8=0,0,B$8/CHI!B$10*1000)</f>
        <v>6.0516229076769203</v>
      </c>
      <c r="C217" s="228">
        <f>IF(C$8=0,0,C$8/CHI!C$10*1000)</f>
        <v>5.6750341989730249</v>
      </c>
      <c r="D217" s="228">
        <f>IF(D$8=0,0,D$8/CHI!D$10*1000)</f>
        <v>5.5487831009357524</v>
      </c>
      <c r="E217" s="228">
        <f>IF(E$8=0,0,E$8/CHI!E$10*1000)</f>
        <v>5.2460685770677733</v>
      </c>
      <c r="F217" s="228">
        <f>IF(F$8=0,0,F$8/CHI!F$10*1000)</f>
        <v>5.1804737081031167</v>
      </c>
      <c r="G217" s="228">
        <f>IF(G$8=0,0,G$8/CHI!G$10*1000)</f>
        <v>5.0898145368187437</v>
      </c>
      <c r="H217" s="228">
        <f>IF(H$8=0,0,H$8/CHI!H$10*1000)</f>
        <v>5.0317981740880171</v>
      </c>
      <c r="I217" s="228">
        <f>IF(I$8=0,0,I$8/CHI!I$10*1000)</f>
        <v>4.9424017385929035</v>
      </c>
      <c r="J217" s="228">
        <f>IF(J$8=0,0,J$8/CHI!J$10*1000)</f>
        <v>4.7691576255753985</v>
      </c>
      <c r="K217" s="228">
        <f>IF(K$8=0,0,K$8/CHI!K$10*1000)</f>
        <v>4.7124404369053465</v>
      </c>
      <c r="L217" s="228">
        <f>IF(L$8=0,0,L$8/CHI!L$10*1000)</f>
        <v>4.6840639876149854</v>
      </c>
      <c r="M217" s="228">
        <f>IF(M$8=0,0,M$8/CHI!M$10*1000)</f>
        <v>4.6563296043018703</v>
      </c>
      <c r="N217" s="228">
        <f>IF(N$8=0,0,N$8/CHI!N$10*1000)</f>
        <v>4.611290144305717</v>
      </c>
      <c r="O217" s="228">
        <f>IF(O$8=0,0,O$8/CHI!O$10*1000)</f>
        <v>4.3209503135387868</v>
      </c>
      <c r="P217" s="228">
        <f>IF(P$8=0,0,P$8/CHI!P$10*1000)</f>
        <v>4.1961173601246378</v>
      </c>
      <c r="Q217" s="228">
        <f>IF(Q$8=0,0,Q$8/CHI!Q$10*1000)</f>
        <v>4.1645093095230576</v>
      </c>
    </row>
    <row r="218" spans="1:17" x14ac:dyDescent="0.25">
      <c r="A218" s="76" t="s">
        <v>80</v>
      </c>
      <c r="B218" s="228">
        <f>IF(B$9=0,0,B$9/CHI!B$10*1000)</f>
        <v>47.908681352442279</v>
      </c>
      <c r="C218" s="228">
        <f>IF(C$9=0,0,C$9/CHI!C$10*1000)</f>
        <v>44.927354075203112</v>
      </c>
      <c r="D218" s="228">
        <f>IF(D$9=0,0,D$9/CHI!D$10*1000)</f>
        <v>43.927866215741382</v>
      </c>
      <c r="E218" s="228">
        <f>IF(E$9=0,0,E$9/CHI!E$10*1000)</f>
        <v>41.531376235119872</v>
      </c>
      <c r="F218" s="228">
        <f>IF(F$9=0,0,F$9/CHI!F$10*1000)</f>
        <v>41.012083522483003</v>
      </c>
      <c r="G218" s="228">
        <f>IF(G$9=0,0,G$9/CHI!G$10*1000)</f>
        <v>40.294365083148385</v>
      </c>
      <c r="H218" s="228">
        <f>IF(H$9=0,0,H$9/CHI!H$10*1000)</f>
        <v>39.8350688781968</v>
      </c>
      <c r="I218" s="228">
        <f>IF(I$9=0,0,I$9/CHI!I$10*1000)</f>
        <v>39.12734709719382</v>
      </c>
      <c r="J218" s="228">
        <f>IF(J$9=0,0,J$9/CHI!J$10*1000)</f>
        <v>37.755831202471903</v>
      </c>
      <c r="K218" s="228">
        <f>IF(K$9=0,0,K$9/CHI!K$10*1000)</f>
        <v>37.306820125500657</v>
      </c>
      <c r="L218" s="228">
        <f>IF(L$9=0,0,L$9/CHI!L$10*1000)</f>
        <v>37.082173235285303</v>
      </c>
      <c r="M218" s="228">
        <f>IF(M$9=0,0,M$9/CHI!M$10*1000)</f>
        <v>36.862609367389808</v>
      </c>
      <c r="N218" s="228">
        <f>IF(N$9=0,0,N$9/CHI!N$10*1000)</f>
        <v>36.506046975753598</v>
      </c>
      <c r="O218" s="228">
        <f>IF(O$9=0,0,O$9/CHI!O$10*1000)</f>
        <v>34.207523315515388</v>
      </c>
      <c r="P218" s="228">
        <f>IF(P$9=0,0,P$9/CHI!P$10*1000)</f>
        <v>33.219262434320044</v>
      </c>
      <c r="Q218" s="228">
        <f>IF(Q$9=0,0,Q$9/CHI!Q$10*1000)</f>
        <v>32.969032033724211</v>
      </c>
    </row>
    <row r="219" spans="1:17" x14ac:dyDescent="0.25">
      <c r="A219" s="129" t="s">
        <v>79</v>
      </c>
      <c r="B219" s="227">
        <f>IF(B$10=0,0,B$10/CHI!B$10*1000)</f>
        <v>14.120453451246146</v>
      </c>
      <c r="C219" s="227">
        <f>IF(C$10=0,0,C$10/CHI!C$10*1000)</f>
        <v>13.241746464270388</v>
      </c>
      <c r="D219" s="227">
        <f>IF(D$10=0,0,D$10/CHI!D$10*1000)</f>
        <v>12.947160568850093</v>
      </c>
      <c r="E219" s="227">
        <f>IF(E$10=0,0,E$10/CHI!E$10*1000)</f>
        <v>12.240826679824806</v>
      </c>
      <c r="F219" s="227">
        <f>IF(F$10=0,0,F$10/CHI!F$10*1000)</f>
        <v>12.087771985573939</v>
      </c>
      <c r="G219" s="227">
        <f>IF(G$10=0,0,G$10/CHI!G$10*1000)</f>
        <v>11.876233919243735</v>
      </c>
      <c r="H219" s="227">
        <f>IF(H$10=0,0,H$10/CHI!H$10*1000)</f>
        <v>11.740862406205375</v>
      </c>
      <c r="I219" s="227">
        <f>IF(I$10=0,0,I$10/CHI!I$10*1000)</f>
        <v>11.532270723383443</v>
      </c>
      <c r="J219" s="227">
        <f>IF(J$10=0,0,J$10/CHI!J$10*1000)</f>
        <v>11.128034459675931</v>
      </c>
      <c r="K219" s="227">
        <f>IF(K$10=0,0,K$10/CHI!K$10*1000)</f>
        <v>10.99569435277914</v>
      </c>
      <c r="L219" s="227">
        <f>IF(L$10=0,0,L$10/CHI!L$10*1000)</f>
        <v>10.929482637768299</v>
      </c>
      <c r="M219" s="227">
        <f>IF(M$10=0,0,M$10/CHI!M$10*1000)</f>
        <v>10.864769076704366</v>
      </c>
      <c r="N219" s="227">
        <f>IF(N$10=0,0,N$10/CHI!N$10*1000)</f>
        <v>10.759677003380007</v>
      </c>
      <c r="O219" s="227">
        <f>IF(O$10=0,0,O$10/CHI!O$10*1000)</f>
        <v>10.082217398257166</v>
      </c>
      <c r="P219" s="227">
        <f>IF(P$10=0,0,P$10/CHI!P$10*1000)</f>
        <v>9.7909405069574884</v>
      </c>
      <c r="Q219" s="227">
        <f>IF(Q$10=0,0,Q$10/CHI!Q$10*1000)</f>
        <v>9.717188388887136</v>
      </c>
    </row>
    <row r="220" spans="1:17" x14ac:dyDescent="0.25">
      <c r="A220" s="232" t="s">
        <v>185</v>
      </c>
      <c r="B220" s="231">
        <f>IF(B$15=0,0,B$15/CHI!B$10*1000)</f>
        <v>3693.2472879673332</v>
      </c>
      <c r="C220" s="231">
        <f>IF(C$15=0,0,C$15/CHI!C$10*1000)</f>
        <v>2580.9121422944404</v>
      </c>
      <c r="D220" s="231">
        <f>IF(D$15=0,0,D$15/CHI!D$10*1000)</f>
        <v>2334.1390643344944</v>
      </c>
      <c r="E220" s="231">
        <f>IF(E$15=0,0,E$15/CHI!E$10*1000)</f>
        <v>1906.8910736461373</v>
      </c>
      <c r="F220" s="231">
        <f>IF(F$15=0,0,F$15/CHI!F$10*1000)</f>
        <v>2114.5202229990546</v>
      </c>
      <c r="G220" s="231">
        <f>IF(G$15=0,0,G$15/CHI!G$10*1000)</f>
        <v>2113.0256219304592</v>
      </c>
      <c r="H220" s="231">
        <f>IF(H$15=0,0,H$15/CHI!H$10*1000)</f>
        <v>2357.674775062314</v>
      </c>
      <c r="I220" s="231">
        <f>IF(I$15=0,0,I$15/CHI!I$10*1000)</f>
        <v>2328.7421510302788</v>
      </c>
      <c r="J220" s="231">
        <f>IF(J$15=0,0,J$15/CHI!J$10*1000)</f>
        <v>1798.9830512676549</v>
      </c>
      <c r="K220" s="231">
        <f>IF(K$15=0,0,K$15/CHI!K$10*1000)</f>
        <v>1872.569850307784</v>
      </c>
      <c r="L220" s="231">
        <f>IF(L$15=0,0,L$15/CHI!L$10*1000)</f>
        <v>1935.3595275411137</v>
      </c>
      <c r="M220" s="231">
        <f>IF(M$15=0,0,M$15/CHI!M$10*1000)</f>
        <v>1689.2411358207469</v>
      </c>
      <c r="N220" s="231">
        <f>IF(N$15=0,0,N$15/CHI!N$10*1000)</f>
        <v>1773.9798073889003</v>
      </c>
      <c r="O220" s="231">
        <f>IF(O$15=0,0,O$15/CHI!O$10*1000)</f>
        <v>1206.4702339712642</v>
      </c>
      <c r="P220" s="231">
        <f>IF(P$15=0,0,P$15/CHI!P$10*1000)</f>
        <v>1391.7003298420952</v>
      </c>
      <c r="Q220" s="231">
        <f>IF(Q$15=0,0,Q$15/CHI!Q$10*1000)</f>
        <v>1317.269534320727</v>
      </c>
    </row>
    <row r="221" spans="1:17" x14ac:dyDescent="0.25">
      <c r="A221" s="127" t="s">
        <v>184</v>
      </c>
      <c r="B221" s="226">
        <f>IF(B$24=0,0,B$24/CHI!B$10*1000)</f>
        <v>383.72209144369242</v>
      </c>
      <c r="C221" s="226">
        <f>IF(C$24=0,0,C$24/CHI!C$10*1000)</f>
        <v>359.84330568283104</v>
      </c>
      <c r="D221" s="226">
        <f>IF(D$24=0,0,D$24/CHI!D$10*1000)</f>
        <v>351.8379596583012</v>
      </c>
      <c r="E221" s="226">
        <f>IF(E$24=0,0,E$24/CHI!E$10*1000)</f>
        <v>332.64339780586869</v>
      </c>
      <c r="F221" s="226">
        <f>IF(F$24=0,0,F$24/CHI!F$10*1000)</f>
        <v>328.48414983369861</v>
      </c>
      <c r="G221" s="226">
        <f>IF(G$24=0,0,G$24/CHI!G$10*1000)</f>
        <v>322.73562132415447</v>
      </c>
      <c r="H221" s="226">
        <f>IF(H$24=0,0,H$24/CHI!H$10*1000)</f>
        <v>319.05691225972328</v>
      </c>
      <c r="I221" s="226">
        <f>IF(I$24=0,0,I$24/CHI!I$10*1000)</f>
        <v>313.38845146513557</v>
      </c>
      <c r="J221" s="226">
        <f>IF(J$24=0,0,J$24/CHI!J$10*1000)</f>
        <v>302.40336624228513</v>
      </c>
      <c r="K221" s="226">
        <f>IF(K$24=0,0,K$24/CHI!K$10*1000)</f>
        <v>298.80703537545747</v>
      </c>
      <c r="L221" s="226">
        <f>IF(L$24=0,0,L$24/CHI!L$10*1000)</f>
        <v>249.75188789070839</v>
      </c>
      <c r="M221" s="226">
        <f>IF(M$24=0,0,M$24/CHI!M$10*1000)</f>
        <v>273.56139616357382</v>
      </c>
      <c r="N221" s="226">
        <f>IF(N$24=0,0,N$24/CHI!N$10*1000)</f>
        <v>292.39328448274529</v>
      </c>
      <c r="O221" s="226">
        <f>IF(O$24=0,0,O$24/CHI!O$10*1000)</f>
        <v>273.98337877795268</v>
      </c>
      <c r="P221" s="226">
        <f>IF(P$24=0,0,P$24/CHI!P$10*1000)</f>
        <v>266.06795465190481</v>
      </c>
      <c r="Q221" s="226">
        <f>IF(Q$24=0,0,Q$24/CHI!Q$10*1000)</f>
        <v>264.06374727343285</v>
      </c>
    </row>
    <row r="222" spans="1:17" x14ac:dyDescent="0.25">
      <c r="A222" s="127" t="s">
        <v>181</v>
      </c>
      <c r="B222" s="226">
        <f>IF(B$35=0,0,B$35/CHI!B$10*1000)</f>
        <v>90.697948886690867</v>
      </c>
      <c r="C222" s="226">
        <f>IF(C$35=0,0,C$35/CHI!C$10*1000)</f>
        <v>85.053872252305439</v>
      </c>
      <c r="D222" s="226">
        <f>IF(D$35=0,0,D$35/CHI!D$10*1000)</f>
        <v>83.161699555598418</v>
      </c>
      <c r="E222" s="226">
        <f>IF(E$35=0,0,E$35/CHI!E$10*1000)</f>
        <v>78.624803117750673</v>
      </c>
      <c r="F222" s="226">
        <f>IF(F$35=0,0,F$35/CHI!F$10*1000)</f>
        <v>77.641708142510467</v>
      </c>
      <c r="G222" s="226">
        <f>IF(G$35=0,0,G$35/CHI!G$10*1000)</f>
        <v>76.282965040254609</v>
      </c>
      <c r="H222" s="226">
        <f>IF(H$35=0,0,H$35/CHI!H$10*1000)</f>
        <v>75.413451988661805</v>
      </c>
      <c r="I222" s="226">
        <f>IF(I$35=0,0,I$35/CHI!I$10*1000)</f>
        <v>74.073633982668312</v>
      </c>
      <c r="J222" s="226">
        <f>IF(J$35=0,0,J$35/CHI!J$10*1000)</f>
        <v>71.477159293630976</v>
      </c>
      <c r="K222" s="226">
        <f>IF(K$35=0,0,K$35/CHI!K$10*1000)</f>
        <v>70.627117452380801</v>
      </c>
      <c r="L222" s="226">
        <f>IF(L$35=0,0,L$35/CHI!L$10*1000)</f>
        <v>117.45767883483204</v>
      </c>
      <c r="M222" s="226">
        <f>IF(M$35=0,0,M$35/CHI!M$10*1000)</f>
        <v>91.473919546878705</v>
      </c>
      <c r="N222" s="226">
        <f>IF(N$35=0,0,N$35/CHI!N$10*1000)</f>
        <v>69.111139968648828</v>
      </c>
      <c r="O222" s="226">
        <f>IF(O$35=0,0,O$35/CHI!O$10*1000)</f>
        <v>64.759707711152416</v>
      </c>
      <c r="P222" s="226">
        <f>IF(P$35=0,0,P$35/CHI!P$10*1000)</f>
        <v>62.888789281359273</v>
      </c>
      <c r="Q222" s="226">
        <f>IF(Q$35=0,0,Q$35/CHI!Q$10*1000)</f>
        <v>62.415067537356791</v>
      </c>
    </row>
    <row r="223" spans="1:17" x14ac:dyDescent="0.25">
      <c r="A223" s="127" t="s">
        <v>180</v>
      </c>
      <c r="B223" s="225">
        <f>IF(B$43=0,0,B$43/CHI!B$10*1000)</f>
        <v>45.348974443345448</v>
      </c>
      <c r="C223" s="225">
        <f>IF(C$43=0,0,C$43/CHI!C$10*1000)</f>
        <v>42.526936126152783</v>
      </c>
      <c r="D223" s="225">
        <f>IF(D$43=0,0,D$43/CHI!D$10*1000)</f>
        <v>41.580849777799266</v>
      </c>
      <c r="E223" s="225">
        <f>IF(E$43=0,0,E$43/CHI!E$10*1000)</f>
        <v>39.312401558875386</v>
      </c>
      <c r="F223" s="225">
        <f>IF(F$43=0,0,F$43/CHI!F$10*1000)</f>
        <v>38.820854071255333</v>
      </c>
      <c r="G223" s="225">
        <f>IF(G$43=0,0,G$43/CHI!G$10*1000)</f>
        <v>38.141482520127326</v>
      </c>
      <c r="H223" s="225">
        <f>IF(H$43=0,0,H$43/CHI!H$10*1000)</f>
        <v>37.706725994330952</v>
      </c>
      <c r="I223" s="225">
        <f>IF(I$43=0,0,I$43/CHI!I$10*1000)</f>
        <v>37.036816991334192</v>
      </c>
      <c r="J223" s="225">
        <f>IF(J$43=0,0,J$43/CHI!J$10*1000)</f>
        <v>35.738579646815523</v>
      </c>
      <c r="K223" s="225">
        <f>IF(K$43=0,0,K$43/CHI!K$10*1000)</f>
        <v>35.313558726190458</v>
      </c>
      <c r="L223" s="225">
        <f>IF(L$43=0,0,L$43/CHI!L$10*1000)</f>
        <v>35.100914466411936</v>
      </c>
      <c r="M223" s="225">
        <f>IF(M$43=0,0,M$43/CHI!M$10*1000)</f>
        <v>34.893081648793292</v>
      </c>
      <c r="N223" s="225">
        <f>IF(N$43=0,0,N$43/CHI!N$10*1000)</f>
        <v>34.55556998432445</v>
      </c>
      <c r="O223" s="225">
        <f>IF(O$43=0,0,O$43/CHI!O$10*1000)</f>
        <v>32.379853855576236</v>
      </c>
      <c r="P223" s="225">
        <f>IF(P$43=0,0,P$43/CHI!P$10*1000)</f>
        <v>31.444394640679697</v>
      </c>
      <c r="Q223" s="225">
        <f>IF(Q$43=0,0,Q$43/CHI!Q$10*1000)</f>
        <v>31.207533768678434</v>
      </c>
    </row>
    <row r="224" spans="1:17" x14ac:dyDescent="0.25">
      <c r="A224" s="72" t="s">
        <v>179</v>
      </c>
      <c r="B224" s="224">
        <f>IF(B$57=0,0,B$57/CHI!B$10*1000)</f>
        <v>31.395443845393014</v>
      </c>
      <c r="C224" s="224">
        <f>IF(C$57=0,0,C$57/CHI!C$10*1000)</f>
        <v>29.441725010413442</v>
      </c>
      <c r="D224" s="224">
        <f>IF(D$57=0,0,D$57/CHI!D$10*1000)</f>
        <v>28.786742153861013</v>
      </c>
      <c r="E224" s="224">
        <f>IF(E$57=0,0,E$57/CHI!E$10*1000)</f>
        <v>27.216278002298342</v>
      </c>
      <c r="F224" s="224">
        <f>IF(F$57=0,0,F$57/CHI!F$10*1000)</f>
        <v>26.875975895484434</v>
      </c>
      <c r="G224" s="224">
        <f>IF(G$57=0,0,G$57/CHI!G$10*1000)</f>
        <v>26.405641744703541</v>
      </c>
      <c r="H224" s="224">
        <f>IF(H$57=0,0,H$57/CHI!H$10*1000)</f>
        <v>26.104656457613725</v>
      </c>
      <c r="I224" s="224">
        <f>IF(I$57=0,0,I$57/CHI!I$10*1000)</f>
        <v>25.640873301692906</v>
      </c>
      <c r="J224" s="224">
        <f>IF(J$57=0,0,J$57/CHI!J$10*1000)</f>
        <v>24.742093601641507</v>
      </c>
      <c r="K224" s="224">
        <f>IF(K$57=0,0,K$57/CHI!K$10*1000)</f>
        <v>24.447848348901072</v>
      </c>
      <c r="L224" s="224">
        <f>IF(L$57=0,0,L$57/CHI!L$10*1000)</f>
        <v>24.300633092131356</v>
      </c>
      <c r="M224" s="224">
        <f>IF(M$57=0,0,M$57/CHI!M$10*1000)</f>
        <v>24.15674883377995</v>
      </c>
      <c r="N224" s="224">
        <f>IF(N$57=0,0,N$57/CHI!N$10*1000)</f>
        <v>23.923086912224615</v>
      </c>
      <c r="O224" s="224">
        <f>IF(O$57=0,0,O$57/CHI!O$10*1000)</f>
        <v>22.416821900014313</v>
      </c>
      <c r="P224" s="224">
        <f>IF(P$57=0,0,P$57/CHI!P$10*1000)</f>
        <v>21.769196289701306</v>
      </c>
      <c r="Q224" s="224">
        <f>IF(Q$57=0,0,Q$57/CHI!Q$10*1000)</f>
        <v>21.605215686008144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30">
        <f t="shared" ref="B226:Q226" si="51">SUM(B227:B235)</f>
        <v>628.88339538404546</v>
      </c>
      <c r="C226" s="230">
        <f t="shared" si="51"/>
        <v>598.52840864385098</v>
      </c>
      <c r="D226" s="230">
        <f t="shared" si="51"/>
        <v>594.10373665899101</v>
      </c>
      <c r="E226" s="230">
        <f t="shared" si="51"/>
        <v>589.4831738924305</v>
      </c>
      <c r="F226" s="230">
        <f t="shared" si="51"/>
        <v>582.11249793188927</v>
      </c>
      <c r="G226" s="230">
        <f t="shared" si="51"/>
        <v>571.92543017894729</v>
      </c>
      <c r="H226" s="230">
        <f t="shared" si="51"/>
        <v>565.4063256080118</v>
      </c>
      <c r="I226" s="230">
        <f t="shared" si="51"/>
        <v>555.36114725089158</v>
      </c>
      <c r="J226" s="230">
        <f t="shared" si="51"/>
        <v>547.73980352445176</v>
      </c>
      <c r="K226" s="230">
        <f t="shared" si="51"/>
        <v>541.2258100233779</v>
      </c>
      <c r="L226" s="230">
        <f t="shared" si="51"/>
        <v>537.96676262354549</v>
      </c>
      <c r="M226" s="230">
        <f t="shared" si="51"/>
        <v>541.51948895007899</v>
      </c>
      <c r="N226" s="230">
        <f t="shared" si="51"/>
        <v>536.28151238218948</v>
      </c>
      <c r="O226" s="230">
        <f t="shared" si="51"/>
        <v>475.68014716946118</v>
      </c>
      <c r="P226" s="230">
        <f t="shared" si="51"/>
        <v>437.16917901035248</v>
      </c>
      <c r="Q226" s="230">
        <f t="shared" si="51"/>
        <v>418.5071598095077</v>
      </c>
    </row>
    <row r="227" spans="1:17" x14ac:dyDescent="0.25">
      <c r="A227" s="132" t="s">
        <v>83</v>
      </c>
      <c r="B227" s="229">
        <f>IF(B$61=0,0,B$61/CHI!B$11*1000)</f>
        <v>6.0528403297590385</v>
      </c>
      <c r="C227" s="229">
        <f>IF(C$61=0,0,C$61/CHI!C$11*1000)</f>
        <v>5.7606814187447837</v>
      </c>
      <c r="D227" s="229">
        <f>IF(D$61=0,0,D$61/CHI!D$11*1000)</f>
        <v>5.7180950931516898</v>
      </c>
      <c r="E227" s="229">
        <f>IF(E$61=0,0,E$61/CHI!E$11*1000)</f>
        <v>5.6736233693553544</v>
      </c>
      <c r="F227" s="229">
        <f>IF(F$61=0,0,F$61/CHI!F$11*1000)</f>
        <v>5.6026825160286347</v>
      </c>
      <c r="G227" s="229">
        <f>IF(G$61=0,0,G$61/CHI!G$11*1000)</f>
        <v>5.5046346187720347</v>
      </c>
      <c r="H227" s="229">
        <f>IF(H$61=0,0,H$61/CHI!H$11*1000)</f>
        <v>5.4418899202309374</v>
      </c>
      <c r="I227" s="229">
        <f>IF(I$61=0,0,I$61/CHI!I$11*1000)</f>
        <v>5.345207671779348</v>
      </c>
      <c r="J227" s="229">
        <f>IF(J$61=0,0,J$61/CHI!J$11*1000)</f>
        <v>5.2718542059175562</v>
      </c>
      <c r="K227" s="229">
        <f>IF(K$61=0,0,K$61/CHI!K$11*1000)</f>
        <v>5.2091587001044166</v>
      </c>
      <c r="L227" s="229">
        <f>IF(L$61=0,0,L$61/CHI!L$11*1000)</f>
        <v>5.177791210227765</v>
      </c>
      <c r="M227" s="229">
        <f>IF(M$61=0,0,M$61/CHI!M$11*1000)</f>
        <v>5.2119852839585672</v>
      </c>
      <c r="N227" s="229">
        <f>IF(N$61=0,0,N$61/CHI!N$11*1000)</f>
        <v>5.1615711117142924</v>
      </c>
      <c r="O227" s="229">
        <f>IF(O$61=0,0,O$61/CHI!O$11*1000)</f>
        <v>4.5782986162240054</v>
      </c>
      <c r="P227" s="229">
        <f>IF(P$61=0,0,P$61/CHI!P$11*1000)</f>
        <v>4.2076404895784938</v>
      </c>
      <c r="Q227" s="229">
        <f>IF(Q$61=0,0,Q$61/CHI!Q$11*1000)</f>
        <v>4.0280233725060528</v>
      </c>
    </row>
    <row r="228" spans="1:17" x14ac:dyDescent="0.25">
      <c r="A228" s="76" t="s">
        <v>82</v>
      </c>
      <c r="B228" s="228">
        <f>IF(B$62=0,0,B$62/CHI!B$11*1000)</f>
        <v>39.350777097451108</v>
      </c>
      <c r="C228" s="228">
        <f>IF(C$62=0,0,C$62/CHI!C$11*1000)</f>
        <v>37.451391097157639</v>
      </c>
      <c r="D228" s="228">
        <f>IF(D$62=0,0,D$62/CHI!D$11*1000)</f>
        <v>37.174528514549245</v>
      </c>
      <c r="E228" s="228">
        <f>IF(E$62=0,0,E$62/CHI!E$11*1000)</f>
        <v>36.88540856508601</v>
      </c>
      <c r="F228" s="228">
        <f>IF(F$62=0,0,F$62/CHI!F$11*1000)</f>
        <v>36.424207285310331</v>
      </c>
      <c r="G228" s="228">
        <f>IF(G$62=0,0,G$62/CHI!G$11*1000)</f>
        <v>35.786777460695767</v>
      </c>
      <c r="H228" s="228">
        <f>IF(H$62=0,0,H$62/CHI!H$11*1000)</f>
        <v>35.378861092210329</v>
      </c>
      <c r="I228" s="228">
        <f>IF(I$62=0,0,I$62/CHI!I$11*1000)</f>
        <v>34.750309635236675</v>
      </c>
      <c r="J228" s="228">
        <f>IF(J$62=0,0,J$62/CHI!J$11*1000)</f>
        <v>34.273423458302325</v>
      </c>
      <c r="K228" s="228">
        <f>IF(K$62=0,0,K$62/CHI!K$11*1000)</f>
        <v>33.865826901998815</v>
      </c>
      <c r="L228" s="228">
        <f>IF(L$62=0,0,L$62/CHI!L$11*1000)</f>
        <v>33.661900309689088</v>
      </c>
      <c r="M228" s="228">
        <f>IF(M$62=0,0,M$62/CHI!M$11*1000)</f>
        <v>33.88420311302243</v>
      </c>
      <c r="N228" s="228">
        <f>IF(N$62=0,0,N$62/CHI!N$11*1000)</f>
        <v>33.556450067103924</v>
      </c>
      <c r="O228" s="228">
        <f>IF(O$62=0,0,O$62/CHI!O$11*1000)</f>
        <v>29.764473952309217</v>
      </c>
      <c r="P228" s="228">
        <f>IF(P$62=0,0,P$62/CHI!P$11*1000)</f>
        <v>27.354748182859261</v>
      </c>
      <c r="Q228" s="228">
        <f>IF(Q$62=0,0,Q$62/CHI!Q$11*1000)</f>
        <v>26.187019851739418</v>
      </c>
    </row>
    <row r="229" spans="1:17" x14ac:dyDescent="0.25">
      <c r="A229" s="76" t="s">
        <v>81</v>
      </c>
      <c r="B229" s="228">
        <f>IF(B$63=0,0,B$63/CHI!B$11*1000)</f>
        <v>7.2620581936985111</v>
      </c>
      <c r="C229" s="228">
        <f>IF(C$63=0,0,C$63/CHI!C$11*1000)</f>
        <v>6.9115326721244825</v>
      </c>
      <c r="D229" s="228">
        <f>IF(D$63=0,0,D$63/CHI!D$11*1000)</f>
        <v>6.8604385811086779</v>
      </c>
      <c r="E229" s="228">
        <f>IF(E$63=0,0,E$63/CHI!E$11*1000)</f>
        <v>6.8070824328231794</v>
      </c>
      <c r="F229" s="228">
        <f>IF(F$63=0,0,F$63/CHI!F$11*1000)</f>
        <v>6.7219692335477284</v>
      </c>
      <c r="G229" s="228">
        <f>IF(G$63=0,0,G$63/CHI!G$11*1000)</f>
        <v>6.6043336283019602</v>
      </c>
      <c r="H229" s="228">
        <f>IF(H$63=0,0,H$63/CHI!H$11*1000)</f>
        <v>6.5290539864598856</v>
      </c>
      <c r="I229" s="228">
        <f>IF(I$63=0,0,I$63/CHI!I$11*1000)</f>
        <v>6.413056855145995</v>
      </c>
      <c r="J229" s="228">
        <f>IF(J$63=0,0,J$63/CHI!J$11*1000)</f>
        <v>6.3250490590079114</v>
      </c>
      <c r="K229" s="228">
        <f>IF(K$63=0,0,K$63/CHI!K$11*1000)</f>
        <v>6.2498284374660074</v>
      </c>
      <c r="L229" s="228">
        <f>IF(L$63=0,0,L$63/CHI!L$11*1000)</f>
        <v>6.2121944467336672</v>
      </c>
      <c r="M229" s="228">
        <f>IF(M$63=0,0,M$63/CHI!M$11*1000)</f>
        <v>6.2532197075672995</v>
      </c>
      <c r="N229" s="228">
        <f>IF(N$63=0,0,N$63/CHI!N$11*1000)</f>
        <v>6.1927339467212619</v>
      </c>
      <c r="O229" s="228">
        <f>IF(O$63=0,0,O$63/CHI!O$11*1000)</f>
        <v>5.4929370622389575</v>
      </c>
      <c r="P229" s="228">
        <f>IF(P$63=0,0,P$63/CHI!P$11*1000)</f>
        <v>5.0482299926615681</v>
      </c>
      <c r="Q229" s="228">
        <f>IF(Q$63=0,0,Q$63/CHI!Q$11*1000)</f>
        <v>4.8327295192141939</v>
      </c>
    </row>
    <row r="230" spans="1:17" x14ac:dyDescent="0.25">
      <c r="A230" s="76" t="s">
        <v>80</v>
      </c>
      <c r="B230" s="228">
        <f>IF(B$64=0,0,B$64/CHI!B$11*1000)</f>
        <v>57.501983132710862</v>
      </c>
      <c r="C230" s="228">
        <f>IF(C$64=0,0,C$64/CHI!C$11*1000)</f>
        <v>54.726473478075448</v>
      </c>
      <c r="D230" s="228">
        <f>IF(D$64=0,0,D$64/CHI!D$11*1000)</f>
        <v>54.321903384941052</v>
      </c>
      <c r="E230" s="228">
        <f>IF(E$64=0,0,E$64/CHI!E$11*1000)</f>
        <v>53.89942200887586</v>
      </c>
      <c r="F230" s="228">
        <f>IF(F$64=0,0,F$64/CHI!F$11*1000)</f>
        <v>53.225483902272039</v>
      </c>
      <c r="G230" s="228">
        <f>IF(G$64=0,0,G$64/CHI!G$11*1000)</f>
        <v>52.294028878334338</v>
      </c>
      <c r="H230" s="228">
        <f>IF(H$64=0,0,H$64/CHI!H$11*1000)</f>
        <v>51.697954242193902</v>
      </c>
      <c r="I230" s="228">
        <f>IF(I$64=0,0,I$64/CHI!I$11*1000)</f>
        <v>50.7794728819038</v>
      </c>
      <c r="J230" s="228">
        <f>IF(J$64=0,0,J$64/CHI!J$11*1000)</f>
        <v>50.08261495621678</v>
      </c>
      <c r="K230" s="228">
        <f>IF(K$64=0,0,K$64/CHI!K$11*1000)</f>
        <v>49.487007650991956</v>
      </c>
      <c r="L230" s="228">
        <f>IF(L$64=0,0,L$64/CHI!L$11*1000)</f>
        <v>49.18901649716377</v>
      </c>
      <c r="M230" s="228">
        <f>IF(M$64=0,0,M$64/CHI!M$11*1000)</f>
        <v>49.513860197606384</v>
      </c>
      <c r="N230" s="228">
        <f>IF(N$64=0,0,N$64/CHI!N$11*1000)</f>
        <v>49.034925561285782</v>
      </c>
      <c r="O230" s="228">
        <f>IF(O$64=0,0,O$64/CHI!O$11*1000)</f>
        <v>43.493836854128048</v>
      </c>
      <c r="P230" s="228">
        <f>IF(P$64=0,0,P$64/CHI!P$11*1000)</f>
        <v>39.972584650995678</v>
      </c>
      <c r="Q230" s="228">
        <f>IF(Q$64=0,0,Q$64/CHI!Q$11*1000)</f>
        <v>38.266222038807484</v>
      </c>
    </row>
    <row r="231" spans="1:17" x14ac:dyDescent="0.25">
      <c r="A231" s="129" t="s">
        <v>79</v>
      </c>
      <c r="B231" s="227">
        <f>IF(B$65=0,0,B$65/CHI!B$11*1000)</f>
        <v>16.947952923325307</v>
      </c>
      <c r="C231" s="227">
        <f>IF(C$65=0,0,C$65/CHI!C$11*1000)</f>
        <v>16.129907972485395</v>
      </c>
      <c r="D231" s="227">
        <f>IF(D$65=0,0,D$65/CHI!D$11*1000)</f>
        <v>16.010666260824728</v>
      </c>
      <c r="E231" s="227">
        <f>IF(E$65=0,0,E$65/CHI!E$11*1000)</f>
        <v>15.88614543419499</v>
      </c>
      <c r="F231" s="227">
        <f>IF(F$65=0,0,F$65/CHI!F$11*1000)</f>
        <v>15.68751104488018</v>
      </c>
      <c r="G231" s="227">
        <f>IF(G$65=0,0,G$65/CHI!G$11*1000)</f>
        <v>15.412976932561699</v>
      </c>
      <c r="H231" s="227">
        <f>IF(H$65=0,0,H$65/CHI!H$11*1000)</f>
        <v>15.237291776646623</v>
      </c>
      <c r="I231" s="227">
        <f>IF(I$65=0,0,I$65/CHI!I$11*1000)</f>
        <v>14.966581480982171</v>
      </c>
      <c r="J231" s="227">
        <f>IF(J$65=0,0,J$65/CHI!J$11*1000)</f>
        <v>14.761191776569154</v>
      </c>
      <c r="K231" s="227">
        <f>IF(K$65=0,0,K$65/CHI!K$11*1000)</f>
        <v>14.585644360292363</v>
      </c>
      <c r="L231" s="227">
        <f>IF(L$65=0,0,L$65/CHI!L$11*1000)</f>
        <v>14.49781538863774</v>
      </c>
      <c r="M231" s="227">
        <f>IF(M$65=0,0,M$65/CHI!M$11*1000)</f>
        <v>14.593558795083986</v>
      </c>
      <c r="N231" s="227">
        <f>IF(N$65=0,0,N$65/CHI!N$11*1000)</f>
        <v>14.45239911280002</v>
      </c>
      <c r="O231" s="227">
        <f>IF(O$65=0,0,O$65/CHI!O$11*1000)</f>
        <v>12.819236125427214</v>
      </c>
      <c r="P231" s="227">
        <f>IF(P$65=0,0,P$65/CHI!P$11*1000)</f>
        <v>11.781393370819776</v>
      </c>
      <c r="Q231" s="227">
        <f>IF(Q$65=0,0,Q$65/CHI!Q$11*1000)</f>
        <v>11.278465443016945</v>
      </c>
    </row>
    <row r="232" spans="1:17" x14ac:dyDescent="0.25">
      <c r="A232" s="127" t="s">
        <v>183</v>
      </c>
      <c r="B232" s="226">
        <f>IF(B$70=0,0,B$70/CHI!B$11*1000)</f>
        <v>31.764132482990178</v>
      </c>
      <c r="C232" s="226">
        <f>IF(C$70=0,0,C$70/CHI!C$11*1000)</f>
        <v>30.230939163827834</v>
      </c>
      <c r="D232" s="226">
        <f>IF(D$70=0,0,D$70/CHI!D$11*1000)</f>
        <v>30.007454384053933</v>
      </c>
      <c r="E232" s="226">
        <f>IF(E$70=0,0,E$70/CHI!E$11*1000)</f>
        <v>29.774075400063786</v>
      </c>
      <c r="F232" s="226">
        <f>IF(F$70=0,0,F$70/CHI!F$11*1000)</f>
        <v>29.401791556320639</v>
      </c>
      <c r="G232" s="226">
        <f>IF(G$70=0,0,G$70/CHI!G$11*1000)</f>
        <v>28.887255201739269</v>
      </c>
      <c r="H232" s="226">
        <f>IF(H$70=0,0,H$70/CHI!H$11*1000)</f>
        <v>28.557983189182476</v>
      </c>
      <c r="I232" s="226">
        <f>IF(I$70=0,0,I$70/CHI!I$11*1000)</f>
        <v>28.050613494748134</v>
      </c>
      <c r="J232" s="226">
        <f>IF(J$70=0,0,J$70/CHI!J$11*1000)</f>
        <v>27.665668728195339</v>
      </c>
      <c r="K232" s="226">
        <f>IF(K$70=0,0,K$70/CHI!K$11*1000)</f>
        <v>27.336654869537035</v>
      </c>
      <c r="L232" s="226">
        <f>IF(L$70=0,0,L$70/CHI!L$11*1000)</f>
        <v>27.172044364415644</v>
      </c>
      <c r="M232" s="226">
        <f>IF(M$70=0,0,M$70/CHI!M$11*1000)</f>
        <v>27.351488233565505</v>
      </c>
      <c r="N232" s="226">
        <f>IF(N$70=0,0,N$70/CHI!N$11*1000)</f>
        <v>27.086924432284597</v>
      </c>
      <c r="O232" s="226">
        <f>IF(O$70=0,0,O$70/CHI!O$11*1000)</f>
        <v>24.026023464957195</v>
      </c>
      <c r="P232" s="226">
        <f>IF(P$70=0,0,P$70/CHI!P$11*1000)</f>
        <v>22.080881482146335</v>
      </c>
      <c r="Q232" s="226">
        <f>IF(Q$70=0,0,Q$70/CHI!Q$11*1000)</f>
        <v>21.138285677189934</v>
      </c>
    </row>
    <row r="233" spans="1:17" x14ac:dyDescent="0.25">
      <c r="A233" s="127" t="s">
        <v>181</v>
      </c>
      <c r="B233" s="226">
        <f>IF(B$83=0,0,B$83/CHI!B$11*1000)</f>
        <v>311.18298880915961</v>
      </c>
      <c r="C233" s="226">
        <f>IF(C$83=0,0,C$83/CHI!C$11*1000)</f>
        <v>296.16278702229624</v>
      </c>
      <c r="D233" s="226">
        <f>IF(D$83=0,0,D$83/CHI!D$11*1000)</f>
        <v>293.97337852009207</v>
      </c>
      <c r="E233" s="226">
        <f>IF(E$83=0,0,E$83/CHI!E$11*1000)</f>
        <v>291.68703968171235</v>
      </c>
      <c r="F233" s="226">
        <f>IF(F$83=0,0,F$83/CHI!F$11*1000)</f>
        <v>288.03989461192663</v>
      </c>
      <c r="G233" s="226">
        <f>IF(G$83=0,0,G$83/CHI!G$11*1000)</f>
        <v>282.99914744984579</v>
      </c>
      <c r="H233" s="226">
        <f>IF(H$83=0,0,H$83/CHI!H$11*1000)</f>
        <v>279.77337545517531</v>
      </c>
      <c r="I233" s="226">
        <f>IF(I$83=0,0,I$83/CHI!I$11*1000)</f>
        <v>274.80283775735478</v>
      </c>
      <c r="J233" s="226">
        <f>IF(J$83=0,0,J$83/CHI!J$11*1000)</f>
        <v>271.03165769926602</v>
      </c>
      <c r="K233" s="226">
        <f>IF(K$83=0,0,K$83/CHI!K$11*1000)</f>
        <v>267.80841475530218</v>
      </c>
      <c r="L233" s="226">
        <f>IF(L$83=0,0,L$83/CHI!L$11*1000)</f>
        <v>266.19577858459968</v>
      </c>
      <c r="M233" s="226">
        <f>IF(M$83=0,0,M$83/CHI!M$11*1000)</f>
        <v>267.95373245144725</v>
      </c>
      <c r="N233" s="226">
        <f>IF(N$83=0,0,N$83/CHI!N$11*1000)</f>
        <v>265.36188598885656</v>
      </c>
      <c r="O233" s="226">
        <f>IF(O$83=0,0,O$83/CHI!O$11*1000)</f>
        <v>235.37522376939066</v>
      </c>
      <c r="P233" s="226">
        <f>IF(P$83=0,0,P$83/CHI!P$11*1000)</f>
        <v>216.3192934305597</v>
      </c>
      <c r="Q233" s="226">
        <f>IF(Q$83=0,0,Q$83/CHI!Q$11*1000)</f>
        <v>207.08498552108401</v>
      </c>
    </row>
    <row r="234" spans="1:17" x14ac:dyDescent="0.25">
      <c r="A234" s="127" t="s">
        <v>180</v>
      </c>
      <c r="B234" s="225">
        <f>IF(B$91=0,0,B$91/CHI!B$11*1000)</f>
        <v>63.52826496598037</v>
      </c>
      <c r="C234" s="225">
        <f>IF(C$91=0,0,C$91/CHI!C$11*1000)</f>
        <v>60.461878327655668</v>
      </c>
      <c r="D234" s="225">
        <f>IF(D$91=0,0,D$91/CHI!D$11*1000)</f>
        <v>60.014908768107865</v>
      </c>
      <c r="E234" s="225">
        <f>IF(E$91=0,0,E$91/CHI!E$11*1000)</f>
        <v>59.548150800127573</v>
      </c>
      <c r="F234" s="225">
        <f>IF(F$91=0,0,F$91/CHI!F$11*1000)</f>
        <v>58.803583112641277</v>
      </c>
      <c r="G234" s="225">
        <f>IF(G$91=0,0,G$91/CHI!G$11*1000)</f>
        <v>57.774510403478558</v>
      </c>
      <c r="H234" s="225">
        <f>IF(H$91=0,0,H$91/CHI!H$11*1000)</f>
        <v>57.115966378364945</v>
      </c>
      <c r="I234" s="225">
        <f>IF(I$91=0,0,I$91/CHI!I$11*1000)</f>
        <v>56.101226989496283</v>
      </c>
      <c r="J234" s="225">
        <f>IF(J$91=0,0,J$91/CHI!J$11*1000)</f>
        <v>55.331337456390678</v>
      </c>
      <c r="K234" s="225">
        <f>IF(K$91=0,0,K$91/CHI!K$11*1000)</f>
        <v>54.673309739074071</v>
      </c>
      <c r="L234" s="225">
        <f>IF(L$91=0,0,L$91/CHI!L$11*1000)</f>
        <v>54.344088728831267</v>
      </c>
      <c r="M234" s="225">
        <f>IF(M$91=0,0,M$91/CHI!M$11*1000)</f>
        <v>54.702976467131002</v>
      </c>
      <c r="N234" s="225">
        <f>IF(N$91=0,0,N$91/CHI!N$11*1000)</f>
        <v>54.173848864569202</v>
      </c>
      <c r="O234" s="225">
        <f>IF(O$91=0,0,O$91/CHI!O$11*1000)</f>
        <v>48.052046929914376</v>
      </c>
      <c r="P234" s="225">
        <f>IF(P$91=0,0,P$91/CHI!P$11*1000)</f>
        <v>44.161762964292677</v>
      </c>
      <c r="Q234" s="225">
        <f>IF(Q$91=0,0,Q$91/CHI!Q$11*1000)</f>
        <v>42.276571354379875</v>
      </c>
    </row>
    <row r="235" spans="1:17" x14ac:dyDescent="0.25">
      <c r="A235" s="72" t="s">
        <v>179</v>
      </c>
      <c r="B235" s="224">
        <f>IF(B$105=0,0,B$105/CHI!B$11*1000)</f>
        <v>95.292397448970519</v>
      </c>
      <c r="C235" s="224">
        <f>IF(C$105=0,0,C$105/CHI!C$11*1000)</f>
        <v>90.692817491483481</v>
      </c>
      <c r="D235" s="224">
        <f>IF(D$105=0,0,D$105/CHI!D$11*1000)</f>
        <v>90.022363152161773</v>
      </c>
      <c r="E235" s="224">
        <f>IF(E$105=0,0,E$105/CHI!E$11*1000)</f>
        <v>89.322226200191338</v>
      </c>
      <c r="F235" s="224">
        <f>IF(F$105=0,0,F$105/CHI!F$11*1000)</f>
        <v>88.205374668961895</v>
      </c>
      <c r="G235" s="224">
        <f>IF(G$105=0,0,G$105/CHI!G$11*1000)</f>
        <v>86.661765605217809</v>
      </c>
      <c r="H235" s="224">
        <f>IF(H$105=0,0,H$105/CHI!H$11*1000)</f>
        <v>85.67394956754741</v>
      </c>
      <c r="I235" s="224">
        <f>IF(I$105=0,0,I$105/CHI!I$11*1000)</f>
        <v>84.151840484244403</v>
      </c>
      <c r="J235" s="224">
        <f>IF(J$105=0,0,J$105/CHI!J$11*1000)</f>
        <v>82.997006184586013</v>
      </c>
      <c r="K235" s="224">
        <f>IF(K$105=0,0,K$105/CHI!K$11*1000)</f>
        <v>82.009964608611099</v>
      </c>
      <c r="L235" s="224">
        <f>IF(L$105=0,0,L$105/CHI!L$11*1000)</f>
        <v>81.516133093246907</v>
      </c>
      <c r="M235" s="224">
        <f>IF(M$105=0,0,M$105/CHI!M$11*1000)</f>
        <v>82.054464700696499</v>
      </c>
      <c r="N235" s="224">
        <f>IF(N$105=0,0,N$105/CHI!N$11*1000)</f>
        <v>81.260773296853785</v>
      </c>
      <c r="O235" s="224">
        <f>IF(O$105=0,0,O$105/CHI!O$11*1000)</f>
        <v>72.07807039487156</v>
      </c>
      <c r="P235" s="224">
        <f>IF(P$105=0,0,P$105/CHI!P$11*1000)</f>
        <v>66.242644446439002</v>
      </c>
      <c r="Q235" s="224">
        <f>IF(Q$105=0,0,Q$105/CHI!Q$11*1000)</f>
        <v>63.414857031569809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 t="shared" ref="B237:Q237" si="52">SUM(B238:B246)</f>
        <v>404.75380145413959</v>
      </c>
      <c r="C237" s="230">
        <f t="shared" si="52"/>
        <v>386.42562980589287</v>
      </c>
      <c r="D237" s="230">
        <f t="shared" si="52"/>
        <v>376.67435779023765</v>
      </c>
      <c r="E237" s="230">
        <f t="shared" si="52"/>
        <v>367.50230268093765</v>
      </c>
      <c r="F237" s="230">
        <f t="shared" si="52"/>
        <v>362.90719206916447</v>
      </c>
      <c r="G237" s="230">
        <f t="shared" si="52"/>
        <v>356.55625446385142</v>
      </c>
      <c r="H237" s="230">
        <f t="shared" si="52"/>
        <v>352.49204017013653</v>
      </c>
      <c r="I237" s="230">
        <f t="shared" si="52"/>
        <v>346.22956086524664</v>
      </c>
      <c r="J237" s="230">
        <f t="shared" si="52"/>
        <v>334.10450552778525</v>
      </c>
      <c r="K237" s="230">
        <f t="shared" si="52"/>
        <v>330.13116898426131</v>
      </c>
      <c r="L237" s="230">
        <f t="shared" si="52"/>
        <v>328.14324987922828</v>
      </c>
      <c r="M237" s="230">
        <f t="shared" si="52"/>
        <v>330.31030413558352</v>
      </c>
      <c r="N237" s="230">
        <f t="shared" si="52"/>
        <v>327.11529884307106</v>
      </c>
      <c r="O237" s="230">
        <f t="shared" si="52"/>
        <v>317.21452387507452</v>
      </c>
      <c r="P237" s="230">
        <f t="shared" si="52"/>
        <v>282.89396901404393</v>
      </c>
      <c r="Q237" s="230">
        <f t="shared" si="52"/>
        <v>277.17464254301007</v>
      </c>
    </row>
    <row r="238" spans="1:17" x14ac:dyDescent="0.25">
      <c r="A238" s="132" t="s">
        <v>83</v>
      </c>
      <c r="B238" s="229">
        <f>IF(B$109=0,0,B$109/CHI!B$12*1000)</f>
        <v>4.213856165777889</v>
      </c>
      <c r="C238" s="229">
        <f>IF(C$109=0,0,C$109/CHI!C$12*1000)</f>
        <v>4.0230431855663848</v>
      </c>
      <c r="D238" s="229">
        <f>IF(D$109=0,0,D$109/CHI!D$12*1000)</f>
        <v>3.9215235517551084</v>
      </c>
      <c r="E238" s="229">
        <f>IF(E$109=0,0,E$109/CHI!E$12*1000)</f>
        <v>3.8260340941235218</v>
      </c>
      <c r="F238" s="229">
        <f>IF(F$109=0,0,F$109/CHI!F$12*1000)</f>
        <v>3.7781948024002907</v>
      </c>
      <c r="G238" s="229">
        <f>IF(G$109=0,0,G$109/CHI!G$12*1000)</f>
        <v>3.7120757505458721</v>
      </c>
      <c r="H238" s="229">
        <f>IF(H$109=0,0,H$109/CHI!H$12*1000)</f>
        <v>3.6697635736148952</v>
      </c>
      <c r="I238" s="229">
        <f>IF(I$109=0,0,I$109/CHI!I$12*1000)</f>
        <v>3.6045654533324929</v>
      </c>
      <c r="J238" s="229">
        <f>IF(J$109=0,0,J$109/CHI!J$12*1000)</f>
        <v>3.4783325705019927</v>
      </c>
      <c r="K238" s="229">
        <f>IF(K$109=0,0,K$109/CHI!K$12*1000)</f>
        <v>3.4369665138213956</v>
      </c>
      <c r="L238" s="229">
        <f>IF(L$109=0,0,L$109/CHI!L$12*1000)</f>
        <v>3.4162704631661183</v>
      </c>
      <c r="M238" s="229">
        <f>IF(M$109=0,0,M$109/CHI!M$12*1000)</f>
        <v>3.4388314740989641</v>
      </c>
      <c r="N238" s="229">
        <f>IF(N$109=0,0,N$109/CHI!N$12*1000)</f>
        <v>3.4055685554971427</v>
      </c>
      <c r="O238" s="229">
        <f>IF(O$109=0,0,O$109/CHI!O$12*1000)</f>
        <v>3.3024924596211203</v>
      </c>
      <c r="P238" s="229">
        <f>IF(P$109=0,0,P$109/CHI!P$12*1000)</f>
        <v>2.9451841868031847</v>
      </c>
      <c r="Q238" s="229">
        <f>IF(Q$109=0,0,Q$109/CHI!Q$12*1000)</f>
        <v>2.8856407828191379</v>
      </c>
    </row>
    <row r="239" spans="1:17" x14ac:dyDescent="0.25">
      <c r="A239" s="76" t="s">
        <v>82</v>
      </c>
      <c r="B239" s="228">
        <f>IF(B$110=0,0,B$110/CHI!B$12*1000)</f>
        <v>28.161007800253461</v>
      </c>
      <c r="C239" s="228">
        <f>IF(C$110=0,0,C$110/CHI!C$12*1000)</f>
        <v>26.885813390969719</v>
      </c>
      <c r="D239" s="228">
        <f>IF(D$110=0,0,D$110/CHI!D$12*1000)</f>
        <v>26.20736232686928</v>
      </c>
      <c r="E239" s="228">
        <f>IF(E$110=0,0,E$110/CHI!E$12*1000)</f>
        <v>25.569210654051403</v>
      </c>
      <c r="F239" s="228">
        <f>IF(F$110=0,0,F$110/CHI!F$12*1000)</f>
        <v>25.249502858062161</v>
      </c>
      <c r="G239" s="228">
        <f>IF(G$110=0,0,G$110/CHI!G$12*1000)</f>
        <v>24.807632262160151</v>
      </c>
      <c r="H239" s="228">
        <f>IF(H$110=0,0,H$110/CHI!H$12*1000)</f>
        <v>24.524861921236806</v>
      </c>
      <c r="I239" s="228">
        <f>IF(I$110=0,0,I$110/CHI!I$12*1000)</f>
        <v>24.089145868860435</v>
      </c>
      <c r="J239" s="228">
        <f>IF(J$110=0,0,J$110/CHI!J$12*1000)</f>
        <v>23.245537293202755</v>
      </c>
      <c r="K239" s="228">
        <f>IF(K$110=0,0,K$110/CHI!K$12*1000)</f>
        <v>22.969089830589148</v>
      </c>
      <c r="L239" s="228">
        <f>IF(L$110=0,0,L$110/CHI!L$12*1000)</f>
        <v>22.830779071747639</v>
      </c>
      <c r="M239" s="228">
        <f>IF(M$110=0,0,M$110/CHI!M$12*1000)</f>
        <v>22.981553274726203</v>
      </c>
      <c r="N239" s="228">
        <f>IF(N$110=0,0,N$110/CHI!N$12*1000)</f>
        <v>22.759258712844264</v>
      </c>
      <c r="O239" s="228">
        <f>IF(O$110=0,0,O$110/CHI!O$12*1000)</f>
        <v>22.070405884036692</v>
      </c>
      <c r="P239" s="228">
        <f>IF(P$110=0,0,P$110/CHI!P$12*1000)</f>
        <v>19.682531058208728</v>
      </c>
      <c r="Q239" s="228">
        <f>IF(Q$110=0,0,Q$110/CHI!Q$12*1000)</f>
        <v>19.284605215920553</v>
      </c>
    </row>
    <row r="240" spans="1:17" x14ac:dyDescent="0.25">
      <c r="A240" s="76" t="s">
        <v>81</v>
      </c>
      <c r="B240" s="228">
        <f>IF(B$111=0,0,B$111/CHI!B$12*1000)</f>
        <v>4.9181959151509895</v>
      </c>
      <c r="C240" s="228">
        <f>IF(C$111=0,0,C$111/CHI!C$12*1000)</f>
        <v>4.695488830971061</v>
      </c>
      <c r="D240" s="228">
        <f>IF(D$111=0,0,D$111/CHI!D$12*1000)</f>
        <v>4.577000342357433</v>
      </c>
      <c r="E240" s="228">
        <f>IF(E$111=0,0,E$111/CHI!E$12*1000)</f>
        <v>4.4655499648439054</v>
      </c>
      <c r="F240" s="228">
        <f>IF(F$111=0,0,F$111/CHI!F$12*1000)</f>
        <v>4.4097144071312995</v>
      </c>
      <c r="G240" s="228">
        <f>IF(G$111=0,0,G$111/CHI!G$12*1000)</f>
        <v>4.3325436547489549</v>
      </c>
      <c r="H240" s="228">
        <f>IF(H$111=0,0,H$111/CHI!H$12*1000)</f>
        <v>4.2831590607912595</v>
      </c>
      <c r="I240" s="228">
        <f>IF(I$111=0,0,I$111/CHI!I$12*1000)</f>
        <v>4.2070631723144301</v>
      </c>
      <c r="J240" s="228">
        <f>IF(J$111=0,0,J$111/CHI!J$12*1000)</f>
        <v>4.0597306521072305</v>
      </c>
      <c r="K240" s="228">
        <f>IF(K$111=0,0,K$111/CHI!K$12*1000)</f>
        <v>4.0114503209832897</v>
      </c>
      <c r="L240" s="228">
        <f>IF(L$111=0,0,L$111/CHI!L$12*1000)</f>
        <v>3.9872949564458882</v>
      </c>
      <c r="M240" s="228">
        <f>IF(M$111=0,0,M$111/CHI!M$12*1000)</f>
        <v>4.0136270065791448</v>
      </c>
      <c r="N240" s="228">
        <f>IF(N$111=0,0,N$111/CHI!N$12*1000)</f>
        <v>3.9748042409323072</v>
      </c>
      <c r="O240" s="228">
        <f>IF(O$111=0,0,O$111/CHI!O$12*1000)</f>
        <v>3.8544991299500531</v>
      </c>
      <c r="P240" s="228">
        <f>IF(P$111=0,0,P$111/CHI!P$12*1000)</f>
        <v>3.4374673142714509</v>
      </c>
      <c r="Q240" s="228">
        <f>IF(Q$111=0,0,Q$111/CHI!Q$12*1000)</f>
        <v>3.3679713194563394</v>
      </c>
    </row>
    <row r="241" spans="1:17" x14ac:dyDescent="0.25">
      <c r="A241" s="76" t="s">
        <v>80</v>
      </c>
      <c r="B241" s="228">
        <f>IF(B$112=0,0,B$112/CHI!B$12*1000)</f>
        <v>40.031633574889938</v>
      </c>
      <c r="C241" s="228">
        <f>IF(C$112=0,0,C$112/CHI!C$12*1000)</f>
        <v>38.218910262880641</v>
      </c>
      <c r="D241" s="228">
        <f>IF(D$112=0,0,D$112/CHI!D$12*1000)</f>
        <v>37.254473741673522</v>
      </c>
      <c r="E241" s="228">
        <f>IF(E$112=0,0,E$112/CHI!E$12*1000)</f>
        <v>36.347323894173449</v>
      </c>
      <c r="F241" s="228">
        <f>IF(F$112=0,0,F$112/CHI!F$12*1000)</f>
        <v>35.892850622802754</v>
      </c>
      <c r="G241" s="228">
        <f>IF(G$112=0,0,G$112/CHI!G$12*1000)</f>
        <v>35.26471963018578</v>
      </c>
      <c r="H241" s="228">
        <f>IF(H$112=0,0,H$112/CHI!H$12*1000)</f>
        <v>34.862753949341496</v>
      </c>
      <c r="I241" s="228">
        <f>IF(I$112=0,0,I$112/CHI!I$12*1000)</f>
        <v>34.243371806658679</v>
      </c>
      <c r="J241" s="228">
        <f>IF(J$112=0,0,J$112/CHI!J$12*1000)</f>
        <v>33.044159419768924</v>
      </c>
      <c r="K241" s="228">
        <f>IF(K$112=0,0,K$112/CHI!K$12*1000)</f>
        <v>32.651181881303252</v>
      </c>
      <c r="L241" s="228">
        <f>IF(L$112=0,0,L$112/CHI!L$12*1000)</f>
        <v>32.454569400078121</v>
      </c>
      <c r="M241" s="228">
        <f>IF(M$112=0,0,M$112/CHI!M$12*1000)</f>
        <v>32.668899003940155</v>
      </c>
      <c r="N241" s="228">
        <f>IF(N$112=0,0,N$112/CHI!N$12*1000)</f>
        <v>32.352901277222855</v>
      </c>
      <c r="O241" s="228">
        <f>IF(O$112=0,0,O$112/CHI!O$12*1000)</f>
        <v>31.37367836640064</v>
      </c>
      <c r="P241" s="228">
        <f>IF(P$112=0,0,P$112/CHI!P$12*1000)</f>
        <v>27.979249774630254</v>
      </c>
      <c r="Q241" s="228">
        <f>IF(Q$112=0,0,Q$112/CHI!Q$12*1000)</f>
        <v>27.413587436781807</v>
      </c>
    </row>
    <row r="242" spans="1:17" x14ac:dyDescent="0.25">
      <c r="A242" s="129" t="s">
        <v>79</v>
      </c>
      <c r="B242" s="227">
        <f>IF(B$113=0,0,B$113/CHI!B$12*1000)</f>
        <v>11.798797264178088</v>
      </c>
      <c r="C242" s="227">
        <f>IF(C$113=0,0,C$113/CHI!C$12*1000)</f>
        <v>11.264520919585875</v>
      </c>
      <c r="D242" s="227">
        <f>IF(D$113=0,0,D$113/CHI!D$12*1000)</f>
        <v>10.980265944914303</v>
      </c>
      <c r="E242" s="227">
        <f>IF(E$113=0,0,E$113/CHI!E$12*1000)</f>
        <v>10.712895463545861</v>
      </c>
      <c r="F242" s="227">
        <f>IF(F$113=0,0,F$113/CHI!F$12*1000)</f>
        <v>10.578945446720814</v>
      </c>
      <c r="G242" s="227">
        <f>IF(G$113=0,0,G$113/CHI!G$12*1000)</f>
        <v>10.393812101528441</v>
      </c>
      <c r="H242" s="227">
        <f>IF(H$113=0,0,H$113/CHI!H$12*1000)</f>
        <v>10.275338006121704</v>
      </c>
      <c r="I242" s="227">
        <f>IF(I$113=0,0,I$113/CHI!I$12*1000)</f>
        <v>10.09278326933098</v>
      </c>
      <c r="J242" s="227">
        <f>IF(J$113=0,0,J$113/CHI!J$12*1000)</f>
        <v>9.7393311974055763</v>
      </c>
      <c r="K242" s="227">
        <f>IF(K$113=0,0,K$113/CHI!K$12*1000)</f>
        <v>9.6235062386999068</v>
      </c>
      <c r="L242" s="227">
        <f>IF(L$113=0,0,L$113/CHI!L$12*1000)</f>
        <v>9.5655572968651299</v>
      </c>
      <c r="M242" s="227">
        <f>IF(M$113=0,0,M$113/CHI!M$12*1000)</f>
        <v>9.6287281274770962</v>
      </c>
      <c r="N242" s="227">
        <f>IF(N$113=0,0,N$113/CHI!N$12*1000)</f>
        <v>9.5355919553919968</v>
      </c>
      <c r="O242" s="227">
        <f>IF(O$113=0,0,O$113/CHI!O$12*1000)</f>
        <v>9.2469788869391358</v>
      </c>
      <c r="P242" s="227">
        <f>IF(P$113=0,0,P$113/CHI!P$12*1000)</f>
        <v>8.2465157230489154</v>
      </c>
      <c r="Q242" s="227">
        <f>IF(Q$113=0,0,Q$113/CHI!Q$12*1000)</f>
        <v>8.0797941918935852</v>
      </c>
    </row>
    <row r="243" spans="1:17" x14ac:dyDescent="0.25">
      <c r="A243" s="127" t="s">
        <v>182</v>
      </c>
      <c r="B243" s="226">
        <f>IF(B$118=0,0,B$118/CHI!B$12*1000)</f>
        <v>41.331136646970087</v>
      </c>
      <c r="C243" s="226">
        <f>IF(C$118=0,0,C$118/CHI!C$12*1000)</f>
        <v>39.459568883650043</v>
      </c>
      <c r="D243" s="226">
        <f>IF(D$118=0,0,D$118/CHI!D$12*1000)</f>
        <v>38.463824916050797</v>
      </c>
      <c r="E243" s="226">
        <f>IF(E$118=0,0,E$118/CHI!E$12*1000)</f>
        <v>37.527227256698183</v>
      </c>
      <c r="F243" s="226">
        <f>IF(F$118=0,0,F$118/CHI!F$12*1000)</f>
        <v>37.05800091732641</v>
      </c>
      <c r="G243" s="226">
        <f>IF(G$118=0,0,G$118/CHI!G$12*1000)</f>
        <v>36.409479596319571</v>
      </c>
      <c r="H243" s="226">
        <f>IF(H$118=0,0,H$118/CHI!H$12*1000)</f>
        <v>35.994465343871269</v>
      </c>
      <c r="I243" s="226">
        <f>IF(I$118=0,0,I$118/CHI!I$12*1000)</f>
        <v>35.354976877130945</v>
      </c>
      <c r="J243" s="226">
        <f>IF(J$118=0,0,J$118/CHI!J$12*1000)</f>
        <v>34.116835772083228</v>
      </c>
      <c r="K243" s="226">
        <f>IF(K$118=0,0,K$118/CHI!K$12*1000)</f>
        <v>33.711101434234415</v>
      </c>
      <c r="L243" s="226">
        <f>IF(L$118=0,0,L$118/CHI!L$12*1000)</f>
        <v>33.508106537390802</v>
      </c>
      <c r="M243" s="226">
        <f>IF(M$118=0,0,M$118/CHI!M$12*1000)</f>
        <v>33.729393688416998</v>
      </c>
      <c r="N243" s="226">
        <f>IF(N$118=0,0,N$118/CHI!N$12*1000)</f>
        <v>33.403138073625485</v>
      </c>
      <c r="O243" s="226">
        <f>IF(O$118=0,0,O$118/CHI!O$12*1000)</f>
        <v>32.392127722041359</v>
      </c>
      <c r="P243" s="226">
        <f>IF(P$118=0,0,P$118/CHI!P$12*1000)</f>
        <v>28.887509512984678</v>
      </c>
      <c r="Q243" s="226">
        <f>IF(Q$118=0,0,Q$118/CHI!Q$12*1000)</f>
        <v>28.303484698261066</v>
      </c>
    </row>
    <row r="244" spans="1:17" x14ac:dyDescent="0.25">
      <c r="A244" s="127" t="s">
        <v>181</v>
      </c>
      <c r="B244" s="226">
        <f>IF(B$131=0,0,B$131/CHI!B$12*1000)</f>
        <v>90.306591040920338</v>
      </c>
      <c r="C244" s="226">
        <f>IF(C$131=0,0,C$131/CHI!C$12*1000)</f>
        <v>86.217303440360141</v>
      </c>
      <c r="D244" s="226">
        <f>IF(D$131=0,0,D$131/CHI!D$12*1000)</f>
        <v>84.041649670382355</v>
      </c>
      <c r="E244" s="226">
        <f>IF(E$131=0,0,E$131/CHI!E$12*1000)</f>
        <v>81.995227804090888</v>
      </c>
      <c r="F244" s="226">
        <f>IF(F$131=0,0,F$131/CHI!F$12*1000)</f>
        <v>80.969990305852775</v>
      </c>
      <c r="G244" s="226">
        <f>IF(G$131=0,0,G$131/CHI!G$12*1000)</f>
        <v>79.553001699473072</v>
      </c>
      <c r="H244" s="226">
        <f>IF(H$131=0,0,H$131/CHI!H$12*1000)</f>
        <v>78.646215063235005</v>
      </c>
      <c r="I244" s="226">
        <f>IF(I$131=0,0,I$131/CHI!I$12*1000)</f>
        <v>77.248962818890107</v>
      </c>
      <c r="J244" s="226">
        <f>IF(J$131=0,0,J$131/CHI!J$12*1000)</f>
        <v>74.543682696072736</v>
      </c>
      <c r="K244" s="226">
        <f>IF(K$131=0,0,K$131/CHI!K$12*1000)</f>
        <v>73.657172237085462</v>
      </c>
      <c r="L244" s="226">
        <f>IF(L$131=0,0,L$131/CHI!L$12*1000)</f>
        <v>73.213637928091472</v>
      </c>
      <c r="M244" s="226">
        <f>IF(M$131=0,0,M$131/CHI!M$12*1000)</f>
        <v>73.697139952752082</v>
      </c>
      <c r="N244" s="226">
        <f>IF(N$131=0,0,N$131/CHI!N$12*1000)</f>
        <v>72.984286768204072</v>
      </c>
      <c r="O244" s="226">
        <f>IF(O$131=0,0,O$131/CHI!O$12*1000)</f>
        <v>70.775276666727976</v>
      </c>
      <c r="P244" s="226">
        <f>IF(P$131=0,0,P$131/CHI!P$12*1000)</f>
        <v>63.117850594390681</v>
      </c>
      <c r="Q244" s="226">
        <f>IF(Q$131=0,0,Q$131/CHI!Q$12*1000)</f>
        <v>61.841783822951861</v>
      </c>
    </row>
    <row r="245" spans="1:17" x14ac:dyDescent="0.25">
      <c r="A245" s="127" t="s">
        <v>180</v>
      </c>
      <c r="B245" s="225">
        <f>IF(B$139=0,0,B$139/CHI!B$12*1000)</f>
        <v>61.330861015332935</v>
      </c>
      <c r="C245" s="225">
        <f>IF(C$139=0,0,C$139/CHI!C$12*1000)</f>
        <v>58.553660297303018</v>
      </c>
      <c r="D245" s="225">
        <f>IF(D$139=0,0,D$139/CHI!D$12*1000)</f>
        <v>57.076085765411612</v>
      </c>
      <c r="E245" s="225">
        <f>IF(E$139=0,0,E$139/CHI!E$12*1000)</f>
        <v>55.686277849803467</v>
      </c>
      <c r="F245" s="225">
        <f>IF(F$139=0,0,F$139/CHI!F$12*1000)</f>
        <v>54.989997569622652</v>
      </c>
      <c r="G245" s="225">
        <f>IF(G$139=0,0,G$139/CHI!G$12*1000)</f>
        <v>54.02766325629652</v>
      </c>
      <c r="H245" s="225">
        <f>IF(H$139=0,0,H$139/CHI!H$12*1000)</f>
        <v>53.411827750641372</v>
      </c>
      <c r="I245" s="225">
        <f>IF(I$139=0,0,I$139/CHI!I$12*1000)</f>
        <v>52.462897199576197</v>
      </c>
      <c r="J245" s="225">
        <f>IF(J$139=0,0,J$139/CHI!J$12*1000)</f>
        <v>50.625631975547599</v>
      </c>
      <c r="K245" s="225">
        <f>IF(K$139=0,0,K$139/CHI!K$12*1000)</f>
        <v>50.023566842514818</v>
      </c>
      <c r="L245" s="225">
        <f>IF(L$139=0,0,L$139/CHI!L$12*1000)</f>
        <v>49.722344741814382</v>
      </c>
      <c r="M245" s="225">
        <f>IF(M$139=0,0,M$139/CHI!M$12*1000)</f>
        <v>50.05071053586429</v>
      </c>
      <c r="N245" s="225">
        <f>IF(N$139=0,0,N$139/CHI!N$12*1000)</f>
        <v>49.566583086450969</v>
      </c>
      <c r="O245" s="225">
        <f>IF(O$139=0,0,O$139/CHI!O$12*1000)</f>
        <v>48.066354919785859</v>
      </c>
      <c r="P245" s="225">
        <f>IF(P$139=0,0,P$139/CHI!P$12*1000)</f>
        <v>42.865886949902006</v>
      </c>
      <c r="Q245" s="225">
        <f>IF(Q$139=0,0,Q$139/CHI!Q$12*1000)</f>
        <v>41.999258358308566</v>
      </c>
    </row>
    <row r="246" spans="1:17" x14ac:dyDescent="0.25">
      <c r="A246" s="72" t="s">
        <v>179</v>
      </c>
      <c r="B246" s="224">
        <f>IF(B$153=0,0,B$153/CHI!B$12*1000)</f>
        <v>122.6617220306659</v>
      </c>
      <c r="C246" s="224">
        <f>IF(C$153=0,0,C$153/CHI!C$12*1000)</f>
        <v>117.10732059460602</v>
      </c>
      <c r="D246" s="224">
        <f>IF(D$153=0,0,D$153/CHI!D$12*1000)</f>
        <v>114.15217153082324</v>
      </c>
      <c r="E246" s="224">
        <f>IF(E$153=0,0,E$153/CHI!E$12*1000)</f>
        <v>111.37255569960693</v>
      </c>
      <c r="F246" s="224">
        <f>IF(F$153=0,0,F$153/CHI!F$12*1000)</f>
        <v>109.9799951392453</v>
      </c>
      <c r="G246" s="224">
        <f>IF(G$153=0,0,G$153/CHI!G$12*1000)</f>
        <v>108.05532651259306</v>
      </c>
      <c r="H246" s="224">
        <f>IF(H$153=0,0,H$153/CHI!H$12*1000)</f>
        <v>106.82365550128274</v>
      </c>
      <c r="I246" s="224">
        <f>IF(I$153=0,0,I$153/CHI!I$12*1000)</f>
        <v>104.92579439915239</v>
      </c>
      <c r="J246" s="224">
        <f>IF(J$153=0,0,J$153/CHI!J$12*1000)</f>
        <v>101.2512639510952</v>
      </c>
      <c r="K246" s="224">
        <f>IF(K$153=0,0,K$153/CHI!K$12*1000)</f>
        <v>100.04713368502964</v>
      </c>
      <c r="L246" s="224">
        <f>IF(L$153=0,0,L$153/CHI!L$12*1000)</f>
        <v>99.44468948362875</v>
      </c>
      <c r="M246" s="224">
        <f>IF(M$153=0,0,M$153/CHI!M$12*1000)</f>
        <v>100.10142107172858</v>
      </c>
      <c r="N246" s="224">
        <f>IF(N$153=0,0,N$153/CHI!N$12*1000)</f>
        <v>99.133166172901937</v>
      </c>
      <c r="O246" s="224">
        <f>IF(O$153=0,0,O$153/CHI!O$12*1000)</f>
        <v>96.132709839571717</v>
      </c>
      <c r="P246" s="224">
        <f>IF(P$153=0,0,P$153/CHI!P$12*1000)</f>
        <v>85.731773899804011</v>
      </c>
      <c r="Q246" s="224">
        <f>IF(Q$153=0,0,Q$153/CHI!Q$12*1000)</f>
        <v>83.998516716617132</v>
      </c>
    </row>
  </sheetData>
  <pageMargins left="0.39370078740157483" right="0.39370078740157483" top="0.39370078740157483" bottom="0.39370078740157483" header="0.31496062992125984" footer="0.31496062992125984"/>
  <pageSetup paperSize="9" scale="2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13457.954613681422</v>
      </c>
      <c r="C5" s="96">
        <v>13972.119969973985</v>
      </c>
      <c r="D5" s="96">
        <v>13406.873674171226</v>
      </c>
      <c r="E5" s="96">
        <v>14044.718850564232</v>
      </c>
      <c r="F5" s="96">
        <v>13671.881321774097</v>
      </c>
      <c r="G5" s="96">
        <v>13355.980391850839</v>
      </c>
      <c r="H5" s="96">
        <v>13794.615005111651</v>
      </c>
      <c r="I5" s="96">
        <v>14445.972848440388</v>
      </c>
      <c r="J5" s="96">
        <v>13553.910455323816</v>
      </c>
      <c r="K5" s="96">
        <v>11621.252708526375</v>
      </c>
      <c r="L5" s="96">
        <v>11368.802803617898</v>
      </c>
      <c r="M5" s="96">
        <v>11637.704602613314</v>
      </c>
      <c r="N5" s="96">
        <v>11614.514891711246</v>
      </c>
      <c r="O5" s="96">
        <v>11764.888151306326</v>
      </c>
      <c r="P5" s="96">
        <v>12362.230927522438</v>
      </c>
      <c r="Q5" s="96">
        <v>11933.191975517952</v>
      </c>
    </row>
    <row r="6" spans="1:17" x14ac:dyDescent="0.25">
      <c r="A6" s="132" t="s">
        <v>83</v>
      </c>
      <c r="B6" s="160">
        <v>6.9902779078974051</v>
      </c>
      <c r="C6" s="160">
        <v>9.4679763926986507</v>
      </c>
      <c r="D6" s="160">
        <v>9.8443125914697323</v>
      </c>
      <c r="E6" s="160">
        <v>11.80667812527367</v>
      </c>
      <c r="F6" s="160">
        <v>10.438794011786182</v>
      </c>
      <c r="G6" s="160">
        <v>10.160051005597342</v>
      </c>
      <c r="H6" s="160">
        <v>9.4189673552318407</v>
      </c>
      <c r="I6" s="160">
        <v>9.9077043763182839</v>
      </c>
      <c r="J6" s="160">
        <v>11.636780110011276</v>
      </c>
      <c r="K6" s="160">
        <v>9.5148055855866023</v>
      </c>
      <c r="L6" s="160">
        <v>9.3745469549156937</v>
      </c>
      <c r="M6" s="160">
        <v>10.897935193483182</v>
      </c>
      <c r="N6" s="160">
        <v>10.337213034073715</v>
      </c>
      <c r="O6" s="160">
        <v>13.75352605768812</v>
      </c>
      <c r="P6" s="160">
        <v>12.560339204013887</v>
      </c>
      <c r="Q6" s="160">
        <v>12.968941433898515</v>
      </c>
    </row>
    <row r="7" spans="1:17" x14ac:dyDescent="0.25">
      <c r="A7" s="76" t="s">
        <v>82</v>
      </c>
      <c r="B7" s="159">
        <v>11.929102897944679</v>
      </c>
      <c r="C7" s="159">
        <v>16.157364000680435</v>
      </c>
      <c r="D7" s="159">
        <v>16.799592149333812</v>
      </c>
      <c r="E7" s="159">
        <v>20.148423295185722</v>
      </c>
      <c r="F7" s="159">
        <v>17.814091161720626</v>
      </c>
      <c r="G7" s="159">
        <v>17.338408499783476</v>
      </c>
      <c r="H7" s="159">
        <v>16.073728720570855</v>
      </c>
      <c r="I7" s="159">
        <v>16.907771986288282</v>
      </c>
      <c r="J7" s="159">
        <v>19.85848762554204</v>
      </c>
      <c r="K7" s="159">
        <v>16.23727931562906</v>
      </c>
      <c r="L7" s="159">
        <v>15.997924076875567</v>
      </c>
      <c r="M7" s="159">
        <v>18.597628307641465</v>
      </c>
      <c r="N7" s="159">
        <v>17.640740409208078</v>
      </c>
      <c r="O7" s="159">
        <v>23.470773224390232</v>
      </c>
      <c r="P7" s="159">
        <v>21.434566804345899</v>
      </c>
      <c r="Q7" s="159">
        <v>22.131857828944018</v>
      </c>
    </row>
    <row r="8" spans="1:17" x14ac:dyDescent="0.25">
      <c r="A8" s="76" t="s">
        <v>81</v>
      </c>
      <c r="B8" s="159">
        <v>11.948732462344749</v>
      </c>
      <c r="C8" s="159">
        <v>16.183951248682245</v>
      </c>
      <c r="D8" s="159">
        <v>16.82723619589888</v>
      </c>
      <c r="E8" s="159">
        <v>20.18157790672829</v>
      </c>
      <c r="F8" s="159">
        <v>17.843404585594936</v>
      </c>
      <c r="G8" s="159">
        <v>17.366939178842323</v>
      </c>
      <c r="H8" s="159">
        <v>16.100178345137685</v>
      </c>
      <c r="I8" s="159">
        <v>16.935594044820764</v>
      </c>
      <c r="J8" s="159">
        <v>19.891165142457471</v>
      </c>
      <c r="K8" s="159">
        <v>16.26399806579283</v>
      </c>
      <c r="L8" s="159">
        <v>16.024248963467713</v>
      </c>
      <c r="M8" s="159">
        <v>18.628231056706213</v>
      </c>
      <c r="N8" s="159">
        <v>17.669768581141035</v>
      </c>
      <c r="O8" s="159">
        <v>23.509394825567554</v>
      </c>
      <c r="P8" s="159">
        <v>21.469837789354003</v>
      </c>
      <c r="Q8" s="159">
        <v>22.168276219518997</v>
      </c>
    </row>
    <row r="9" spans="1:17" x14ac:dyDescent="0.25">
      <c r="A9" s="76" t="s">
        <v>80</v>
      </c>
      <c r="B9" s="159">
        <v>67.051343905782417</v>
      </c>
      <c r="C9" s="159">
        <v>90.817639808203197</v>
      </c>
      <c r="D9" s="159">
        <v>94.42748883287301</v>
      </c>
      <c r="E9" s="159">
        <v>113.25066696822124</v>
      </c>
      <c r="F9" s="159">
        <v>100.12980549101374</v>
      </c>
      <c r="G9" s="159">
        <v>97.456078721412226</v>
      </c>
      <c r="H9" s="159">
        <v>90.34754092673154</v>
      </c>
      <c r="I9" s="159">
        <v>95.035548258075508</v>
      </c>
      <c r="J9" s="159">
        <v>111.62099066631079</v>
      </c>
      <c r="K9" s="159">
        <v>91.266829433927896</v>
      </c>
      <c r="L9" s="159">
        <v>89.92145664549497</v>
      </c>
      <c r="M9" s="159">
        <v>104.53392699818465</v>
      </c>
      <c r="N9" s="159">
        <v>99.15543205971008</v>
      </c>
      <c r="O9" s="159">
        <v>131.92499894307792</v>
      </c>
      <c r="P9" s="159">
        <v>120.47984853222196</v>
      </c>
      <c r="Q9" s="159">
        <v>124.39919608859181</v>
      </c>
    </row>
    <row r="10" spans="1:17" x14ac:dyDescent="0.25">
      <c r="A10" s="129" t="s">
        <v>79</v>
      </c>
      <c r="B10" s="158">
        <v>32.67481933262993</v>
      </c>
      <c r="C10" s="158">
        <v>44.256383244437671</v>
      </c>
      <c r="D10" s="158">
        <v>46.015500330366592</v>
      </c>
      <c r="E10" s="158">
        <v>55.188231390054909</v>
      </c>
      <c r="F10" s="158">
        <v>48.794298721700933</v>
      </c>
      <c r="G10" s="158">
        <v>47.491363775843539</v>
      </c>
      <c r="H10" s="158">
        <v>44.02729915565132</v>
      </c>
      <c r="I10" s="158">
        <v>46.311814031250975</v>
      </c>
      <c r="J10" s="158">
        <v>54.394073128135261</v>
      </c>
      <c r="K10" s="158">
        <v>47.275493616869241</v>
      </c>
      <c r="L10" s="158">
        <v>46.578601185452897</v>
      </c>
      <c r="M10" s="158">
        <v>54.147744905794177</v>
      </c>
      <c r="N10" s="158">
        <v>51.361727195862684</v>
      </c>
      <c r="O10" s="158">
        <v>64.288428163044188</v>
      </c>
      <c r="P10" s="158">
        <v>57.434424573173587</v>
      </c>
      <c r="Q10" s="158">
        <v>59.491630183919682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3.3390061408098166</v>
      </c>
      <c r="Q11" s="91">
        <v>2.9538422272015281</v>
      </c>
    </row>
    <row r="12" spans="1:17" x14ac:dyDescent="0.25">
      <c r="A12" s="92" t="s">
        <v>26</v>
      </c>
      <c r="B12" s="91">
        <v>8.36237438042963</v>
      </c>
      <c r="C12" s="91">
        <v>11.326411376487117</v>
      </c>
      <c r="D12" s="91">
        <v>11.77661725220432</v>
      </c>
      <c r="E12" s="91">
        <v>14.12416844847087</v>
      </c>
      <c r="F12" s="91">
        <v>12.48778728927528</v>
      </c>
      <c r="G12" s="91">
        <v>12.154330822395181</v>
      </c>
      <c r="H12" s="91">
        <v>11.267782531579689</v>
      </c>
      <c r="I12" s="91">
        <v>11.852451982172401</v>
      </c>
      <c r="J12" s="91">
        <v>13.920921763741646</v>
      </c>
      <c r="K12" s="91">
        <v>0</v>
      </c>
      <c r="L12" s="91">
        <v>0</v>
      </c>
      <c r="M12" s="91">
        <v>0</v>
      </c>
      <c r="N12" s="91">
        <v>0</v>
      </c>
      <c r="O12" s="91">
        <v>16.453156149263425</v>
      </c>
      <c r="P12" s="91">
        <v>15.025762945774604</v>
      </c>
      <c r="Q12" s="91">
        <v>15.514568235634872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24.312444952200298</v>
      </c>
      <c r="C14" s="157">
        <v>32.929971867950556</v>
      </c>
      <c r="D14" s="157">
        <v>34.238883078162274</v>
      </c>
      <c r="E14" s="157">
        <v>41.064062941584041</v>
      </c>
      <c r="F14" s="157">
        <v>36.306511432425651</v>
      </c>
      <c r="G14" s="157">
        <v>35.337032953448357</v>
      </c>
      <c r="H14" s="157">
        <v>32.75951662407163</v>
      </c>
      <c r="I14" s="157">
        <v>34.459362049078578</v>
      </c>
      <c r="J14" s="157">
        <v>40.473151364393615</v>
      </c>
      <c r="K14" s="157">
        <v>47.275493616869241</v>
      </c>
      <c r="L14" s="157">
        <v>46.578601185452897</v>
      </c>
      <c r="M14" s="157">
        <v>54.147744905794177</v>
      </c>
      <c r="N14" s="157">
        <v>51.361727195862684</v>
      </c>
      <c r="O14" s="157">
        <v>47.835272013780759</v>
      </c>
      <c r="P14" s="157">
        <v>39.06965548658917</v>
      </c>
      <c r="Q14" s="157">
        <v>41.023219721083287</v>
      </c>
    </row>
    <row r="15" spans="1:17" x14ac:dyDescent="0.25">
      <c r="A15" s="232" t="s">
        <v>185</v>
      </c>
      <c r="B15" s="246">
        <v>12319.2664970515</v>
      </c>
      <c r="C15" s="246">
        <v>12434.14086</v>
      </c>
      <c r="D15" s="246">
        <v>11818.594800000003</v>
      </c>
      <c r="E15" s="246">
        <v>12131.570370000005</v>
      </c>
      <c r="F15" s="246">
        <v>11975.932449999986</v>
      </c>
      <c r="G15" s="246">
        <v>11696.033979838328</v>
      </c>
      <c r="H15" s="246">
        <v>12237.815550000007</v>
      </c>
      <c r="I15" s="246">
        <v>12821.969660000006</v>
      </c>
      <c r="J15" s="246">
        <v>11625.757619999993</v>
      </c>
      <c r="K15" s="246">
        <v>10013.712370000007</v>
      </c>
      <c r="L15" s="246">
        <v>9829.1806744148453</v>
      </c>
      <c r="M15" s="246">
        <v>9814.034272003586</v>
      </c>
      <c r="N15" s="246">
        <v>9871.5444401943496</v>
      </c>
      <c r="O15" s="246">
        <v>9532.4998941768081</v>
      </c>
      <c r="P15" s="246">
        <v>10340.817828909694</v>
      </c>
      <c r="Q15" s="246">
        <v>9837.8198647615754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81.570994255501788</v>
      </c>
      <c r="C17" s="244">
        <v>86.29992</v>
      </c>
      <c r="D17" s="244">
        <v>91.081059999999994</v>
      </c>
      <c r="E17" s="244">
        <v>83.934779999999989</v>
      </c>
      <c r="F17" s="244">
        <v>79.160569999999993</v>
      </c>
      <c r="G17" s="244">
        <v>68.582469569039375</v>
      </c>
      <c r="H17" s="244">
        <v>16.599799999999998</v>
      </c>
      <c r="I17" s="244">
        <v>10.600159999999999</v>
      </c>
      <c r="J17" s="244">
        <v>13</v>
      </c>
      <c r="K17" s="244">
        <v>11.8</v>
      </c>
      <c r="L17" s="244">
        <v>20.110824496036003</v>
      </c>
      <c r="M17" s="244">
        <v>23.645743766122099</v>
      </c>
      <c r="N17" s="244">
        <v>7.0834868771240229</v>
      </c>
      <c r="O17" s="244">
        <v>18.916595012897702</v>
      </c>
      <c r="P17" s="244">
        <v>11.812015251396145</v>
      </c>
      <c r="Q17" s="244">
        <v>2.36457437661221</v>
      </c>
    </row>
    <row r="18" spans="1:17" x14ac:dyDescent="0.25">
      <c r="A18" s="245" t="s">
        <v>30</v>
      </c>
      <c r="B18" s="244">
        <v>238.41590773751113</v>
      </c>
      <c r="C18" s="244">
        <v>458.1819400000004</v>
      </c>
      <c r="D18" s="244">
        <v>739.4061499999998</v>
      </c>
      <c r="E18" s="244">
        <v>702.09848000000011</v>
      </c>
      <c r="F18" s="244">
        <v>685.5952900000002</v>
      </c>
      <c r="G18" s="244">
        <v>803.14406621294802</v>
      </c>
      <c r="H18" s="244">
        <v>1446.9787099999999</v>
      </c>
      <c r="I18" s="244">
        <v>1729.3441799999996</v>
      </c>
      <c r="J18" s="244">
        <v>1799.6589299999996</v>
      </c>
      <c r="K18" s="244">
        <v>1737.0083499999996</v>
      </c>
      <c r="L18" s="244">
        <v>1484.3313418614212</v>
      </c>
      <c r="M18" s="244">
        <v>1488.7262936113734</v>
      </c>
      <c r="N18" s="244">
        <v>1475.5430752280581</v>
      </c>
      <c r="O18" s="244">
        <v>1866.6744284239064</v>
      </c>
      <c r="P18" s="244">
        <v>2486.3383934634558</v>
      </c>
      <c r="Q18" s="244">
        <v>2413.8228273449631</v>
      </c>
    </row>
    <row r="19" spans="1:17" x14ac:dyDescent="0.25">
      <c r="A19" s="245" t="s">
        <v>68</v>
      </c>
      <c r="B19" s="244">
        <v>1778.7807629532035</v>
      </c>
      <c r="C19" s="244">
        <v>1554.3712499999965</v>
      </c>
      <c r="D19" s="244">
        <v>1242.9125100000019</v>
      </c>
      <c r="E19" s="244">
        <v>1513.4973499999978</v>
      </c>
      <c r="F19" s="244">
        <v>1535.8878299999924</v>
      </c>
      <c r="G19" s="244">
        <v>1687.8786133133763</v>
      </c>
      <c r="H19" s="244">
        <v>1722.5644200000024</v>
      </c>
      <c r="I19" s="244">
        <v>1772.5148500000068</v>
      </c>
      <c r="J19" s="244">
        <v>1310.500509999998</v>
      </c>
      <c r="K19" s="244">
        <v>1298.3067400000073</v>
      </c>
      <c r="L19" s="244">
        <v>1387.0251358491296</v>
      </c>
      <c r="M19" s="244">
        <v>1388.0526472050478</v>
      </c>
      <c r="N19" s="244">
        <v>1304.4097480847267</v>
      </c>
      <c r="O19" s="244">
        <v>1175.9081038896475</v>
      </c>
      <c r="P19" s="244">
        <v>964.79482118089072</v>
      </c>
      <c r="Q19" s="244">
        <v>1160.6214355809352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912.39056602706842</v>
      </c>
      <c r="C21" s="244">
        <v>1593.594540000001</v>
      </c>
      <c r="D21" s="244">
        <v>1364.3023199999989</v>
      </c>
      <c r="E21" s="244">
        <v>914.34333000000061</v>
      </c>
      <c r="F21" s="244">
        <v>985.99645999999939</v>
      </c>
      <c r="G21" s="244">
        <v>921.94505267299155</v>
      </c>
      <c r="H21" s="244">
        <v>1079.5945900000015</v>
      </c>
      <c r="I21" s="244">
        <v>1218.1091099999985</v>
      </c>
      <c r="J21" s="244">
        <v>963.99916999999914</v>
      </c>
      <c r="K21" s="244">
        <v>955.40441999999985</v>
      </c>
      <c r="L21" s="244">
        <v>821.63138224063368</v>
      </c>
      <c r="M21" s="244">
        <v>914.30209229005413</v>
      </c>
      <c r="N21" s="244">
        <v>946.78610506333735</v>
      </c>
      <c r="O21" s="244">
        <v>1155.0578997365456</v>
      </c>
      <c r="P21" s="244">
        <v>1309.8285480653485</v>
      </c>
      <c r="Q21" s="244">
        <v>1218.11417092376</v>
      </c>
    </row>
    <row r="22" spans="1:17" x14ac:dyDescent="0.25">
      <c r="A22" s="245" t="s">
        <v>67</v>
      </c>
      <c r="B22" s="244">
        <v>6986.5257426950157</v>
      </c>
      <c r="C22" s="244">
        <v>6659.6960100000006</v>
      </c>
      <c r="D22" s="244">
        <v>6577.7069599999995</v>
      </c>
      <c r="E22" s="244">
        <v>7136.7927300000001</v>
      </c>
      <c r="F22" s="244">
        <v>6975.9911899999997</v>
      </c>
      <c r="G22" s="244">
        <v>7003.3439383300856</v>
      </c>
      <c r="H22" s="244">
        <v>7023.2846899999995</v>
      </c>
      <c r="I22" s="244">
        <v>6962.3020200000001</v>
      </c>
      <c r="J22" s="244">
        <v>6366.4953399999995</v>
      </c>
      <c r="K22" s="244">
        <v>4958.2968499999997</v>
      </c>
      <c r="L22" s="244">
        <v>5124.2978944031165</v>
      </c>
      <c r="M22" s="244">
        <v>5048.6290245533655</v>
      </c>
      <c r="N22" s="244">
        <v>5499.478096340903</v>
      </c>
      <c r="O22" s="244">
        <v>4735.4527537470813</v>
      </c>
      <c r="P22" s="244">
        <v>5007.6411391224092</v>
      </c>
      <c r="Q22" s="244">
        <v>4493.7423440281336</v>
      </c>
    </row>
    <row r="23" spans="1:17" x14ac:dyDescent="0.25">
      <c r="A23" s="245" t="s">
        <v>66</v>
      </c>
      <c r="B23" s="244">
        <v>2321.5825233832002</v>
      </c>
      <c r="C23" s="244">
        <v>2081.9972000000016</v>
      </c>
      <c r="D23" s="244">
        <v>1803.1858000000029</v>
      </c>
      <c r="E23" s="244">
        <v>1780.9037000000062</v>
      </c>
      <c r="F23" s="244">
        <v>1713.3011099999931</v>
      </c>
      <c r="G23" s="244">
        <v>1211.139839739888</v>
      </c>
      <c r="H23" s="244">
        <v>948.79334000000381</v>
      </c>
      <c r="I23" s="244">
        <v>1129.0993400000007</v>
      </c>
      <c r="J23" s="244">
        <v>1172.1036699999968</v>
      </c>
      <c r="K23" s="244">
        <v>1052.8960100000004</v>
      </c>
      <c r="L23" s="244">
        <v>991.78409556450788</v>
      </c>
      <c r="M23" s="244">
        <v>950.67847057762265</v>
      </c>
      <c r="N23" s="244">
        <v>638.24392860020089</v>
      </c>
      <c r="O23" s="244">
        <v>580.49011336672993</v>
      </c>
      <c r="P23" s="244">
        <v>560.4029118261933</v>
      </c>
      <c r="Q23" s="244">
        <v>549.1545125071716</v>
      </c>
    </row>
    <row r="24" spans="1:17" x14ac:dyDescent="0.25">
      <c r="A24" s="156" t="s">
        <v>184</v>
      </c>
      <c r="B24" s="206">
        <v>737.9421310851983</v>
      </c>
      <c r="C24" s="206">
        <v>1002.2972353098532</v>
      </c>
      <c r="D24" s="206">
        <v>1026.6991141827666</v>
      </c>
      <c r="E24" s="206">
        <v>1244.3888307726256</v>
      </c>
      <c r="F24" s="206">
        <v>1088.5969229492416</v>
      </c>
      <c r="G24" s="206">
        <v>1061.4690664462512</v>
      </c>
      <c r="H24" s="206">
        <v>981.3411263612569</v>
      </c>
      <c r="I24" s="206">
        <v>1025.0131027550713</v>
      </c>
      <c r="J24" s="206">
        <v>1215.8664091911005</v>
      </c>
      <c r="K24" s="206">
        <v>1004.0543003175227</v>
      </c>
      <c r="L24" s="206">
        <v>812.73061825593811</v>
      </c>
      <c r="M24" s="206">
        <v>1059.7323092207246</v>
      </c>
      <c r="N24" s="206">
        <v>1085.7778313650902</v>
      </c>
      <c r="O24" s="206">
        <v>1437.4655596243254</v>
      </c>
      <c r="P24" s="206">
        <v>1311.3503820267149</v>
      </c>
      <c r="Q24" s="206">
        <v>1366.9025963799575</v>
      </c>
    </row>
    <row r="25" spans="1:17" x14ac:dyDescent="0.25">
      <c r="A25" s="88" t="s">
        <v>33</v>
      </c>
      <c r="B25" s="87">
        <v>0</v>
      </c>
      <c r="C25" s="87">
        <v>0</v>
      </c>
      <c r="D25" s="87">
        <v>150.84967395589274</v>
      </c>
      <c r="E25" s="87">
        <v>165.65054339305655</v>
      </c>
      <c r="F25" s="87">
        <v>174.61497016115683</v>
      </c>
      <c r="G25" s="87">
        <v>170.00430384924363</v>
      </c>
      <c r="H25" s="87">
        <v>165.09766577791808</v>
      </c>
      <c r="I25" s="87">
        <v>192.53627583329282</v>
      </c>
      <c r="J25" s="87">
        <v>238.64135569889947</v>
      </c>
      <c r="K25" s="87">
        <v>111.7646777614729</v>
      </c>
      <c r="L25" s="87">
        <v>149.35717212928719</v>
      </c>
      <c r="M25" s="87">
        <v>118.04123972639339</v>
      </c>
      <c r="N25" s="87">
        <v>131.33294809254963</v>
      </c>
      <c r="O25" s="87">
        <v>232.29150867351325</v>
      </c>
      <c r="P25" s="87">
        <v>221.76257209144194</v>
      </c>
      <c r="Q25" s="87">
        <v>202.21518263698962</v>
      </c>
    </row>
    <row r="26" spans="1:17" x14ac:dyDescent="0.25">
      <c r="A26" s="88" t="s">
        <v>31</v>
      </c>
      <c r="B26" s="87">
        <v>104.09177061183856</v>
      </c>
      <c r="C26" s="87">
        <v>166.10571888439171</v>
      </c>
      <c r="D26" s="87">
        <v>116.19560253894571</v>
      </c>
      <c r="E26" s="87">
        <v>38.178122797434639</v>
      </c>
      <c r="F26" s="87">
        <v>25.367108379735235</v>
      </c>
      <c r="G26" s="87">
        <v>18.834393213699894</v>
      </c>
      <c r="H26" s="87">
        <v>13.827123962570377</v>
      </c>
      <c r="I26" s="87">
        <v>15.226318993412329</v>
      </c>
      <c r="J26" s="87">
        <v>15.794162429004706</v>
      </c>
      <c r="K26" s="87">
        <v>22.371348302665567</v>
      </c>
      <c r="L26" s="87">
        <v>15.016743774471621</v>
      </c>
      <c r="M26" s="87">
        <v>20.986873137200249</v>
      </c>
      <c r="N26" s="87">
        <v>19.636707277796479</v>
      </c>
      <c r="O26" s="87">
        <v>21.741065290308345</v>
      </c>
      <c r="P26" s="87">
        <v>21.039184249250457</v>
      </c>
      <c r="Q26" s="87">
        <v>22.508276127284681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1.232394576353197E-13</v>
      </c>
      <c r="J27" s="87">
        <v>0</v>
      </c>
      <c r="K27" s="87">
        <v>15.93897557828514</v>
      </c>
      <c r="L27" s="87">
        <v>32.151274702068832</v>
      </c>
      <c r="M27" s="87">
        <v>43.207910696463152</v>
      </c>
      <c r="N27" s="87">
        <v>86.047938057678081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6.0214479394145055</v>
      </c>
      <c r="Q28" s="87">
        <v>4.9959980504563033</v>
      </c>
    </row>
    <row r="29" spans="1:17" x14ac:dyDescent="0.25">
      <c r="A29" s="88" t="s">
        <v>29</v>
      </c>
      <c r="B29" s="87">
        <v>149.69079375366056</v>
      </c>
      <c r="C29" s="87">
        <v>177.07513450587783</v>
      </c>
      <c r="D29" s="87">
        <v>135.11860811491246</v>
      </c>
      <c r="E29" s="87">
        <v>148.42571338963563</v>
      </c>
      <c r="F29" s="87">
        <v>166.35204004981594</v>
      </c>
      <c r="G29" s="87">
        <v>144.45021507681165</v>
      </c>
      <c r="H29" s="87">
        <v>147.28383977967326</v>
      </c>
      <c r="I29" s="87">
        <v>144.86205275724737</v>
      </c>
      <c r="J29" s="87">
        <v>91.22581575048882</v>
      </c>
      <c r="K29" s="87">
        <v>120.3639986933062</v>
      </c>
      <c r="L29" s="87">
        <v>134.39549359742983</v>
      </c>
      <c r="M29" s="87">
        <v>150.10920292313742</v>
      </c>
      <c r="N29" s="87">
        <v>131.93467814594155</v>
      </c>
      <c r="O29" s="87">
        <v>132.26597291324401</v>
      </c>
      <c r="P29" s="87">
        <v>107.92649460140743</v>
      </c>
      <c r="Q29" s="87">
        <v>98.592404714775128</v>
      </c>
    </row>
    <row r="30" spans="1:17" x14ac:dyDescent="0.25">
      <c r="A30" s="88" t="s">
        <v>28</v>
      </c>
      <c r="B30" s="87">
        <v>1.1635382414832045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482.99602847821598</v>
      </c>
      <c r="C31" s="87">
        <v>659.11638191958366</v>
      </c>
      <c r="D31" s="87">
        <v>624.53522957301584</v>
      </c>
      <c r="E31" s="87">
        <v>892.13445119249889</v>
      </c>
      <c r="F31" s="87">
        <v>722.26280435853369</v>
      </c>
      <c r="G31" s="87">
        <v>719.99496005670619</v>
      </c>
      <c r="H31" s="87">
        <v>652.86525466678518</v>
      </c>
      <c r="I31" s="87">
        <v>644.55986724344848</v>
      </c>
      <c r="J31" s="87">
        <v>840.09549005503209</v>
      </c>
      <c r="K31" s="87">
        <v>717.75454086681839</v>
      </c>
      <c r="L31" s="87">
        <v>462.32525250213445</v>
      </c>
      <c r="M31" s="87">
        <v>703.83790612866699</v>
      </c>
      <c r="N31" s="87">
        <v>694.05629406961816</v>
      </c>
      <c r="O31" s="87">
        <v>985.73209623681532</v>
      </c>
      <c r="P31" s="87">
        <v>888.84993200922975</v>
      </c>
      <c r="Q31" s="87">
        <v>995.65758113266884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8.1851942497898857</v>
      </c>
      <c r="H33" s="87">
        <v>2.2672421743100069</v>
      </c>
      <c r="I33" s="87">
        <v>27.828587927670082</v>
      </c>
      <c r="J33" s="87">
        <v>30.109585257675395</v>
      </c>
      <c r="K33" s="87">
        <v>15.860759114974513</v>
      </c>
      <c r="L33" s="87">
        <v>19.484681550546323</v>
      </c>
      <c r="M33" s="87">
        <v>23.54917660886337</v>
      </c>
      <c r="N33" s="87">
        <v>22.769265721506155</v>
      </c>
      <c r="O33" s="87">
        <v>65.434916510444324</v>
      </c>
      <c r="P33" s="87">
        <v>65.750751135970916</v>
      </c>
      <c r="Q33" s="87">
        <v>42.933153717782986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124.32844662879816</v>
      </c>
      <c r="C35" s="204">
        <v>164.31264327184374</v>
      </c>
      <c r="D35" s="204">
        <v>175.7945208851676</v>
      </c>
      <c r="E35" s="204">
        <v>209.1397611480692</v>
      </c>
      <c r="F35" s="204">
        <v>192.85037219487239</v>
      </c>
      <c r="G35" s="204">
        <v>191.05217173001586</v>
      </c>
      <c r="H35" s="204">
        <v>186.9462509295868</v>
      </c>
      <c r="I35" s="204">
        <v>194.04464065953201</v>
      </c>
      <c r="J35" s="204">
        <v>232.08669643646553</v>
      </c>
      <c r="K35" s="204">
        <v>197.36407363547588</v>
      </c>
      <c r="L35" s="204">
        <v>327.1710968040299</v>
      </c>
      <c r="M35" s="204">
        <v>298.5270141836483</v>
      </c>
      <c r="N35" s="204">
        <v>216.26775230947626</v>
      </c>
      <c r="O35" s="204">
        <v>251.39759922313249</v>
      </c>
      <c r="P35" s="204">
        <v>222.78785244005346</v>
      </c>
      <c r="Q35" s="204">
        <v>228.22902580718562</v>
      </c>
    </row>
    <row r="36" spans="1:17" x14ac:dyDescent="0.25">
      <c r="A36" s="152" t="s">
        <v>190</v>
      </c>
      <c r="B36" s="151">
        <v>83.757521554341878</v>
      </c>
      <c r="C36" s="151">
        <v>124.61297951591976</v>
      </c>
      <c r="D36" s="151">
        <v>116.47317469797217</v>
      </c>
      <c r="E36" s="151">
        <v>152.97394473431254</v>
      </c>
      <c r="F36" s="151">
        <v>104.13198876488435</v>
      </c>
      <c r="G36" s="151">
        <v>85.724260602298642</v>
      </c>
      <c r="H36" s="151">
        <v>37.931439283032915</v>
      </c>
      <c r="I36" s="151">
        <v>55.012081616555882</v>
      </c>
      <c r="J36" s="151">
        <v>46.997212603953329</v>
      </c>
      <c r="K36" s="151">
        <v>8.0769333272275006</v>
      </c>
      <c r="L36" s="151">
        <v>8.0257266665218658</v>
      </c>
      <c r="M36" s="151">
        <v>5.673776606492436</v>
      </c>
      <c r="N36" s="151">
        <v>3.416407154088529</v>
      </c>
      <c r="O36" s="151">
        <v>146.85549307363078</v>
      </c>
      <c r="P36" s="151">
        <v>164.49421163138979</v>
      </c>
      <c r="Q36" s="151">
        <v>182.6574639363505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24.258827059244378</v>
      </c>
      <c r="C38" s="208">
        <v>46.35521964189082</v>
      </c>
      <c r="D38" s="208">
        <v>30.790603948157145</v>
      </c>
      <c r="E38" s="208">
        <v>22.260695721729125</v>
      </c>
      <c r="F38" s="208">
        <v>15.506472410524436</v>
      </c>
      <c r="G38" s="208">
        <v>19.182371297128682</v>
      </c>
      <c r="H38" s="208">
        <v>19.7014484663089</v>
      </c>
      <c r="I38" s="208">
        <v>10.555305155541554</v>
      </c>
      <c r="J38" s="208">
        <v>13.119785017717003</v>
      </c>
      <c r="K38" s="208">
        <v>8.0769333272275006</v>
      </c>
      <c r="L38" s="208">
        <v>8.0257266665218658</v>
      </c>
      <c r="M38" s="208">
        <v>5.673776606492436</v>
      </c>
      <c r="N38" s="208">
        <v>3.416407154088529</v>
      </c>
      <c r="O38" s="208">
        <v>23.923981811156839</v>
      </c>
      <c r="P38" s="208">
        <v>16.664797585934558</v>
      </c>
      <c r="Q38" s="208">
        <v>4.7015626572189273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59.498694495097503</v>
      </c>
      <c r="C41" s="208">
        <v>78.257759874028949</v>
      </c>
      <c r="D41" s="208">
        <v>85.682570749815028</v>
      </c>
      <c r="E41" s="208">
        <v>130.71324901258342</v>
      </c>
      <c r="F41" s="208">
        <v>88.625516354359917</v>
      </c>
      <c r="G41" s="208">
        <v>66.54188930516996</v>
      </c>
      <c r="H41" s="208">
        <v>18.229990816724019</v>
      </c>
      <c r="I41" s="208">
        <v>44.456776461014329</v>
      </c>
      <c r="J41" s="208">
        <v>33.87742758623633</v>
      </c>
      <c r="K41" s="208">
        <v>0</v>
      </c>
      <c r="L41" s="208">
        <v>0</v>
      </c>
      <c r="M41" s="208">
        <v>0</v>
      </c>
      <c r="N41" s="208">
        <v>0</v>
      </c>
      <c r="O41" s="208">
        <v>122.93151126247395</v>
      </c>
      <c r="P41" s="208">
        <v>147.82941404545522</v>
      </c>
      <c r="Q41" s="208">
        <v>177.95590127913158</v>
      </c>
    </row>
    <row r="42" spans="1:17" x14ac:dyDescent="0.25">
      <c r="A42" s="152" t="s">
        <v>189</v>
      </c>
      <c r="B42" s="151">
        <v>40.570925074456291</v>
      </c>
      <c r="C42" s="151">
        <v>39.699663755923964</v>
      </c>
      <c r="D42" s="151">
        <v>59.321346187195431</v>
      </c>
      <c r="E42" s="151">
        <v>56.165816413756666</v>
      </c>
      <c r="F42" s="151">
        <v>88.718383429988037</v>
      </c>
      <c r="G42" s="151">
        <v>105.32791112771721</v>
      </c>
      <c r="H42" s="151">
        <v>149.01481164655388</v>
      </c>
      <c r="I42" s="151">
        <v>139.03255904297612</v>
      </c>
      <c r="J42" s="151">
        <v>185.0894838325122</v>
      </c>
      <c r="K42" s="151">
        <v>189.28714030824838</v>
      </c>
      <c r="L42" s="151">
        <v>319.14537013750805</v>
      </c>
      <c r="M42" s="151">
        <v>292.85323757715588</v>
      </c>
      <c r="N42" s="151">
        <v>212.85134515538775</v>
      </c>
      <c r="O42" s="151">
        <v>104.54210614950171</v>
      </c>
      <c r="P42" s="151">
        <v>58.293640808663667</v>
      </c>
      <c r="Q42" s="151">
        <v>45.571561870835126</v>
      </c>
    </row>
    <row r="43" spans="1:17" x14ac:dyDescent="0.25">
      <c r="A43" s="156" t="s">
        <v>180</v>
      </c>
      <c r="B43" s="155">
        <v>83.619334877782478</v>
      </c>
      <c r="C43" s="155">
        <v>110.23385616986141</v>
      </c>
      <c r="D43" s="155">
        <v>114.27017022724911</v>
      </c>
      <c r="E43" s="155">
        <v>133.98099871649873</v>
      </c>
      <c r="F43" s="155">
        <v>126.59017105873599</v>
      </c>
      <c r="G43" s="155">
        <v>127.2017531619306</v>
      </c>
      <c r="H43" s="155">
        <v>128.72841629698985</v>
      </c>
      <c r="I43" s="155">
        <v>131.68197323491887</v>
      </c>
      <c r="J43" s="155">
        <v>159.24678110715143</v>
      </c>
      <c r="K43" s="155">
        <v>140.89478216058322</v>
      </c>
      <c r="L43" s="155">
        <v>138.40297019918265</v>
      </c>
      <c r="M43" s="155">
        <v>161.62879962528251</v>
      </c>
      <c r="N43" s="155">
        <v>152.7729069466335</v>
      </c>
      <c r="O43" s="155">
        <v>164.1903768229482</v>
      </c>
      <c r="P43" s="155">
        <v>142.12598059201719</v>
      </c>
      <c r="Q43" s="155">
        <v>143.67471830037087</v>
      </c>
    </row>
    <row r="44" spans="1:17" x14ac:dyDescent="0.25">
      <c r="A44" s="152" t="s">
        <v>193</v>
      </c>
      <c r="B44" s="151">
        <v>38.973771835984103</v>
      </c>
      <c r="C44" s="151">
        <v>58.370906162526559</v>
      </c>
      <c r="D44" s="151">
        <v>54.086082290384155</v>
      </c>
      <c r="E44" s="151">
        <v>70.351334395729396</v>
      </c>
      <c r="F44" s="151">
        <v>47.902659391281432</v>
      </c>
      <c r="G44" s="151">
        <v>39.67635717117308</v>
      </c>
      <c r="H44" s="151">
        <v>17.978256450778037</v>
      </c>
      <c r="I44" s="151">
        <v>25.395563756917603</v>
      </c>
      <c r="J44" s="151">
        <v>21.850059933699647</v>
      </c>
      <c r="K44" s="151">
        <v>0</v>
      </c>
      <c r="L44" s="151">
        <v>0</v>
      </c>
      <c r="M44" s="151">
        <v>0</v>
      </c>
      <c r="N44" s="151">
        <v>0</v>
      </c>
      <c r="O44" s="151">
        <v>67.63365654265958</v>
      </c>
      <c r="P44" s="151">
        <v>75.375603204671492</v>
      </c>
      <c r="Q44" s="151">
        <v>83.178800230293874</v>
      </c>
    </row>
    <row r="45" spans="1:17" x14ac:dyDescent="0.25">
      <c r="A45" s="152" t="s">
        <v>187</v>
      </c>
      <c r="B45" s="151">
        <v>21.260875923472653</v>
      </c>
      <c r="C45" s="151">
        <v>28.980449449822999</v>
      </c>
      <c r="D45" s="151">
        <v>25.991840225489838</v>
      </c>
      <c r="E45" s="151">
        <v>31.256233318872837</v>
      </c>
      <c r="F45" s="151">
        <v>27.551097243911208</v>
      </c>
      <c r="G45" s="151">
        <v>26.815411142538153</v>
      </c>
      <c r="H45" s="151">
        <v>24.859469901237684</v>
      </c>
      <c r="I45" s="151">
        <v>26.149392968926417</v>
      </c>
      <c r="J45" s="151">
        <v>30.712940599742247</v>
      </c>
      <c r="K45" s="151">
        <v>25.533491679207678</v>
      </c>
      <c r="L45" s="151">
        <v>24.74223118885946</v>
      </c>
      <c r="M45" s="151">
        <v>29.497895194920385</v>
      </c>
      <c r="N45" s="151">
        <v>27.440421183802275</v>
      </c>
      <c r="O45" s="151">
        <v>36.299665788423461</v>
      </c>
      <c r="P45" s="151">
        <v>33.150489073314397</v>
      </c>
      <c r="Q45" s="151">
        <v>34.22891247710227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3.8188993925934369</v>
      </c>
      <c r="E46" s="87">
        <v>4.1607670413408471</v>
      </c>
      <c r="F46" s="87">
        <v>4.4192978335076702</v>
      </c>
      <c r="G46" s="87">
        <v>4.2947415500113379</v>
      </c>
      <c r="H46" s="87">
        <v>4.1822770318298694</v>
      </c>
      <c r="I46" s="87">
        <v>4.9118462232393938</v>
      </c>
      <c r="J46" s="87">
        <v>6.0281110875481545</v>
      </c>
      <c r="K46" s="87">
        <v>2.8422192592068285</v>
      </c>
      <c r="L46" s="87">
        <v>4.5469305567289098</v>
      </c>
      <c r="M46" s="87">
        <v>3.2857053501445961</v>
      </c>
      <c r="N46" s="87">
        <v>3.3191241401927698</v>
      </c>
      <c r="O46" s="87">
        <v>5.8659521084741186</v>
      </c>
      <c r="P46" s="87">
        <v>5.6060819623398856</v>
      </c>
      <c r="Q46" s="87">
        <v>5.0637154442120789</v>
      </c>
    </row>
    <row r="47" spans="1:17" x14ac:dyDescent="0.25">
      <c r="A47" s="150" t="s">
        <v>31</v>
      </c>
      <c r="B47" s="87">
        <v>2.9989915555822506</v>
      </c>
      <c r="C47" s="87">
        <v>4.8027852615670952</v>
      </c>
      <c r="D47" s="87">
        <v>2.9415994368523144</v>
      </c>
      <c r="E47" s="87">
        <v>0.95894810715416412</v>
      </c>
      <c r="F47" s="87">
        <v>0.64201143236146407</v>
      </c>
      <c r="G47" s="87">
        <v>0.47580472536659357</v>
      </c>
      <c r="H47" s="87">
        <v>0.35027062734316061</v>
      </c>
      <c r="I47" s="87">
        <v>0.38844283820253445</v>
      </c>
      <c r="J47" s="87">
        <v>0.39896255775946976</v>
      </c>
      <c r="K47" s="87">
        <v>0.56891209525035435</v>
      </c>
      <c r="L47" s="87">
        <v>0.45715977450087664</v>
      </c>
      <c r="M47" s="87">
        <v>0.58417449282588763</v>
      </c>
      <c r="N47" s="87">
        <v>0.4962705102279692</v>
      </c>
      <c r="O47" s="87">
        <v>0.5490172607187489</v>
      </c>
      <c r="P47" s="87">
        <v>0.53186338077569317</v>
      </c>
      <c r="Q47" s="87">
        <v>0.5636347575984253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3.1439959141218627E-15</v>
      </c>
      <c r="J48" s="87">
        <v>0</v>
      </c>
      <c r="K48" s="87">
        <v>0.4053343531067366</v>
      </c>
      <c r="L48" s="87">
        <v>0.97879205461975971</v>
      </c>
      <c r="M48" s="87">
        <v>1.2027022392598283</v>
      </c>
      <c r="N48" s="87">
        <v>2.1746545141116229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0.1522201441025901</v>
      </c>
      <c r="Q49" s="87">
        <v>0.12510590034559232</v>
      </c>
    </row>
    <row r="50" spans="1:17" x14ac:dyDescent="0.25">
      <c r="A50" s="150" t="s">
        <v>29</v>
      </c>
      <c r="B50" s="87">
        <v>4.3127465675425185</v>
      </c>
      <c r="C50" s="87">
        <v>5.1199552424004651</v>
      </c>
      <c r="D50" s="87">
        <v>3.4206528720041263</v>
      </c>
      <c r="E50" s="87">
        <v>3.7281182645670015</v>
      </c>
      <c r="F50" s="87">
        <v>4.2101728707065433</v>
      </c>
      <c r="G50" s="87">
        <v>3.6491802063351884</v>
      </c>
      <c r="H50" s="87">
        <v>3.7310147140349841</v>
      </c>
      <c r="I50" s="87">
        <v>3.6956159230090861</v>
      </c>
      <c r="J50" s="87">
        <v>2.3043757431968288</v>
      </c>
      <c r="K50" s="87">
        <v>3.0609033377376136</v>
      </c>
      <c r="L50" s="87">
        <v>4.0914471519040774</v>
      </c>
      <c r="M50" s="87">
        <v>4.1783245609221922</v>
      </c>
      <c r="N50" s="87">
        <v>3.3343314189076523</v>
      </c>
      <c r="O50" s="87">
        <v>3.3400526223293809</v>
      </c>
      <c r="P50" s="87">
        <v>2.7283448642272816</v>
      </c>
      <c r="Q50" s="87">
        <v>2.4688743739506407</v>
      </c>
    </row>
    <row r="51" spans="1:17" x14ac:dyDescent="0.25">
      <c r="A51" s="150" t="s">
        <v>28</v>
      </c>
      <c r="B51" s="87">
        <v>3.3522739985059724E-2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13.915615060362825</v>
      </c>
      <c r="C52" s="87">
        <v>19.057708945855438</v>
      </c>
      <c r="D52" s="87">
        <v>15.810688524039961</v>
      </c>
      <c r="E52" s="87">
        <v>22.408399905810825</v>
      </c>
      <c r="F52" s="87">
        <v>18.27961510733553</v>
      </c>
      <c r="G52" s="87">
        <v>18.188905814386771</v>
      </c>
      <c r="H52" s="87">
        <v>16.538473433934314</v>
      </c>
      <c r="I52" s="87">
        <v>16.443545175417626</v>
      </c>
      <c r="J52" s="87">
        <v>21.220919246660628</v>
      </c>
      <c r="K52" s="87">
        <v>18.252777355906687</v>
      </c>
      <c r="L52" s="87">
        <v>14.074722946211637</v>
      </c>
      <c r="M52" s="87">
        <v>19.591491746121051</v>
      </c>
      <c r="N52" s="87">
        <v>17.540602215643617</v>
      </c>
      <c r="O52" s="87">
        <v>24.892245529464958</v>
      </c>
      <c r="P52" s="87">
        <v>22.469822225047324</v>
      </c>
      <c r="Q52" s="87">
        <v>24.932483332762786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0.20677884643826339</v>
      </c>
      <c r="H54" s="87">
        <v>5.7434094095357491E-2</v>
      </c>
      <c r="I54" s="87">
        <v>0.70994280905777529</v>
      </c>
      <c r="J54" s="87">
        <v>0.76057196457716714</v>
      </c>
      <c r="K54" s="87">
        <v>0.40334527799945619</v>
      </c>
      <c r="L54" s="87">
        <v>0.59317870489419988</v>
      </c>
      <c r="M54" s="87">
        <v>0.65549680564683044</v>
      </c>
      <c r="N54" s="87">
        <v>0.57543838471864461</v>
      </c>
      <c r="O54" s="87">
        <v>1.6523982674362543</v>
      </c>
      <c r="P54" s="87">
        <v>1.6621564968216234</v>
      </c>
      <c r="Q54" s="87">
        <v>1.0750986682327479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23.384687118325715</v>
      </c>
      <c r="C56" s="151">
        <v>22.882500557511854</v>
      </c>
      <c r="D56" s="151">
        <v>34.192247711375117</v>
      </c>
      <c r="E56" s="151">
        <v>32.373431001896492</v>
      </c>
      <c r="F56" s="151">
        <v>51.136414423543357</v>
      </c>
      <c r="G56" s="151">
        <v>60.709984848219364</v>
      </c>
      <c r="H56" s="151">
        <v>85.890689944974127</v>
      </c>
      <c r="I56" s="151">
        <v>80.13701650907484</v>
      </c>
      <c r="J56" s="151">
        <v>106.68378057370953</v>
      </c>
      <c r="K56" s="151">
        <v>115.36129048137555</v>
      </c>
      <c r="L56" s="151">
        <v>113.6607390103232</v>
      </c>
      <c r="M56" s="151">
        <v>132.13090443036214</v>
      </c>
      <c r="N56" s="151">
        <v>125.33248576283121</v>
      </c>
      <c r="O56" s="151">
        <v>60.257054491865148</v>
      </c>
      <c r="P56" s="151">
        <v>33.599888314031304</v>
      </c>
      <c r="Q56" s="151">
        <v>26.267005592974716</v>
      </c>
    </row>
    <row r="57" spans="1:17" x14ac:dyDescent="0.25">
      <c r="A57" s="243" t="s">
        <v>179</v>
      </c>
      <c r="B57" s="242">
        <v>62.203927531542341</v>
      </c>
      <c r="C57" s="242">
        <v>84.252060527723501</v>
      </c>
      <c r="D57" s="242">
        <v>87.600938776098275</v>
      </c>
      <c r="E57" s="242">
        <v>105.06331224156939</v>
      </c>
      <c r="F57" s="242">
        <v>92.891011599445548</v>
      </c>
      <c r="G57" s="242">
        <v>90.410579492832781</v>
      </c>
      <c r="H57" s="242">
        <v>83.815947020486277</v>
      </c>
      <c r="I57" s="242">
        <v>88.16503909410703</v>
      </c>
      <c r="J57" s="242">
        <v>103.55145191664651</v>
      </c>
      <c r="K57" s="242">
        <v>84.668776394981322</v>
      </c>
      <c r="L57" s="242">
        <v>83.420666117696115</v>
      </c>
      <c r="M57" s="242">
        <v>96.976741118261984</v>
      </c>
      <c r="N57" s="242">
        <v>91.98707961570129</v>
      </c>
      <c r="O57" s="242">
        <v>122.38760024534453</v>
      </c>
      <c r="P57" s="242">
        <v>111.7698666508492</v>
      </c>
      <c r="Q57" s="242">
        <v>115.40586851398758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1565.9133575681701</v>
      </c>
      <c r="C60" s="96">
        <v>1454.5800788433114</v>
      </c>
      <c r="D60" s="96">
        <v>1240.988274043398</v>
      </c>
      <c r="E60" s="96">
        <v>1119.5800605231789</v>
      </c>
      <c r="F60" s="96">
        <v>993.4301697500872</v>
      </c>
      <c r="G60" s="96">
        <v>987.34179304509053</v>
      </c>
      <c r="H60" s="96">
        <v>771.99846710478221</v>
      </c>
      <c r="I60" s="96">
        <v>832.89852699564119</v>
      </c>
      <c r="J60" s="96">
        <v>1019.3854901982928</v>
      </c>
      <c r="K60" s="96">
        <v>810.53520358561525</v>
      </c>
      <c r="L60" s="96">
        <v>744.26612399555574</v>
      </c>
      <c r="M60" s="96">
        <v>711.95096347052004</v>
      </c>
      <c r="N60" s="96">
        <v>757.5170619926879</v>
      </c>
      <c r="O60" s="96">
        <v>725.83749972086832</v>
      </c>
      <c r="P60" s="96">
        <v>990.45625401736925</v>
      </c>
      <c r="Q60" s="96">
        <v>1057.0994592060115</v>
      </c>
    </row>
    <row r="61" spans="1:17" x14ac:dyDescent="0.25">
      <c r="A61" s="132" t="s">
        <v>83</v>
      </c>
      <c r="B61" s="160">
        <v>13.363670463698968</v>
      </c>
      <c r="C61" s="160">
        <v>12.591531086644736</v>
      </c>
      <c r="D61" s="160">
        <v>10.578097960642051</v>
      </c>
      <c r="E61" s="160">
        <v>9.5984558192996783</v>
      </c>
      <c r="F61" s="160">
        <v>8.3096952510790789</v>
      </c>
      <c r="G61" s="160">
        <v>8.1606623065137764</v>
      </c>
      <c r="H61" s="160">
        <v>6.1666671233841077</v>
      </c>
      <c r="I61" s="160">
        <v>6.7243722106336863</v>
      </c>
      <c r="J61" s="160">
        <v>8.128587013768346</v>
      </c>
      <c r="K61" s="160">
        <v>6.2456138246432653</v>
      </c>
      <c r="L61" s="160">
        <v>5.7332126613558376</v>
      </c>
      <c r="M61" s="160">
        <v>5.4669974112457558</v>
      </c>
      <c r="N61" s="160">
        <v>5.8153868534867605</v>
      </c>
      <c r="O61" s="160">
        <v>6.1170696073637556</v>
      </c>
      <c r="P61" s="160">
        <v>8.5130720953488463</v>
      </c>
      <c r="Q61" s="160">
        <v>9.1216501546679059</v>
      </c>
    </row>
    <row r="62" spans="1:17" x14ac:dyDescent="0.25">
      <c r="A62" s="76" t="s">
        <v>82</v>
      </c>
      <c r="B62" s="159">
        <v>23.346818831979778</v>
      </c>
      <c r="C62" s="159">
        <v>21.997863228944563</v>
      </c>
      <c r="D62" s="159">
        <v>18.480322254645486</v>
      </c>
      <c r="E62" s="159">
        <v>16.768851767834157</v>
      </c>
      <c r="F62" s="159">
        <v>14.517340135174718</v>
      </c>
      <c r="G62" s="159">
        <v>14.256974155168386</v>
      </c>
      <c r="H62" s="159">
        <v>10.773391974746747</v>
      </c>
      <c r="I62" s="159">
        <v>11.747723066572053</v>
      </c>
      <c r="J62" s="159">
        <v>14.200937450975147</v>
      </c>
      <c r="K62" s="159">
        <v>10.911314736063462</v>
      </c>
      <c r="L62" s="159">
        <v>10.016131248782528</v>
      </c>
      <c r="M62" s="159">
        <v>9.5510435147267199</v>
      </c>
      <c r="N62" s="159">
        <v>10.159692554155658</v>
      </c>
      <c r="O62" s="159">
        <v>10.686743308559654</v>
      </c>
      <c r="P62" s="159">
        <v>14.872646886466134</v>
      </c>
      <c r="Q62" s="159">
        <v>15.935854912631966</v>
      </c>
    </row>
    <row r="63" spans="1:17" x14ac:dyDescent="0.25">
      <c r="A63" s="76" t="s">
        <v>81</v>
      </c>
      <c r="B63" s="159">
        <v>22.880115100476292</v>
      </c>
      <c r="C63" s="159">
        <v>21.558125167500879</v>
      </c>
      <c r="D63" s="159">
        <v>18.110899961282939</v>
      </c>
      <c r="E63" s="159">
        <v>16.433641829837939</v>
      </c>
      <c r="F63" s="159">
        <v>14.227137994088551</v>
      </c>
      <c r="G63" s="159">
        <v>13.971976739201308</v>
      </c>
      <c r="H63" s="159">
        <v>10.558031489374033</v>
      </c>
      <c r="I63" s="159">
        <v>11.512885668325373</v>
      </c>
      <c r="J63" s="159">
        <v>13.917060210700367</v>
      </c>
      <c r="K63" s="159">
        <v>10.693197169829796</v>
      </c>
      <c r="L63" s="159">
        <v>9.815908432017773</v>
      </c>
      <c r="M63" s="159">
        <v>9.360117818161612</v>
      </c>
      <c r="N63" s="159">
        <v>9.9565999418354849</v>
      </c>
      <c r="O63" s="159">
        <v>10.473114933078669</v>
      </c>
      <c r="P63" s="159">
        <v>14.575342150895924</v>
      </c>
      <c r="Q63" s="159">
        <v>15.617296611137112</v>
      </c>
    </row>
    <row r="64" spans="1:17" x14ac:dyDescent="0.25">
      <c r="A64" s="76" t="s">
        <v>80</v>
      </c>
      <c r="B64" s="159">
        <v>133.61927211336928</v>
      </c>
      <c r="C64" s="159">
        <v>125.89888557642831</v>
      </c>
      <c r="D64" s="159">
        <v>105.76718078198384</v>
      </c>
      <c r="E64" s="159">
        <v>95.972037283547223</v>
      </c>
      <c r="F64" s="159">
        <v>83.086112752422281</v>
      </c>
      <c r="G64" s="159">
        <v>81.59597771595746</v>
      </c>
      <c r="H64" s="159">
        <v>61.658626994005935</v>
      </c>
      <c r="I64" s="159">
        <v>67.234950356261706</v>
      </c>
      <c r="J64" s="159">
        <v>81.275266629799674</v>
      </c>
      <c r="K64" s="159">
        <v>62.447991022897178</v>
      </c>
      <c r="L64" s="159">
        <v>57.324647802597617</v>
      </c>
      <c r="M64" s="159">
        <v>54.662842571630996</v>
      </c>
      <c r="N64" s="159">
        <v>58.146282530037531</v>
      </c>
      <c r="O64" s="159">
        <v>61.162716532335054</v>
      </c>
      <c r="P64" s="159">
        <v>85.119615895878141</v>
      </c>
      <c r="Q64" s="159">
        <v>91.204602616500367</v>
      </c>
    </row>
    <row r="65" spans="1:17" x14ac:dyDescent="0.25">
      <c r="A65" s="129" t="s">
        <v>79</v>
      </c>
      <c r="B65" s="158">
        <v>62.707352573834029</v>
      </c>
      <c r="C65" s="158">
        <v>59.084185100151934</v>
      </c>
      <c r="D65" s="158">
        <v>49.636401928675831</v>
      </c>
      <c r="E65" s="158">
        <v>45.039553681017217</v>
      </c>
      <c r="F65" s="158">
        <v>38.992205869337127</v>
      </c>
      <c r="G65" s="158">
        <v>38.292887412977464</v>
      </c>
      <c r="H65" s="158">
        <v>28.936314357790863</v>
      </c>
      <c r="I65" s="158">
        <v>31.553275740771575</v>
      </c>
      <c r="J65" s="158">
        <v>38.142378112665085</v>
      </c>
      <c r="K65" s="158">
        <v>31.151949925405113</v>
      </c>
      <c r="L65" s="158">
        <v>28.596189062082605</v>
      </c>
      <c r="M65" s="158">
        <v>27.26835734311106</v>
      </c>
      <c r="N65" s="158">
        <v>29.006058514516987</v>
      </c>
      <c r="O65" s="158">
        <v>28.703584215849471</v>
      </c>
      <c r="P65" s="158">
        <v>39.077895993332433</v>
      </c>
      <c r="Q65" s="158">
        <v>42.004779307289454</v>
      </c>
    </row>
    <row r="66" spans="1:17" x14ac:dyDescent="0.25">
      <c r="A66" s="92" t="s">
        <v>125</v>
      </c>
      <c r="B66" s="91">
        <v>0</v>
      </c>
      <c r="C66" s="91">
        <v>0</v>
      </c>
      <c r="D66" s="91">
        <v>0</v>
      </c>
      <c r="E66" s="91">
        <v>0</v>
      </c>
      <c r="F66" s="91">
        <v>0</v>
      </c>
      <c r="G66" s="91">
        <v>0</v>
      </c>
      <c r="H66" s="91">
        <v>0</v>
      </c>
      <c r="I66" s="91">
        <v>0</v>
      </c>
      <c r="J66" s="91">
        <v>0</v>
      </c>
      <c r="K66" s="91">
        <v>0</v>
      </c>
      <c r="L66" s="91">
        <v>0</v>
      </c>
      <c r="M66" s="91">
        <v>0</v>
      </c>
      <c r="N66" s="91">
        <v>0</v>
      </c>
      <c r="O66" s="91">
        <v>0</v>
      </c>
      <c r="P66" s="91">
        <v>2.2718314958553525</v>
      </c>
      <c r="Q66" s="91">
        <v>2.085595746470057</v>
      </c>
    </row>
    <row r="67" spans="1:17" x14ac:dyDescent="0.25">
      <c r="A67" s="92" t="s">
        <v>26</v>
      </c>
      <c r="B67" s="91">
        <v>16.048515931787751</v>
      </c>
      <c r="C67" s="91">
        <v>15.121248896292057</v>
      </c>
      <c r="D67" s="91">
        <v>12.703304388604801</v>
      </c>
      <c r="E67" s="91">
        <v>11.526845978058809</v>
      </c>
      <c r="F67" s="91">
        <v>9.9791653039857291</v>
      </c>
      <c r="G67" s="91">
        <v>9.8001907032789504</v>
      </c>
      <c r="H67" s="91">
        <v>7.4055893434735722</v>
      </c>
      <c r="I67" s="91">
        <v>8.0753408913193958</v>
      </c>
      <c r="J67" s="91">
        <v>9.7616712824327045</v>
      </c>
      <c r="K67" s="91">
        <v>0</v>
      </c>
      <c r="L67" s="91">
        <v>0</v>
      </c>
      <c r="M67" s="91">
        <v>0</v>
      </c>
      <c r="N67" s="91">
        <v>0</v>
      </c>
      <c r="O67" s="91">
        <v>7.3460273744627456</v>
      </c>
      <c r="P67" s="91">
        <v>10.223401835729465</v>
      </c>
      <c r="Q67" s="91">
        <v>10.954247055779515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46.658836642046282</v>
      </c>
      <c r="C69" s="157">
        <v>43.962936203859876</v>
      </c>
      <c r="D69" s="157">
        <v>36.933097540071032</v>
      </c>
      <c r="E69" s="157">
        <v>33.512707702958409</v>
      </c>
      <c r="F69" s="157">
        <v>29.0130405653514</v>
      </c>
      <c r="G69" s="157">
        <v>28.492696709698517</v>
      </c>
      <c r="H69" s="157">
        <v>21.530725014317291</v>
      </c>
      <c r="I69" s="157">
        <v>23.477934849452179</v>
      </c>
      <c r="J69" s="157">
        <v>28.380706830232384</v>
      </c>
      <c r="K69" s="157">
        <v>31.151949925405113</v>
      </c>
      <c r="L69" s="157">
        <v>28.596189062082605</v>
      </c>
      <c r="M69" s="157">
        <v>27.26835734311106</v>
      </c>
      <c r="N69" s="157">
        <v>29.006058514516987</v>
      </c>
      <c r="O69" s="157">
        <v>21.357556841386724</v>
      </c>
      <c r="P69" s="157">
        <v>26.582662661747619</v>
      </c>
      <c r="Q69" s="157">
        <v>28.96493650503988</v>
      </c>
    </row>
    <row r="70" spans="1:17" x14ac:dyDescent="0.25">
      <c r="A70" s="156" t="s">
        <v>183</v>
      </c>
      <c r="B70" s="204">
        <v>104.54495911055577</v>
      </c>
      <c r="C70" s="204">
        <v>98.504457002915458</v>
      </c>
      <c r="D70" s="204">
        <v>81.435356511425198</v>
      </c>
      <c r="E70" s="204">
        <v>74.320265329139971</v>
      </c>
      <c r="F70" s="204">
        <v>62.528498529428049</v>
      </c>
      <c r="G70" s="204">
        <v>61.611425185483235</v>
      </c>
      <c r="H70" s="204">
        <v>45.555062040747899</v>
      </c>
      <c r="I70" s="204">
        <v>48.779417360911815</v>
      </c>
      <c r="J70" s="204">
        <v>59.327556718036718</v>
      </c>
      <c r="K70" s="204">
        <v>48.828306409428713</v>
      </c>
      <c r="L70" s="204">
        <v>43.101966004179125</v>
      </c>
      <c r="M70" s="204">
        <v>42.695202124258692</v>
      </c>
      <c r="N70" s="204">
        <v>45.26032258670331</v>
      </c>
      <c r="O70" s="204">
        <v>45.395905849912964</v>
      </c>
      <c r="P70" s="204">
        <v>63.901097193930113</v>
      </c>
      <c r="Q70" s="204">
        <v>70.314659401960014</v>
      </c>
    </row>
    <row r="71" spans="1:17" x14ac:dyDescent="0.25">
      <c r="A71" s="152" t="s">
        <v>192</v>
      </c>
      <c r="B71" s="151">
        <v>95.38898170068255</v>
      </c>
      <c r="C71" s="151">
        <v>89.877502716800493</v>
      </c>
      <c r="D71" s="151">
        <v>74.187884626350254</v>
      </c>
      <c r="E71" s="151">
        <v>67.743984891074703</v>
      </c>
      <c r="F71" s="151">
        <v>56.835198757596373</v>
      </c>
      <c r="G71" s="151">
        <v>56.020233758621124</v>
      </c>
      <c r="H71" s="151">
        <v>41.330035314049894</v>
      </c>
      <c r="I71" s="151">
        <v>44.172284895068316</v>
      </c>
      <c r="J71" s="151">
        <v>53.758341338592871</v>
      </c>
      <c r="K71" s="151">
        <v>44.549190185741359</v>
      </c>
      <c r="L71" s="151">
        <v>39.173916015520284</v>
      </c>
      <c r="M71" s="151">
        <v>38.949546697243136</v>
      </c>
      <c r="N71" s="151">
        <v>41.27597181983618</v>
      </c>
      <c r="O71" s="151">
        <v>41.204860336497774</v>
      </c>
      <c r="P71" s="151">
        <v>58.068455929289001</v>
      </c>
      <c r="Q71" s="151">
        <v>64.065057319674835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2.141211359534565</v>
      </c>
      <c r="G72" s="87">
        <v>2.0900022494785975</v>
      </c>
      <c r="H72" s="87">
        <v>3.2075474023730903</v>
      </c>
      <c r="I72" s="87">
        <v>6.4409655782353257</v>
      </c>
      <c r="J72" s="87">
        <v>9.3061442203999132</v>
      </c>
      <c r="K72" s="87">
        <v>0</v>
      </c>
      <c r="L72" s="87">
        <v>0.80090374185744584</v>
      </c>
      <c r="M72" s="87">
        <v>0</v>
      </c>
      <c r="N72" s="87">
        <v>0</v>
      </c>
      <c r="O72" s="87">
        <v>3.1197733812718464</v>
      </c>
      <c r="P72" s="87">
        <v>4.4523212624552091</v>
      </c>
      <c r="Q72" s="87">
        <v>0.17192390717449016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6.2496554425818691E-15</v>
      </c>
      <c r="J74" s="87">
        <v>0</v>
      </c>
      <c r="K74" s="87">
        <v>0.96779982170667156</v>
      </c>
      <c r="L74" s="87">
        <v>2.1828825827289657</v>
      </c>
      <c r="M74" s="87">
        <v>2.2527782064485429</v>
      </c>
      <c r="N74" s="87">
        <v>4.5194337238892093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0.33556002475669755</v>
      </c>
      <c r="Q75" s="87">
        <v>0.30229786529318797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4.5574026333982314</v>
      </c>
      <c r="E76" s="87">
        <v>2.6665853575082967</v>
      </c>
      <c r="F76" s="87">
        <v>5.880837168464252</v>
      </c>
      <c r="G76" s="87">
        <v>5.1027295137584634</v>
      </c>
      <c r="H76" s="87">
        <v>5.2206288985005873</v>
      </c>
      <c r="I76" s="87">
        <v>5.0447337079607282</v>
      </c>
      <c r="J76" s="87">
        <v>3.0712966071087573</v>
      </c>
      <c r="K76" s="87">
        <v>0</v>
      </c>
      <c r="L76" s="87">
        <v>4.8009623688139476</v>
      </c>
      <c r="M76" s="87">
        <v>0</v>
      </c>
      <c r="N76" s="87">
        <v>0.30312047200304126</v>
      </c>
      <c r="O76" s="87">
        <v>4.5678589102362661</v>
      </c>
      <c r="P76" s="87">
        <v>3.7472218354085594</v>
      </c>
      <c r="Q76" s="87">
        <v>3.345583587612277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95.38898170068255</v>
      </c>
      <c r="C78" s="87">
        <v>89.877502716800493</v>
      </c>
      <c r="D78" s="87">
        <v>69.630481992952028</v>
      </c>
      <c r="E78" s="87">
        <v>65.077399533566407</v>
      </c>
      <c r="F78" s="87">
        <v>48.813150229597561</v>
      </c>
      <c r="G78" s="87">
        <v>48.827501995384061</v>
      </c>
      <c r="H78" s="87">
        <v>32.901859013176214</v>
      </c>
      <c r="I78" s="87">
        <v>32.686585608872257</v>
      </c>
      <c r="J78" s="87">
        <v>41.380900511084199</v>
      </c>
      <c r="K78" s="87">
        <v>43.581390364034689</v>
      </c>
      <c r="L78" s="87">
        <v>31.389167322119928</v>
      </c>
      <c r="M78" s="87">
        <v>36.696768490794589</v>
      </c>
      <c r="N78" s="87">
        <v>36.453417623943928</v>
      </c>
      <c r="O78" s="87">
        <v>33.517228044989665</v>
      </c>
      <c r="P78" s="87">
        <v>49.533352806668539</v>
      </c>
      <c r="Q78" s="87">
        <v>60.245251959594881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9.1559774098732181</v>
      </c>
      <c r="C82" s="151">
        <v>8.6269542861149695</v>
      </c>
      <c r="D82" s="151">
        <v>7.2474718850749484</v>
      </c>
      <c r="E82" s="151">
        <v>6.5762804380652673</v>
      </c>
      <c r="F82" s="151">
        <v>5.6932997718316756</v>
      </c>
      <c r="G82" s="151">
        <v>5.5911914268621112</v>
      </c>
      <c r="H82" s="151">
        <v>4.2250267266980011</v>
      </c>
      <c r="I82" s="151">
        <v>4.607132465843498</v>
      </c>
      <c r="J82" s="151">
        <v>5.5692153794438495</v>
      </c>
      <c r="K82" s="151">
        <v>4.2791162236873515</v>
      </c>
      <c r="L82" s="151">
        <v>3.928049988658842</v>
      </c>
      <c r="M82" s="151">
        <v>3.7456554270155595</v>
      </c>
      <c r="N82" s="151">
        <v>3.9843507668671303</v>
      </c>
      <c r="O82" s="151">
        <v>4.1910455134151929</v>
      </c>
      <c r="P82" s="151">
        <v>5.8326412646411097</v>
      </c>
      <c r="Q82" s="151">
        <v>6.2496020822851825</v>
      </c>
    </row>
    <row r="83" spans="1:17" x14ac:dyDescent="0.25">
      <c r="A83" s="156" t="s">
        <v>181</v>
      </c>
      <c r="B83" s="204">
        <v>709.71350011387415</v>
      </c>
      <c r="C83" s="204">
        <v>652.48961054873882</v>
      </c>
      <c r="D83" s="204">
        <v>564.0385235006712</v>
      </c>
      <c r="E83" s="204">
        <v>507.6816864253546</v>
      </c>
      <c r="F83" s="204">
        <v>458.39143422295734</v>
      </c>
      <c r="G83" s="204">
        <v>458.20807715248083</v>
      </c>
      <c r="H83" s="204">
        <v>365.4645168013044</v>
      </c>
      <c r="I83" s="204">
        <v>393.24354318884843</v>
      </c>
      <c r="J83" s="204">
        <v>484.0761891871623</v>
      </c>
      <c r="K83" s="204">
        <v>386.83392332160116</v>
      </c>
      <c r="L83" s="204">
        <v>357.08445811789801</v>
      </c>
      <c r="M83" s="204">
        <v>341.14700393321402</v>
      </c>
      <c r="N83" s="204">
        <v>363.28557492287734</v>
      </c>
      <c r="O83" s="204">
        <v>333.86564867998203</v>
      </c>
      <c r="P83" s="204">
        <v>450.87659691965098</v>
      </c>
      <c r="Q83" s="204">
        <v>479.31497998541352</v>
      </c>
    </row>
    <row r="84" spans="1:17" x14ac:dyDescent="0.25">
      <c r="A84" s="152" t="s">
        <v>190</v>
      </c>
      <c r="B84" s="151">
        <v>478.11941188868894</v>
      </c>
      <c r="C84" s="151">
        <v>494.84125417628979</v>
      </c>
      <c r="D84" s="151">
        <v>373.70537576079204</v>
      </c>
      <c r="E84" s="151">
        <v>371.34053235754965</v>
      </c>
      <c r="F84" s="151">
        <v>247.51423155248324</v>
      </c>
      <c r="G84" s="151">
        <v>205.59592838025972</v>
      </c>
      <c r="H84" s="151">
        <v>74.152838370494948</v>
      </c>
      <c r="I84" s="151">
        <v>111.48540778843656</v>
      </c>
      <c r="J84" s="151">
        <v>98.024712010878005</v>
      </c>
      <c r="K84" s="151">
        <v>15.830803194451274</v>
      </c>
      <c r="L84" s="151">
        <v>8.7595215033127722</v>
      </c>
      <c r="M84" s="151">
        <v>6.4838081591520957</v>
      </c>
      <c r="N84" s="151">
        <v>5.7388650128829184</v>
      </c>
      <c r="O84" s="151">
        <v>195.02972426450617</v>
      </c>
      <c r="P84" s="151">
        <v>332.90230836664784</v>
      </c>
      <c r="Q84" s="151">
        <v>383.60790596724252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138.47850212652429</v>
      </c>
      <c r="C86" s="208">
        <v>184.07773503465708</v>
      </c>
      <c r="D86" s="208">
        <v>98.791968607241259</v>
      </c>
      <c r="E86" s="208">
        <v>54.037297752328676</v>
      </c>
      <c r="F86" s="208">
        <v>36.857767227000494</v>
      </c>
      <c r="G86" s="208">
        <v>46.005849541993797</v>
      </c>
      <c r="H86" s="208">
        <v>38.514708416042673</v>
      </c>
      <c r="I86" s="208">
        <v>21.390982944422703</v>
      </c>
      <c r="J86" s="208">
        <v>27.364668599476889</v>
      </c>
      <c r="K86" s="208">
        <v>15.830803194451274</v>
      </c>
      <c r="L86" s="208">
        <v>8.7595215033127722</v>
      </c>
      <c r="M86" s="208">
        <v>6.4838081591520957</v>
      </c>
      <c r="N86" s="208">
        <v>5.7388650128829184</v>
      </c>
      <c r="O86" s="208">
        <v>31.771964931537045</v>
      </c>
      <c r="P86" s="208">
        <v>33.726108230801096</v>
      </c>
      <c r="Q86" s="208">
        <v>9.8739825181083827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0</v>
      </c>
      <c r="G87" s="208">
        <v>0</v>
      </c>
      <c r="H87" s="208">
        <v>0</v>
      </c>
      <c r="I87" s="208">
        <v>0</v>
      </c>
      <c r="J87" s="208">
        <v>0</v>
      </c>
      <c r="K87" s="208">
        <v>0</v>
      </c>
      <c r="L87" s="208">
        <v>0</v>
      </c>
      <c r="M87" s="208">
        <v>0</v>
      </c>
      <c r="N87" s="208">
        <v>0</v>
      </c>
      <c r="O87" s="208">
        <v>0</v>
      </c>
      <c r="P87" s="208">
        <v>0</v>
      </c>
      <c r="Q87" s="208">
        <v>0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339.64090976216465</v>
      </c>
      <c r="C89" s="208">
        <v>310.76351914163268</v>
      </c>
      <c r="D89" s="208">
        <v>274.91340715355079</v>
      </c>
      <c r="E89" s="208">
        <v>317.30323460522095</v>
      </c>
      <c r="F89" s="208">
        <v>210.65646432548274</v>
      </c>
      <c r="G89" s="208">
        <v>159.59007883826592</v>
      </c>
      <c r="H89" s="208">
        <v>35.638129954452275</v>
      </c>
      <c r="I89" s="208">
        <v>90.094424844013858</v>
      </c>
      <c r="J89" s="208">
        <v>70.660043411401119</v>
      </c>
      <c r="K89" s="208">
        <v>0</v>
      </c>
      <c r="L89" s="208">
        <v>0</v>
      </c>
      <c r="M89" s="208">
        <v>0</v>
      </c>
      <c r="N89" s="208">
        <v>0</v>
      </c>
      <c r="O89" s="208">
        <v>163.25775933296913</v>
      </c>
      <c r="P89" s="208">
        <v>299.17620013584673</v>
      </c>
      <c r="Q89" s="208">
        <v>373.73392344913412</v>
      </c>
    </row>
    <row r="90" spans="1:17" x14ac:dyDescent="0.25">
      <c r="A90" s="152" t="s">
        <v>189</v>
      </c>
      <c r="B90" s="151">
        <v>231.5940882251852</v>
      </c>
      <c r="C90" s="151">
        <v>157.648356372449</v>
      </c>
      <c r="D90" s="151">
        <v>190.33314773987914</v>
      </c>
      <c r="E90" s="151">
        <v>136.34115406780495</v>
      </c>
      <c r="F90" s="151">
        <v>210.87720267047411</v>
      </c>
      <c r="G90" s="151">
        <v>252.6121487722211</v>
      </c>
      <c r="H90" s="151">
        <v>291.31167843080948</v>
      </c>
      <c r="I90" s="151">
        <v>281.7581354004119</v>
      </c>
      <c r="J90" s="151">
        <v>386.05147717628432</v>
      </c>
      <c r="K90" s="151">
        <v>371.00312012714988</v>
      </c>
      <c r="L90" s="151">
        <v>348.32493661458523</v>
      </c>
      <c r="M90" s="151">
        <v>334.66319577406193</v>
      </c>
      <c r="N90" s="151">
        <v>357.54670990999443</v>
      </c>
      <c r="O90" s="151">
        <v>138.83592441547586</v>
      </c>
      <c r="P90" s="151">
        <v>117.97428855300313</v>
      </c>
      <c r="Q90" s="151">
        <v>95.707074018170971</v>
      </c>
    </row>
    <row r="91" spans="1:17" x14ac:dyDescent="0.25">
      <c r="A91" s="156" t="s">
        <v>180</v>
      </c>
      <c r="B91" s="155">
        <v>192.55594272970706</v>
      </c>
      <c r="C91" s="155">
        <v>176.79122843256911</v>
      </c>
      <c r="D91" s="155">
        <v>152.95607607193332</v>
      </c>
      <c r="E91" s="155">
        <v>136.0053044515322</v>
      </c>
      <c r="F91" s="155">
        <v>124.85560506335202</v>
      </c>
      <c r="G91" s="155">
        <v>126.10278436083175</v>
      </c>
      <c r="H91" s="155">
        <v>102.98261712831517</v>
      </c>
      <c r="I91" s="155">
        <v>109.54645927148158</v>
      </c>
      <c r="J91" s="155">
        <v>135.90417934857908</v>
      </c>
      <c r="K91" s="155">
        <v>111.72860337329598</v>
      </c>
      <c r="L91" s="155">
        <v>102.52415722126996</v>
      </c>
      <c r="M91" s="155">
        <v>97.769573371793825</v>
      </c>
      <c r="N91" s="155">
        <v>103.95340391842055</v>
      </c>
      <c r="O91" s="155">
        <v>90.654696744625824</v>
      </c>
      <c r="P91" s="155">
        <v>120.38383443340469</v>
      </c>
      <c r="Q91" s="155">
        <v>126.64266720103043</v>
      </c>
    </row>
    <row r="92" spans="1:17" x14ac:dyDescent="0.25">
      <c r="A92" s="152" t="s">
        <v>193</v>
      </c>
      <c r="B92" s="151">
        <v>81.017801109181946</v>
      </c>
      <c r="C92" s="151">
        <v>84.410118293973767</v>
      </c>
      <c r="D92" s="151">
        <v>63.19524637825733</v>
      </c>
      <c r="E92" s="151">
        <v>62.190304578581099</v>
      </c>
      <c r="F92" s="151">
        <v>41.463990038433259</v>
      </c>
      <c r="G92" s="151">
        <v>34.652774116233971</v>
      </c>
      <c r="H92" s="151">
        <v>12.79886573285591</v>
      </c>
      <c r="I92" s="151">
        <v>18.741884666010534</v>
      </c>
      <c r="J92" s="151">
        <v>16.596310885767679</v>
      </c>
      <c r="K92" s="151">
        <v>0</v>
      </c>
      <c r="L92" s="151">
        <v>0</v>
      </c>
      <c r="M92" s="151">
        <v>0</v>
      </c>
      <c r="N92" s="151">
        <v>0</v>
      </c>
      <c r="O92" s="151">
        <v>32.709125520339363</v>
      </c>
      <c r="P92" s="151">
        <v>55.551071688880015</v>
      </c>
      <c r="Q92" s="151">
        <v>63.614809678414325</v>
      </c>
    </row>
    <row r="93" spans="1:17" x14ac:dyDescent="0.25">
      <c r="A93" s="152" t="s">
        <v>187</v>
      </c>
      <c r="B93" s="151">
        <v>62.926579518554789</v>
      </c>
      <c r="C93" s="151">
        <v>59.290745333508468</v>
      </c>
      <c r="D93" s="151">
        <v>49.809932404690471</v>
      </c>
      <c r="E93" s="151">
        <v>45.197013426004055</v>
      </c>
      <c r="F93" s="151">
        <v>39.128523889629768</v>
      </c>
      <c r="G93" s="151">
        <v>38.42676059319502</v>
      </c>
      <c r="H93" s="151">
        <v>29.037476654200496</v>
      </c>
      <c r="I93" s="151">
        <v>31.663587019316392</v>
      </c>
      <c r="J93" s="151">
        <v>38.27572510747207</v>
      </c>
      <c r="K93" s="151">
        <v>29.388385416533005</v>
      </c>
      <c r="L93" s="151">
        <v>26.939275833654474</v>
      </c>
      <c r="M93" s="151">
        <v>25.69439052349372</v>
      </c>
      <c r="N93" s="151">
        <v>27.285163700039114</v>
      </c>
      <c r="O93" s="151">
        <v>28.80393288011123</v>
      </c>
      <c r="P93" s="151">
        <v>40.069978433493958</v>
      </c>
      <c r="Q93" s="151">
        <v>42.938957983399618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1.4741294420668636</v>
      </c>
      <c r="G94" s="87">
        <v>1.433625150976698</v>
      </c>
      <c r="H94" s="87">
        <v>2.2535447188932833</v>
      </c>
      <c r="I94" s="87">
        <v>4.6170143690630185</v>
      </c>
      <c r="J94" s="87">
        <v>6.6259376521128459</v>
      </c>
      <c r="K94" s="87">
        <v>0</v>
      </c>
      <c r="L94" s="87">
        <v>0.55076870051887705</v>
      </c>
      <c r="M94" s="87">
        <v>0</v>
      </c>
      <c r="N94" s="87">
        <v>0</v>
      </c>
      <c r="O94" s="87">
        <v>2.1808529950462097</v>
      </c>
      <c r="P94" s="87">
        <v>3.0723120515347109</v>
      </c>
      <c r="Q94" s="87">
        <v>0.11523026335044259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4.4798793953497445E-15</v>
      </c>
      <c r="J96" s="87">
        <v>0</v>
      </c>
      <c r="K96" s="87">
        <v>0.63844200192601697</v>
      </c>
      <c r="L96" s="87">
        <v>1.5011334579192357</v>
      </c>
      <c r="M96" s="87">
        <v>1.4861216087888813</v>
      </c>
      <c r="N96" s="87">
        <v>2.9875369022452212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</v>
      </c>
      <c r="C97" s="87">
        <v>0</v>
      </c>
      <c r="D97" s="87">
        <v>0</v>
      </c>
      <c r="E97" s="87">
        <v>0</v>
      </c>
      <c r="F97" s="87">
        <v>0</v>
      </c>
      <c r="G97" s="87">
        <v>0</v>
      </c>
      <c r="H97" s="87">
        <v>0</v>
      </c>
      <c r="I97" s="87">
        <v>0</v>
      </c>
      <c r="J97" s="87">
        <v>0</v>
      </c>
      <c r="K97" s="87">
        <v>0</v>
      </c>
      <c r="L97" s="87">
        <v>0</v>
      </c>
      <c r="M97" s="87">
        <v>0</v>
      </c>
      <c r="N97" s="87">
        <v>0</v>
      </c>
      <c r="O97" s="87">
        <v>0</v>
      </c>
      <c r="P97" s="87">
        <v>0.23155227291589886</v>
      </c>
      <c r="Q97" s="87">
        <v>0.20261209275948361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3.0598515950931473</v>
      </c>
      <c r="E98" s="87">
        <v>1.7790759489373813</v>
      </c>
      <c r="F98" s="87">
        <v>4.0486966293316744</v>
      </c>
      <c r="G98" s="87">
        <v>3.5001882755773295</v>
      </c>
      <c r="H98" s="87">
        <v>3.6678867706876073</v>
      </c>
      <c r="I98" s="87">
        <v>3.6161671312847785</v>
      </c>
      <c r="J98" s="87">
        <v>2.1867509623629973</v>
      </c>
      <c r="K98" s="87">
        <v>0</v>
      </c>
      <c r="L98" s="87">
        <v>3.3015450757905631</v>
      </c>
      <c r="M98" s="87">
        <v>0</v>
      </c>
      <c r="N98" s="87">
        <v>0.20037545658613465</v>
      </c>
      <c r="O98" s="87">
        <v>3.1931257716148966</v>
      </c>
      <c r="P98" s="87">
        <v>2.5857601296163328</v>
      </c>
      <c r="Q98" s="87">
        <v>2.2423436286276011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62.926579518554789</v>
      </c>
      <c r="C100" s="87">
        <v>59.290745333508468</v>
      </c>
      <c r="D100" s="87">
        <v>46.750080809597321</v>
      </c>
      <c r="E100" s="87">
        <v>43.417937477066673</v>
      </c>
      <c r="F100" s="87">
        <v>33.605697818231228</v>
      </c>
      <c r="G100" s="87">
        <v>33.492947166640995</v>
      </c>
      <c r="H100" s="87">
        <v>23.116045164619607</v>
      </c>
      <c r="I100" s="87">
        <v>23.430405518968591</v>
      </c>
      <c r="J100" s="87">
        <v>29.463036492996231</v>
      </c>
      <c r="K100" s="87">
        <v>28.749943414606989</v>
      </c>
      <c r="L100" s="87">
        <v>21.585828599425799</v>
      </c>
      <c r="M100" s="87">
        <v>24.208268914704838</v>
      </c>
      <c r="N100" s="87">
        <v>24.097251341207759</v>
      </c>
      <c r="O100" s="87">
        <v>23.429954113450123</v>
      </c>
      <c r="P100" s="87">
        <v>34.180353979427018</v>
      </c>
      <c r="Q100" s="87">
        <v>40.378771998662089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48.611562101970307</v>
      </c>
      <c r="C104" s="151">
        <v>33.090364805086871</v>
      </c>
      <c r="D104" s="151">
        <v>39.950897288985523</v>
      </c>
      <c r="E104" s="151">
        <v>28.61798644694704</v>
      </c>
      <c r="F104" s="151">
        <v>44.263091135288981</v>
      </c>
      <c r="G104" s="151">
        <v>53.023249651402743</v>
      </c>
      <c r="H104" s="151">
        <v>61.146274741258765</v>
      </c>
      <c r="I104" s="151">
        <v>59.140987586154658</v>
      </c>
      <c r="J104" s="151">
        <v>81.032143355339343</v>
      </c>
      <c r="K104" s="151">
        <v>82.34021795676297</v>
      </c>
      <c r="L104" s="151">
        <v>75.584881387615482</v>
      </c>
      <c r="M104" s="151">
        <v>72.075182848300102</v>
      </c>
      <c r="N104" s="151">
        <v>76.668240218381442</v>
      </c>
      <c r="O104" s="151">
        <v>29.141638344175234</v>
      </c>
      <c r="P104" s="151">
        <v>24.76278431103071</v>
      </c>
      <c r="Q104" s="151">
        <v>20.088899539216499</v>
      </c>
    </row>
    <row r="105" spans="1:17" x14ac:dyDescent="0.25">
      <c r="A105" s="243" t="s">
        <v>179</v>
      </c>
      <c r="B105" s="242">
        <v>303.18172653067506</v>
      </c>
      <c r="C105" s="242">
        <v>285.6641926994177</v>
      </c>
      <c r="D105" s="242">
        <v>239.98541507213812</v>
      </c>
      <c r="E105" s="242">
        <v>217.76026393561588</v>
      </c>
      <c r="F105" s="242">
        <v>188.52213993224802</v>
      </c>
      <c r="G105" s="242">
        <v>185.1410280164763</v>
      </c>
      <c r="H105" s="242">
        <v>139.90323919511312</v>
      </c>
      <c r="I105" s="242">
        <v>152.55590013183502</v>
      </c>
      <c r="J105" s="242">
        <v>184.41333552660595</v>
      </c>
      <c r="K105" s="242">
        <v>141.69430380245061</v>
      </c>
      <c r="L105" s="242">
        <v>130.06945344537223</v>
      </c>
      <c r="M105" s="242">
        <v>124.02982538237748</v>
      </c>
      <c r="N105" s="242">
        <v>131.9337401706542</v>
      </c>
      <c r="O105" s="242">
        <v>138.77801984916098</v>
      </c>
      <c r="P105" s="242">
        <v>193.13615244846207</v>
      </c>
      <c r="Q105" s="242">
        <v>206.94296901538078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58.703064541517932</v>
      </c>
      <c r="C108" s="96">
        <v>66.401533552504532</v>
      </c>
      <c r="D108" s="96">
        <v>66.469408632641631</v>
      </c>
      <c r="E108" s="96">
        <v>68.762772685914257</v>
      </c>
      <c r="F108" s="96">
        <v>59.789598891494656</v>
      </c>
      <c r="G108" s="96">
        <v>61.461300434643675</v>
      </c>
      <c r="H108" s="96">
        <v>59.758605477634283</v>
      </c>
      <c r="I108" s="96">
        <v>56.095546558092778</v>
      </c>
      <c r="J108" s="96">
        <v>56.666220494769242</v>
      </c>
      <c r="K108" s="96">
        <v>51.662301460118655</v>
      </c>
      <c r="L108" s="96">
        <v>47.40813110007042</v>
      </c>
      <c r="M108" s="96">
        <v>48.754812888476671</v>
      </c>
      <c r="N108" s="96">
        <v>50.496050368929538</v>
      </c>
      <c r="O108" s="96">
        <v>51.238562633591314</v>
      </c>
      <c r="P108" s="96">
        <v>60.900937711275077</v>
      </c>
      <c r="Q108" s="96">
        <v>63.591665433959804</v>
      </c>
    </row>
    <row r="109" spans="1:17" x14ac:dyDescent="0.25">
      <c r="A109" s="132" t="s">
        <v>83</v>
      </c>
      <c r="B109" s="160">
        <v>0.49363691457057307</v>
      </c>
      <c r="C109" s="160">
        <v>0.56347608055445675</v>
      </c>
      <c r="D109" s="160">
        <v>0.55817906539384798</v>
      </c>
      <c r="E109" s="160">
        <v>0.58041677903642774</v>
      </c>
      <c r="F109" s="160">
        <v>0.49543510564454707</v>
      </c>
      <c r="G109" s="160">
        <v>0.50492456993768864</v>
      </c>
      <c r="H109" s="160">
        <v>0.47858363287679895</v>
      </c>
      <c r="I109" s="160">
        <v>0.45263277515352157</v>
      </c>
      <c r="J109" s="160">
        <v>0.45328862990138313</v>
      </c>
      <c r="K109" s="160">
        <v>0.40352572101598944</v>
      </c>
      <c r="L109" s="160">
        <v>0.36996882491629068</v>
      </c>
      <c r="M109" s="160">
        <v>0.3803235955968553</v>
      </c>
      <c r="N109" s="160">
        <v>0.39392061964952152</v>
      </c>
      <c r="O109" s="160">
        <v>0.42650825910590823</v>
      </c>
      <c r="P109" s="160">
        <v>0.51458210878573174</v>
      </c>
      <c r="Q109" s="160">
        <v>0.53978185598143569</v>
      </c>
    </row>
    <row r="110" spans="1:17" x14ac:dyDescent="0.25">
      <c r="A110" s="76" t="s">
        <v>82</v>
      </c>
      <c r="B110" s="159">
        <v>0.89685495344230448</v>
      </c>
      <c r="C110" s="159">
        <v>1.0237409299730784</v>
      </c>
      <c r="D110" s="159">
        <v>1.0141171475025481</v>
      </c>
      <c r="E110" s="159">
        <v>1.0545193197163685</v>
      </c>
      <c r="F110" s="159">
        <v>0.90012196310938397</v>
      </c>
      <c r="G110" s="159">
        <v>0.91736271801569313</v>
      </c>
      <c r="H110" s="159">
        <v>0.86950568142854467</v>
      </c>
      <c r="I110" s="159">
        <v>0.82235735315685432</v>
      </c>
      <c r="J110" s="159">
        <v>0.82354893053284939</v>
      </c>
      <c r="K110" s="159">
        <v>0.73313812450472216</v>
      </c>
      <c r="L110" s="159">
        <v>0.67217090831639337</v>
      </c>
      <c r="M110" s="159">
        <v>0.6909837788747113</v>
      </c>
      <c r="N110" s="159">
        <v>0.71568727655440989</v>
      </c>
      <c r="O110" s="159">
        <v>0.77489351702140785</v>
      </c>
      <c r="P110" s="159">
        <v>0.93490883601917274</v>
      </c>
      <c r="Q110" s="159">
        <v>0.98069252324123102</v>
      </c>
    </row>
    <row r="111" spans="1:17" x14ac:dyDescent="0.25">
      <c r="A111" s="76" t="s">
        <v>81</v>
      </c>
      <c r="B111" s="159">
        <v>0.82250022579436333</v>
      </c>
      <c r="C111" s="159">
        <v>0.93886658352716201</v>
      </c>
      <c r="D111" s="159">
        <v>0.93004067112669475</v>
      </c>
      <c r="E111" s="159">
        <v>0.96709325765799903</v>
      </c>
      <c r="F111" s="159">
        <v>0.82549638049979446</v>
      </c>
      <c r="G111" s="159">
        <v>0.84130777201731555</v>
      </c>
      <c r="H111" s="159">
        <v>0.79741837468757104</v>
      </c>
      <c r="I111" s="159">
        <v>0.75417892944567466</v>
      </c>
      <c r="J111" s="159">
        <v>0.75527171781356583</v>
      </c>
      <c r="K111" s="159">
        <v>0.67235651721511269</v>
      </c>
      <c r="L111" s="159">
        <v>0.61644385387029232</v>
      </c>
      <c r="M111" s="159">
        <v>0.63369702309533349</v>
      </c>
      <c r="N111" s="159">
        <v>0.6563524506440982</v>
      </c>
      <c r="O111" s="159">
        <v>0.71065013385990905</v>
      </c>
      <c r="P111" s="159">
        <v>0.85739921017494047</v>
      </c>
      <c r="Q111" s="159">
        <v>0.89938715140591241</v>
      </c>
    </row>
    <row r="112" spans="1:17" x14ac:dyDescent="0.25">
      <c r="A112" s="76" t="s">
        <v>80</v>
      </c>
      <c r="B112" s="159">
        <v>5.0373964771115967</v>
      </c>
      <c r="C112" s="159">
        <v>5.7500813641356423</v>
      </c>
      <c r="D112" s="159">
        <v>5.6960271296939782</v>
      </c>
      <c r="E112" s="159">
        <v>5.9229554185955413</v>
      </c>
      <c r="F112" s="159">
        <v>5.05574640418115</v>
      </c>
      <c r="G112" s="159">
        <v>5.1525831531944046</v>
      </c>
      <c r="H112" s="159">
        <v>4.8837828677259356</v>
      </c>
      <c r="I112" s="159">
        <v>4.6189632089551109</v>
      </c>
      <c r="J112" s="159">
        <v>4.6256559831356014</v>
      </c>
      <c r="K112" s="159">
        <v>4.1178424576253061</v>
      </c>
      <c r="L112" s="159">
        <v>3.775405769432175</v>
      </c>
      <c r="M112" s="159">
        <v>3.8810726752245657</v>
      </c>
      <c r="N112" s="159">
        <v>4.0198256716889542</v>
      </c>
      <c r="O112" s="159">
        <v>4.3523714261688209</v>
      </c>
      <c r="P112" s="159">
        <v>5.2511350457590469</v>
      </c>
      <c r="Q112" s="159">
        <v>5.5082898775814835</v>
      </c>
    </row>
    <row r="113" spans="1:17" x14ac:dyDescent="0.25">
      <c r="A113" s="129" t="s">
        <v>79</v>
      </c>
      <c r="B113" s="158">
        <v>2.3179342887087557</v>
      </c>
      <c r="C113" s="158">
        <v>2.6458728863918144</v>
      </c>
      <c r="D113" s="158">
        <v>2.6210000847309707</v>
      </c>
      <c r="E113" s="158">
        <v>2.7254200692036941</v>
      </c>
      <c r="F113" s="158">
        <v>2.3263779213160145</v>
      </c>
      <c r="G113" s="158">
        <v>2.3709368957713277</v>
      </c>
      <c r="H113" s="158">
        <v>2.2472497090801338</v>
      </c>
      <c r="I113" s="158">
        <v>2.1253941890355783</v>
      </c>
      <c r="J113" s="158">
        <v>2.1284738375861796</v>
      </c>
      <c r="K113" s="158">
        <v>2.0141050269265945</v>
      </c>
      <c r="L113" s="158">
        <v>1.8466135645427659</v>
      </c>
      <c r="M113" s="158">
        <v>1.8982970003046491</v>
      </c>
      <c r="N113" s="158">
        <v>1.9661633916384291</v>
      </c>
      <c r="O113" s="158">
        <v>2.0027232344628971</v>
      </c>
      <c r="P113" s="158">
        <v>2.3637433853229766</v>
      </c>
      <c r="Q113" s="158">
        <v>2.4873927304322119</v>
      </c>
    </row>
    <row r="114" spans="1:17" x14ac:dyDescent="0.25">
      <c r="A114" s="92" t="s">
        <v>125</v>
      </c>
      <c r="B114" s="91">
        <v>0</v>
      </c>
      <c r="C114" s="91">
        <v>0</v>
      </c>
      <c r="D114" s="91">
        <v>0</v>
      </c>
      <c r="E114" s="91">
        <v>0</v>
      </c>
      <c r="F114" s="91">
        <v>0</v>
      </c>
      <c r="G114" s="91">
        <v>0</v>
      </c>
      <c r="H114" s="91">
        <v>0</v>
      </c>
      <c r="I114" s="91">
        <v>0</v>
      </c>
      <c r="J114" s="91">
        <v>0</v>
      </c>
      <c r="K114" s="91">
        <v>0</v>
      </c>
      <c r="L114" s="91">
        <v>0</v>
      </c>
      <c r="M114" s="91">
        <v>0</v>
      </c>
      <c r="N114" s="91">
        <v>0</v>
      </c>
      <c r="O114" s="91">
        <v>0</v>
      </c>
      <c r="P114" s="91">
        <v>0.13741852099234661</v>
      </c>
      <c r="Q114" s="91">
        <v>0.12350251052240843</v>
      </c>
    </row>
    <row r="115" spans="1:17" x14ac:dyDescent="0.25">
      <c r="A115" s="92" t="s">
        <v>26</v>
      </c>
      <c r="B115" s="91">
        <v>0.59322238675886652</v>
      </c>
      <c r="C115" s="91">
        <v>0.67715078739367129</v>
      </c>
      <c r="D115" s="91">
        <v>0.67078516139706668</v>
      </c>
      <c r="E115" s="91">
        <v>0.6975090735959496</v>
      </c>
      <c r="F115" s="91">
        <v>0.59538334184400088</v>
      </c>
      <c r="G115" s="91">
        <v>0.60678719453588814</v>
      </c>
      <c r="H115" s="91">
        <v>0.57513228159989016</v>
      </c>
      <c r="I115" s="91">
        <v>0.54394614194411794</v>
      </c>
      <c r="J115" s="91">
        <v>0.54473430771415998</v>
      </c>
      <c r="K115" s="91">
        <v>0</v>
      </c>
      <c r="L115" s="91">
        <v>0</v>
      </c>
      <c r="M115" s="91">
        <v>0</v>
      </c>
      <c r="N115" s="91">
        <v>0</v>
      </c>
      <c r="O115" s="91">
        <v>0.5125513104287982</v>
      </c>
      <c r="P115" s="91">
        <v>0.61839302885773251</v>
      </c>
      <c r="Q115" s="91">
        <v>0.64867653022464333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1.7247119019498893</v>
      </c>
      <c r="C117" s="157">
        <v>1.9687220989981431</v>
      </c>
      <c r="D117" s="157">
        <v>1.9502149233339041</v>
      </c>
      <c r="E117" s="157">
        <v>2.0279109956077446</v>
      </c>
      <c r="F117" s="157">
        <v>1.7309945794720134</v>
      </c>
      <c r="G117" s="157">
        <v>1.7641497012354397</v>
      </c>
      <c r="H117" s="157">
        <v>1.6721174274802435</v>
      </c>
      <c r="I117" s="157">
        <v>1.5814480470914603</v>
      </c>
      <c r="J117" s="157">
        <v>1.5837395298720198</v>
      </c>
      <c r="K117" s="157">
        <v>2.0141050269265945</v>
      </c>
      <c r="L117" s="157">
        <v>1.8466135645427659</v>
      </c>
      <c r="M117" s="157">
        <v>1.8982970003046491</v>
      </c>
      <c r="N117" s="157">
        <v>1.9661633916384291</v>
      </c>
      <c r="O117" s="157">
        <v>1.4901719240340989</v>
      </c>
      <c r="P117" s="157">
        <v>1.6079318354728973</v>
      </c>
      <c r="Q117" s="157">
        <v>1.71521368968516</v>
      </c>
    </row>
    <row r="118" spans="1:17" x14ac:dyDescent="0.25">
      <c r="A118" s="156" t="s">
        <v>183</v>
      </c>
      <c r="B118" s="204">
        <v>7.3564323440329495</v>
      </c>
      <c r="C118" s="204">
        <v>8.3972116787208062</v>
      </c>
      <c r="D118" s="204">
        <v>8.3182728220345439</v>
      </c>
      <c r="E118" s="204">
        <v>8.6496707201028595</v>
      </c>
      <c r="F118" s="204">
        <v>7.383229916473093</v>
      </c>
      <c r="G118" s="204">
        <v>7.5246468162086817</v>
      </c>
      <c r="H118" s="204">
        <v>7.1321005627838634</v>
      </c>
      <c r="I118" s="204">
        <v>6.7453674731870512</v>
      </c>
      <c r="J118" s="204">
        <v>6.7551413594944689</v>
      </c>
      <c r="K118" s="204">
        <v>6.0098403114877517</v>
      </c>
      <c r="L118" s="204">
        <v>5.5033044966366536</v>
      </c>
      <c r="M118" s="204">
        <v>5.6584840091956607</v>
      </c>
      <c r="N118" s="204">
        <v>5.8520803207299936</v>
      </c>
      <c r="O118" s="204">
        <v>6.3560464375184456</v>
      </c>
      <c r="P118" s="204">
        <v>7.6658702675035357</v>
      </c>
      <c r="Q118" s="204">
        <v>8.0420078165702282</v>
      </c>
    </row>
    <row r="119" spans="1:17" x14ac:dyDescent="0.25">
      <c r="A119" s="152" t="s">
        <v>192</v>
      </c>
      <c r="B119" s="151">
        <v>6.4039050428034079</v>
      </c>
      <c r="C119" s="151">
        <v>7.3099219431368123</v>
      </c>
      <c r="D119" s="151">
        <v>7.2412042660393912</v>
      </c>
      <c r="E119" s="151">
        <v>7.5296920236051292</v>
      </c>
      <c r="F119" s="151">
        <v>6.427232805672527</v>
      </c>
      <c r="G119" s="151">
        <v>6.5503387291693898</v>
      </c>
      <c r="H119" s="151">
        <v>6.2086202419627705</v>
      </c>
      <c r="I119" s="151">
        <v>5.8719622171395258</v>
      </c>
      <c r="J119" s="151">
        <v>5.8804705588036246</v>
      </c>
      <c r="K119" s="151">
        <v>5.2311925753263715</v>
      </c>
      <c r="L119" s="151">
        <v>4.7894085218124349</v>
      </c>
      <c r="M119" s="151">
        <v>4.9246073532674171</v>
      </c>
      <c r="N119" s="151">
        <v>5.0919666953949818</v>
      </c>
      <c r="O119" s="151">
        <v>5.5330513392858158</v>
      </c>
      <c r="P119" s="151">
        <v>6.6729268856880246</v>
      </c>
      <c r="Q119" s="151">
        <v>7.0004387212404184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1.1227156322812773E-15</v>
      </c>
      <c r="J122" s="87">
        <v>0</v>
      </c>
      <c r="K122" s="87">
        <v>0.11364397917460986</v>
      </c>
      <c r="L122" s="87">
        <v>0.31141132202141875</v>
      </c>
      <c r="M122" s="87">
        <v>0.28483125123359437</v>
      </c>
      <c r="N122" s="87">
        <v>0.56165986127557632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0</v>
      </c>
      <c r="C123" s="87">
        <v>0</v>
      </c>
      <c r="D123" s="87">
        <v>0</v>
      </c>
      <c r="E123" s="87">
        <v>0</v>
      </c>
      <c r="F123" s="87">
        <v>0</v>
      </c>
      <c r="G123" s="87">
        <v>0</v>
      </c>
      <c r="H123" s="87">
        <v>0</v>
      </c>
      <c r="I123" s="87">
        <v>0</v>
      </c>
      <c r="J123" s="87">
        <v>0</v>
      </c>
      <c r="K123" s="87">
        <v>0</v>
      </c>
      <c r="L123" s="87">
        <v>0</v>
      </c>
      <c r="M123" s="87">
        <v>0</v>
      </c>
      <c r="N123" s="87">
        <v>0</v>
      </c>
      <c r="O123" s="87">
        <v>0</v>
      </c>
      <c r="P123" s="87">
        <v>4.4901069300032515E-2</v>
      </c>
      <c r="Q123" s="87">
        <v>3.4951334738848185E-2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6.4039050428034079</v>
      </c>
      <c r="C126" s="87">
        <v>7.3099219431368123</v>
      </c>
      <c r="D126" s="87">
        <v>7.2412042660393912</v>
      </c>
      <c r="E126" s="87">
        <v>7.5296920236051292</v>
      </c>
      <c r="F126" s="87">
        <v>6.427232805672527</v>
      </c>
      <c r="G126" s="87">
        <v>6.5503387291693898</v>
      </c>
      <c r="H126" s="87">
        <v>6.2086202419627705</v>
      </c>
      <c r="I126" s="87">
        <v>5.8719622171395249</v>
      </c>
      <c r="J126" s="87">
        <v>5.8804705588036246</v>
      </c>
      <c r="K126" s="87">
        <v>5.1175485961517619</v>
      </c>
      <c r="L126" s="87">
        <v>4.477997199791016</v>
      </c>
      <c r="M126" s="87">
        <v>4.6397761020338226</v>
      </c>
      <c r="N126" s="87">
        <v>4.5303068341194059</v>
      </c>
      <c r="O126" s="87">
        <v>5.5330513392858158</v>
      </c>
      <c r="P126" s="87">
        <v>6.6280258163879919</v>
      </c>
      <c r="Q126" s="87">
        <v>6.9654873865015698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0.95252730122954132</v>
      </c>
      <c r="C130" s="151">
        <v>1.0872897355839932</v>
      </c>
      <c r="D130" s="151">
        <v>1.0770685559951534</v>
      </c>
      <c r="E130" s="151">
        <v>1.1199786964977301</v>
      </c>
      <c r="F130" s="151">
        <v>0.95599711080056604</v>
      </c>
      <c r="G130" s="151">
        <v>0.97430808703929239</v>
      </c>
      <c r="H130" s="151">
        <v>0.92348032082109266</v>
      </c>
      <c r="I130" s="151">
        <v>0.8734052560475255</v>
      </c>
      <c r="J130" s="151">
        <v>0.87467080069084435</v>
      </c>
      <c r="K130" s="151">
        <v>0.77864773616138061</v>
      </c>
      <c r="L130" s="151">
        <v>0.71389597482421907</v>
      </c>
      <c r="M130" s="151">
        <v>0.73387665592824347</v>
      </c>
      <c r="N130" s="151">
        <v>0.76011362533501159</v>
      </c>
      <c r="O130" s="151">
        <v>0.82299509823263017</v>
      </c>
      <c r="P130" s="151">
        <v>0.99294338181551156</v>
      </c>
      <c r="Q130" s="151">
        <v>1.0415690953298098</v>
      </c>
    </row>
    <row r="131" spans="1:17" x14ac:dyDescent="0.25">
      <c r="A131" s="156" t="s">
        <v>181</v>
      </c>
      <c r="B131" s="204">
        <v>10.617007245903077</v>
      </c>
      <c r="C131" s="204">
        <v>11.825178903113322</v>
      </c>
      <c r="D131" s="204">
        <v>12.053464763399035</v>
      </c>
      <c r="E131" s="204">
        <v>12.432751748972887</v>
      </c>
      <c r="F131" s="204">
        <v>11.068157980731851</v>
      </c>
      <c r="G131" s="204">
        <v>11.481563020022495</v>
      </c>
      <c r="H131" s="204">
        <v>11.486553232312378</v>
      </c>
      <c r="I131" s="204">
        <v>10.719956666868871</v>
      </c>
      <c r="J131" s="204">
        <v>10.932277912203633</v>
      </c>
      <c r="K131" s="204">
        <v>10.121801660512771</v>
      </c>
      <c r="L131" s="204">
        <v>9.3320101623251244</v>
      </c>
      <c r="M131" s="204">
        <v>9.6113222699168848</v>
      </c>
      <c r="N131" s="204">
        <v>9.9658749543557299</v>
      </c>
      <c r="O131" s="204">
        <v>9.4274217413621102</v>
      </c>
      <c r="P131" s="204">
        <v>11.037309999566176</v>
      </c>
      <c r="Q131" s="204">
        <v>11.486905514766892</v>
      </c>
    </row>
    <row r="132" spans="1:17" x14ac:dyDescent="0.25">
      <c r="A132" s="152" t="s">
        <v>190</v>
      </c>
      <c r="B132" s="151">
        <v>7.1524597737180535</v>
      </c>
      <c r="C132" s="151">
        <v>8.9680912380420263</v>
      </c>
      <c r="D132" s="151">
        <v>7.9860583824468891</v>
      </c>
      <c r="E132" s="151">
        <v>9.0938569906670494</v>
      </c>
      <c r="F132" s="151">
        <v>5.9763913825009407</v>
      </c>
      <c r="G132" s="151">
        <v>5.1517263140091778</v>
      </c>
      <c r="H132" s="151">
        <v>2.3306244138957846</v>
      </c>
      <c r="I132" s="151">
        <v>3.0391312487648641</v>
      </c>
      <c r="J132" s="151">
        <v>2.2137701004589374</v>
      </c>
      <c r="K132" s="151">
        <v>0.41422491772427239</v>
      </c>
      <c r="L132" s="151">
        <v>0.22892047477191224</v>
      </c>
      <c r="M132" s="151">
        <v>0.18267189521068533</v>
      </c>
      <c r="N132" s="151">
        <v>0.15743210038124922</v>
      </c>
      <c r="O132" s="151">
        <v>5.507087866069833</v>
      </c>
      <c r="P132" s="151">
        <v>8.1493384267816769</v>
      </c>
      <c r="Q132" s="151">
        <v>9.1932611217312559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2.0715785457698264</v>
      </c>
      <c r="C134" s="208">
        <v>3.3360717376543039</v>
      </c>
      <c r="D134" s="208">
        <v>2.1111776286549846</v>
      </c>
      <c r="E134" s="208">
        <v>1.3233337465262573</v>
      </c>
      <c r="F134" s="208">
        <v>0.88995465453453582</v>
      </c>
      <c r="G134" s="208">
        <v>1.152792993280858</v>
      </c>
      <c r="H134" s="208">
        <v>1.2105176511250426</v>
      </c>
      <c r="I134" s="208">
        <v>0.58312568431878875</v>
      </c>
      <c r="J134" s="208">
        <v>0.61799809366200331</v>
      </c>
      <c r="K134" s="208">
        <v>0.41422491772427239</v>
      </c>
      <c r="L134" s="208">
        <v>0.22892047477191224</v>
      </c>
      <c r="M134" s="208">
        <v>0.18267189521068533</v>
      </c>
      <c r="N134" s="208">
        <v>0.15743210038124922</v>
      </c>
      <c r="O134" s="208">
        <v>0.89715043804482897</v>
      </c>
      <c r="P134" s="208">
        <v>0.82560397715343936</v>
      </c>
      <c r="Q134" s="208">
        <v>0.23663250467035829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0</v>
      </c>
      <c r="G135" s="208">
        <v>0</v>
      </c>
      <c r="H135" s="208">
        <v>0</v>
      </c>
      <c r="I135" s="208">
        <v>0</v>
      </c>
      <c r="J135" s="208">
        <v>0</v>
      </c>
      <c r="K135" s="208">
        <v>0</v>
      </c>
      <c r="L135" s="208">
        <v>0</v>
      </c>
      <c r="M135" s="208">
        <v>0</v>
      </c>
      <c r="N135" s="208">
        <v>0</v>
      </c>
      <c r="O135" s="208">
        <v>0</v>
      </c>
      <c r="P135" s="208">
        <v>0</v>
      </c>
      <c r="Q135" s="208">
        <v>0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5.0808812279482272</v>
      </c>
      <c r="C137" s="208">
        <v>5.6320195003877229</v>
      </c>
      <c r="D137" s="208">
        <v>5.8748807537919046</v>
      </c>
      <c r="E137" s="208">
        <v>7.7705232441407919</v>
      </c>
      <c r="F137" s="208">
        <v>5.0864367279664044</v>
      </c>
      <c r="G137" s="208">
        <v>3.99893332072832</v>
      </c>
      <c r="H137" s="208">
        <v>1.1201067627707417</v>
      </c>
      <c r="I137" s="208">
        <v>2.4560055644460754</v>
      </c>
      <c r="J137" s="208">
        <v>1.5957720067969343</v>
      </c>
      <c r="K137" s="208">
        <v>0</v>
      </c>
      <c r="L137" s="208">
        <v>0</v>
      </c>
      <c r="M137" s="208">
        <v>0</v>
      </c>
      <c r="N137" s="208">
        <v>0</v>
      </c>
      <c r="O137" s="208">
        <v>4.6099374280250043</v>
      </c>
      <c r="P137" s="208">
        <v>7.3237344496282368</v>
      </c>
      <c r="Q137" s="208">
        <v>8.9566286170608969</v>
      </c>
    </row>
    <row r="138" spans="1:17" x14ac:dyDescent="0.25">
      <c r="A138" s="152" t="s">
        <v>189</v>
      </c>
      <c r="B138" s="151">
        <v>3.4645474721850227</v>
      </c>
      <c r="C138" s="151">
        <v>2.8570876650712957</v>
      </c>
      <c r="D138" s="151">
        <v>4.0674063809521446</v>
      </c>
      <c r="E138" s="151">
        <v>3.3388947583058375</v>
      </c>
      <c r="F138" s="151">
        <v>5.0917665982309108</v>
      </c>
      <c r="G138" s="151">
        <v>6.3298367060133165</v>
      </c>
      <c r="H138" s="151">
        <v>9.1559288184165943</v>
      </c>
      <c r="I138" s="151">
        <v>7.6808254181040061</v>
      </c>
      <c r="J138" s="151">
        <v>8.7185078117446952</v>
      </c>
      <c r="K138" s="151">
        <v>9.7075767427884987</v>
      </c>
      <c r="L138" s="151">
        <v>9.1030896875532115</v>
      </c>
      <c r="M138" s="151">
        <v>9.4286503747061996</v>
      </c>
      <c r="N138" s="151">
        <v>9.8084428539744799</v>
      </c>
      <c r="O138" s="151">
        <v>3.9203338752922772</v>
      </c>
      <c r="P138" s="151">
        <v>2.8879715727844988</v>
      </c>
      <c r="Q138" s="151">
        <v>2.2936443930356356</v>
      </c>
    </row>
    <row r="139" spans="1:17" x14ac:dyDescent="0.25">
      <c r="A139" s="156" t="s">
        <v>180</v>
      </c>
      <c r="B139" s="155">
        <v>10.190053847745448</v>
      </c>
      <c r="C139" s="155">
        <v>11.318869519739673</v>
      </c>
      <c r="D139" s="155">
        <v>11.56510520152446</v>
      </c>
      <c r="E139" s="155">
        <v>11.772015629133032</v>
      </c>
      <c r="F139" s="155">
        <v>10.68739216456207</v>
      </c>
      <c r="G139" s="155">
        <v>11.217192154167332</v>
      </c>
      <c r="H139" s="155">
        <v>11.531673910021858</v>
      </c>
      <c r="I139" s="155">
        <v>10.627432487399393</v>
      </c>
      <c r="J139" s="155">
        <v>10.935435877356522</v>
      </c>
      <c r="K139" s="155">
        <v>10.446650230097648</v>
      </c>
      <c r="L139" s="155">
        <v>9.5747745665698254</v>
      </c>
      <c r="M139" s="155">
        <v>9.8432903664058671</v>
      </c>
      <c r="N139" s="155">
        <v>10.19115917973331</v>
      </c>
      <c r="O139" s="155">
        <v>9.0685359926688971</v>
      </c>
      <c r="P139" s="155">
        <v>10.414922906943712</v>
      </c>
      <c r="Q139" s="155">
        <v>10.715577517837724</v>
      </c>
    </row>
    <row r="140" spans="1:17" x14ac:dyDescent="0.25">
      <c r="A140" s="152" t="s">
        <v>193</v>
      </c>
      <c r="B140" s="151">
        <v>4.5101404281219031</v>
      </c>
      <c r="C140" s="151">
        <v>5.6927117382409769</v>
      </c>
      <c r="D140" s="151">
        <v>5.0254865156002051</v>
      </c>
      <c r="E140" s="151">
        <v>5.6674671748456849</v>
      </c>
      <c r="F140" s="151">
        <v>3.7256367806022204</v>
      </c>
      <c r="G140" s="151">
        <v>3.2312223647002987</v>
      </c>
      <c r="H140" s="151">
        <v>1.4969474692360878</v>
      </c>
      <c r="I140" s="151">
        <v>1.9012326129191444</v>
      </c>
      <c r="J140" s="151">
        <v>1.3947586679244097</v>
      </c>
      <c r="K140" s="151">
        <v>0</v>
      </c>
      <c r="L140" s="151">
        <v>0</v>
      </c>
      <c r="M140" s="151">
        <v>0</v>
      </c>
      <c r="N140" s="151">
        <v>0</v>
      </c>
      <c r="O140" s="151">
        <v>3.4370092225989417</v>
      </c>
      <c r="P140" s="151">
        <v>5.0604431918491226</v>
      </c>
      <c r="Q140" s="151">
        <v>5.6732359196584881</v>
      </c>
    </row>
    <row r="141" spans="1:17" x14ac:dyDescent="0.25">
      <c r="A141" s="152" t="s">
        <v>187</v>
      </c>
      <c r="B141" s="151">
        <v>2.9737800944942459</v>
      </c>
      <c r="C141" s="151">
        <v>3.3945069799615233</v>
      </c>
      <c r="D141" s="151">
        <v>3.3625965660927459</v>
      </c>
      <c r="E141" s="151">
        <v>3.4965615679502253</v>
      </c>
      <c r="F141" s="151">
        <v>2.9846128030377974</v>
      </c>
      <c r="G141" s="151">
        <v>3.0417794759291628</v>
      </c>
      <c r="H141" s="151">
        <v>2.8830957308730563</v>
      </c>
      <c r="I141" s="151">
        <v>2.7267619117143567</v>
      </c>
      <c r="J141" s="151">
        <v>2.7307129286186882</v>
      </c>
      <c r="K141" s="151">
        <v>2.4292078422452064</v>
      </c>
      <c r="L141" s="151">
        <v>2.2240566703237663</v>
      </c>
      <c r="M141" s="151">
        <v>2.2868389244472151</v>
      </c>
      <c r="N141" s="151">
        <v>2.3645555484321226</v>
      </c>
      <c r="O141" s="151">
        <v>2.5693819356477956</v>
      </c>
      <c r="P141" s="151">
        <v>3.0987057134731648</v>
      </c>
      <c r="Q141" s="151">
        <v>3.2507923185628949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5.2135523196234251E-16</v>
      </c>
      <c r="J144" s="87">
        <v>0</v>
      </c>
      <c r="K144" s="87">
        <v>5.2772831712793455E-2</v>
      </c>
      <c r="L144" s="87">
        <v>0.14461001286521757</v>
      </c>
      <c r="M144" s="87">
        <v>0.13226703074871865</v>
      </c>
      <c r="N144" s="87">
        <v>0.26081787661962741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2.0850700504373876E-2</v>
      </c>
      <c r="Q145" s="87">
        <v>1.623034427082818E-2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2.9737800944942459</v>
      </c>
      <c r="C148" s="87">
        <v>3.3945069799615233</v>
      </c>
      <c r="D148" s="87">
        <v>3.3625965660927459</v>
      </c>
      <c r="E148" s="87">
        <v>3.4965615679502253</v>
      </c>
      <c r="F148" s="87">
        <v>2.9846128030377974</v>
      </c>
      <c r="G148" s="87">
        <v>3.0417794759291628</v>
      </c>
      <c r="H148" s="87">
        <v>2.8830957308730563</v>
      </c>
      <c r="I148" s="87">
        <v>2.7267619117143562</v>
      </c>
      <c r="J148" s="87">
        <v>2.7307129286186882</v>
      </c>
      <c r="K148" s="87">
        <v>2.376435010532413</v>
      </c>
      <c r="L148" s="87">
        <v>2.0794466574585488</v>
      </c>
      <c r="M148" s="87">
        <v>2.1545718936984963</v>
      </c>
      <c r="N148" s="87">
        <v>2.1037376718124952</v>
      </c>
      <c r="O148" s="87">
        <v>2.5693819356477956</v>
      </c>
      <c r="P148" s="87">
        <v>3.0778550129687909</v>
      </c>
      <c r="Q148" s="87">
        <v>3.2345619742920668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2.7061333251292994</v>
      </c>
      <c r="C152" s="151">
        <v>2.2316508015371728</v>
      </c>
      <c r="D152" s="151">
        <v>3.1770221198315083</v>
      </c>
      <c r="E152" s="151">
        <v>2.6079868863371218</v>
      </c>
      <c r="F152" s="151">
        <v>3.9771425809220529</v>
      </c>
      <c r="G152" s="151">
        <v>4.9441903135378702</v>
      </c>
      <c r="H152" s="151">
        <v>7.1516307099127134</v>
      </c>
      <c r="I152" s="151">
        <v>5.9994379627658905</v>
      </c>
      <c r="J152" s="151">
        <v>6.8099642808134231</v>
      </c>
      <c r="K152" s="151">
        <v>8.0174423878524408</v>
      </c>
      <c r="L152" s="151">
        <v>7.3507178962460582</v>
      </c>
      <c r="M152" s="151">
        <v>7.5564514419586519</v>
      </c>
      <c r="N152" s="151">
        <v>7.8266036313011877</v>
      </c>
      <c r="O152" s="151">
        <v>3.0621448344221598</v>
      </c>
      <c r="P152" s="151">
        <v>2.2557740016214263</v>
      </c>
      <c r="Q152" s="151">
        <v>1.7915492796163417</v>
      </c>
    </row>
    <row r="153" spans="1:17" x14ac:dyDescent="0.25">
      <c r="A153" s="243" t="s">
        <v>179</v>
      </c>
      <c r="B153" s="242">
        <v>20.971248244208869</v>
      </c>
      <c r="C153" s="242">
        <v>23.938235606348584</v>
      </c>
      <c r="D153" s="242">
        <v>23.713201747235555</v>
      </c>
      <c r="E153" s="242">
        <v>24.657929743495441</v>
      </c>
      <c r="F153" s="242">
        <v>21.047641054976744</v>
      </c>
      <c r="G153" s="242">
        <v>21.450783335308738</v>
      </c>
      <c r="H153" s="242">
        <v>20.331737506717193</v>
      </c>
      <c r="I153" s="242">
        <v>19.229263474890725</v>
      </c>
      <c r="J153" s="242">
        <v>19.257126246745045</v>
      </c>
      <c r="K153" s="242">
        <v>17.143041410732767</v>
      </c>
      <c r="L153" s="242">
        <v>15.717438953460906</v>
      </c>
      <c r="M153" s="242">
        <v>16.157342169862144</v>
      </c>
      <c r="N153" s="242">
        <v>16.734986503935087</v>
      </c>
      <c r="O153" s="242">
        <v>18.119411891422914</v>
      </c>
      <c r="P153" s="242">
        <v>21.861065951199784</v>
      </c>
      <c r="Q153" s="242">
        <v>22.931630446142687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129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0.99999999999999989</v>
      </c>
      <c r="C157" s="77">
        <f t="shared" si="0"/>
        <v>0.99999999999999989</v>
      </c>
      <c r="D157" s="77">
        <f t="shared" si="0"/>
        <v>1.0000000000000002</v>
      </c>
      <c r="E157" s="77">
        <f t="shared" si="0"/>
        <v>0.99999999999999989</v>
      </c>
      <c r="F157" s="77">
        <f t="shared" si="0"/>
        <v>1</v>
      </c>
      <c r="G157" s="77">
        <f t="shared" si="0"/>
        <v>0.99999999999999989</v>
      </c>
      <c r="H157" s="77">
        <f t="shared" si="0"/>
        <v>1</v>
      </c>
      <c r="I157" s="77">
        <f t="shared" si="0"/>
        <v>1</v>
      </c>
      <c r="J157" s="77">
        <f t="shared" si="0"/>
        <v>0.99999999999999978</v>
      </c>
      <c r="K157" s="77">
        <f t="shared" si="0"/>
        <v>1</v>
      </c>
      <c r="L157" s="77">
        <f t="shared" si="0"/>
        <v>1</v>
      </c>
      <c r="M157" s="77">
        <f t="shared" si="0"/>
        <v>1</v>
      </c>
      <c r="N157" s="77">
        <f t="shared" si="0"/>
        <v>1</v>
      </c>
      <c r="O157" s="77">
        <f t="shared" si="0"/>
        <v>1.0000000000000002</v>
      </c>
      <c r="P157" s="77">
        <f t="shared" si="0"/>
        <v>1.0000000000000002</v>
      </c>
      <c r="Q157" s="77">
        <f t="shared" si="0"/>
        <v>0.99999999999999989</v>
      </c>
    </row>
    <row r="158" spans="1:17" x14ac:dyDescent="0.25">
      <c r="A158" s="132" t="s">
        <v>83</v>
      </c>
      <c r="B158" s="240">
        <f t="shared" ref="B158:Q158" si="1">IF(B$6=0,0,B$6/B$5)</f>
        <v>5.1941607090806021E-4</v>
      </c>
      <c r="C158" s="240">
        <f t="shared" si="1"/>
        <v>6.7763348819257813E-4</v>
      </c>
      <c r="D158" s="240">
        <f t="shared" si="1"/>
        <v>7.3427353988089836E-4</v>
      </c>
      <c r="E158" s="240">
        <f t="shared" si="1"/>
        <v>8.4064894789968327E-4</v>
      </c>
      <c r="F158" s="240">
        <f t="shared" si="1"/>
        <v>7.6352286610045111E-4</v>
      </c>
      <c r="G158" s="240">
        <f t="shared" si="1"/>
        <v>7.6071173418287624E-4</v>
      </c>
      <c r="H158" s="240">
        <f t="shared" si="1"/>
        <v>6.8280030662266422E-4</v>
      </c>
      <c r="I158" s="240">
        <f t="shared" si="1"/>
        <v>6.8584542420678421E-4</v>
      </c>
      <c r="J158" s="240">
        <f t="shared" si="1"/>
        <v>8.5855518585342921E-4</v>
      </c>
      <c r="K158" s="240">
        <f t="shared" si="1"/>
        <v>8.1874181933981193E-4</v>
      </c>
      <c r="L158" s="240">
        <f t="shared" si="1"/>
        <v>8.2458523706053089E-4</v>
      </c>
      <c r="M158" s="240">
        <f t="shared" si="1"/>
        <v>9.364333917734935E-4</v>
      </c>
      <c r="N158" s="240">
        <f t="shared" si="1"/>
        <v>8.9002538034979974E-4</v>
      </c>
      <c r="O158" s="240">
        <f t="shared" si="1"/>
        <v>1.1690316032593121E-3</v>
      </c>
      <c r="P158" s="240">
        <f t="shared" si="1"/>
        <v>1.0160252852137227E-3</v>
      </c>
      <c r="Q158" s="240">
        <f t="shared" si="1"/>
        <v>1.0867956754995226E-3</v>
      </c>
    </row>
    <row r="159" spans="1:17" x14ac:dyDescent="0.25">
      <c r="A159" s="76" t="s">
        <v>82</v>
      </c>
      <c r="B159" s="239">
        <f t="shared" ref="B159:Q159" si="2">IF(B$7=0,0,B$7/B$5)</f>
        <v>8.8639791412414891E-4</v>
      </c>
      <c r="C159" s="239">
        <f t="shared" si="2"/>
        <v>1.1564003197369137E-3</v>
      </c>
      <c r="D159" s="239">
        <f t="shared" si="2"/>
        <v>1.2530581370136103E-3</v>
      </c>
      <c r="E159" s="239">
        <f t="shared" si="2"/>
        <v>1.4345907176615557E-3</v>
      </c>
      <c r="F159" s="239">
        <f t="shared" si="2"/>
        <v>1.3029729224865027E-3</v>
      </c>
      <c r="G159" s="239">
        <f t="shared" si="2"/>
        <v>1.298175647993802E-3</v>
      </c>
      <c r="H159" s="239">
        <f t="shared" si="2"/>
        <v>1.165217638521602E-3</v>
      </c>
      <c r="I159" s="239">
        <f t="shared" si="2"/>
        <v>1.170414216036248E-3</v>
      </c>
      <c r="J159" s="239">
        <f t="shared" si="2"/>
        <v>1.4651482087770368E-3</v>
      </c>
      <c r="K159" s="239">
        <f t="shared" si="2"/>
        <v>1.3972055958920814E-3</v>
      </c>
      <c r="L159" s="239">
        <f t="shared" si="2"/>
        <v>1.4071775501097214E-3</v>
      </c>
      <c r="M159" s="239">
        <f t="shared" si="2"/>
        <v>1.5980495246000024E-3</v>
      </c>
      <c r="N159" s="239">
        <f t="shared" si="2"/>
        <v>1.518852967487904E-3</v>
      </c>
      <c r="O159" s="239">
        <f t="shared" si="2"/>
        <v>1.9949848160506424E-3</v>
      </c>
      <c r="P159" s="239">
        <f t="shared" si="2"/>
        <v>1.7338752956495436E-3</v>
      </c>
      <c r="Q159" s="239">
        <f t="shared" si="2"/>
        <v>1.8546469271884314E-3</v>
      </c>
    </row>
    <row r="160" spans="1:17" x14ac:dyDescent="0.25">
      <c r="A160" s="76" t="s">
        <v>81</v>
      </c>
      <c r="B160" s="239">
        <f t="shared" ref="B160:Q160" si="3">IF(B$8=0,0,B$8/B$5)</f>
        <v>8.8785649865378571E-4</v>
      </c>
      <c r="C160" s="239">
        <f t="shared" si="3"/>
        <v>1.1583031983307811E-3</v>
      </c>
      <c r="D160" s="239">
        <f t="shared" si="3"/>
        <v>1.2551200678736231E-3</v>
      </c>
      <c r="E160" s="239">
        <f t="shared" si="3"/>
        <v>1.4369513638158387E-3</v>
      </c>
      <c r="F160" s="239">
        <f t="shared" si="3"/>
        <v>1.3051169890699089E-3</v>
      </c>
      <c r="G160" s="239">
        <f t="shared" si="3"/>
        <v>1.3003118205713131E-3</v>
      </c>
      <c r="H160" s="239">
        <f t="shared" si="3"/>
        <v>1.1671350261802666E-3</v>
      </c>
      <c r="I160" s="239">
        <f t="shared" si="3"/>
        <v>1.1723401547614814E-3</v>
      </c>
      <c r="J160" s="239">
        <f t="shared" si="3"/>
        <v>1.4675591378607977E-3</v>
      </c>
      <c r="K160" s="239">
        <f t="shared" si="3"/>
        <v>1.3995047241215336E-3</v>
      </c>
      <c r="L160" s="239">
        <f t="shared" si="3"/>
        <v>1.4094930873784098E-3</v>
      </c>
      <c r="M160" s="239">
        <f t="shared" si="3"/>
        <v>1.6006791453121378E-3</v>
      </c>
      <c r="N160" s="239">
        <f t="shared" si="3"/>
        <v>1.5213522687676909E-3</v>
      </c>
      <c r="O160" s="239">
        <f t="shared" si="3"/>
        <v>1.998267601290979E-3</v>
      </c>
      <c r="P160" s="239">
        <f t="shared" si="3"/>
        <v>1.7367284202364319E-3</v>
      </c>
      <c r="Q160" s="239">
        <f t="shared" si="3"/>
        <v>1.8576987837788303E-3</v>
      </c>
    </row>
    <row r="161" spans="1:17" x14ac:dyDescent="0.25">
      <c r="A161" s="76" t="s">
        <v>80</v>
      </c>
      <c r="B161" s="239">
        <f t="shared" ref="B161:Q161" si="4">IF(B$9=0,0,B$9/B$5)</f>
        <v>4.9822834026812439E-3</v>
      </c>
      <c r="C161" s="239">
        <f t="shared" si="4"/>
        <v>6.4999184091869989E-3</v>
      </c>
      <c r="D161" s="239">
        <f t="shared" si="4"/>
        <v>7.0432146321174494E-3</v>
      </c>
      <c r="E161" s="239">
        <f t="shared" si="4"/>
        <v>8.0635766492165497E-3</v>
      </c>
      <c r="F161" s="239">
        <f t="shared" si="4"/>
        <v>7.3237766723110095E-3</v>
      </c>
      <c r="G161" s="239">
        <f t="shared" si="4"/>
        <v>7.2968120543868966E-3</v>
      </c>
      <c r="H161" s="239">
        <f t="shared" si="4"/>
        <v>6.5494789737338003E-3</v>
      </c>
      <c r="I161" s="239">
        <f t="shared" si="4"/>
        <v>6.5786880021954158E-3</v>
      </c>
      <c r="J161" s="239">
        <f t="shared" si="4"/>
        <v>8.2353348160469353E-3</v>
      </c>
      <c r="K161" s="239">
        <f t="shared" si="4"/>
        <v>7.8534415973044377E-3</v>
      </c>
      <c r="L161" s="239">
        <f t="shared" si="4"/>
        <v>7.9094921601489329E-3</v>
      </c>
      <c r="M161" s="239">
        <f t="shared" si="4"/>
        <v>8.9823492318846926E-3</v>
      </c>
      <c r="N161" s="239">
        <f t="shared" si="4"/>
        <v>8.5371996148089525E-3</v>
      </c>
      <c r="O161" s="239">
        <f t="shared" si="4"/>
        <v>1.1213451181720712E-2</v>
      </c>
      <c r="P161" s="239">
        <f t="shared" si="4"/>
        <v>9.7458014850696356E-3</v>
      </c>
      <c r="Q161" s="239">
        <f t="shared" si="4"/>
        <v>1.0424637125071672E-2</v>
      </c>
    </row>
    <row r="162" spans="1:17" x14ac:dyDescent="0.25">
      <c r="A162" s="129" t="s">
        <v>79</v>
      </c>
      <c r="B162" s="238">
        <f t="shared" ref="B162:Q162" si="5">IF(B$10=0,0,B$10/B$5)</f>
        <v>2.4279186749086336E-3</v>
      </c>
      <c r="C162" s="238">
        <f t="shared" si="5"/>
        <v>3.1674780448167077E-3</v>
      </c>
      <c r="D162" s="238">
        <f t="shared" si="5"/>
        <v>3.4322319616553812E-3</v>
      </c>
      <c r="E162" s="238">
        <f t="shared" si="5"/>
        <v>3.9294650165131485E-3</v>
      </c>
      <c r="F162" s="238">
        <f t="shared" si="5"/>
        <v>3.5689527705298472E-3</v>
      </c>
      <c r="G162" s="238">
        <f t="shared" si="5"/>
        <v>3.5558126309335127E-3</v>
      </c>
      <c r="H162" s="238">
        <f t="shared" si="5"/>
        <v>3.1916294249123172E-3</v>
      </c>
      <c r="I162" s="238">
        <f t="shared" si="5"/>
        <v>3.2058632891761858E-3</v>
      </c>
      <c r="J162" s="238">
        <f t="shared" si="5"/>
        <v>4.0131645629081095E-3</v>
      </c>
      <c r="K162" s="238">
        <f t="shared" si="5"/>
        <v>4.0680204451783216E-3</v>
      </c>
      <c r="L162" s="238">
        <f t="shared" si="5"/>
        <v>4.0970541920764226E-3</v>
      </c>
      <c r="M162" s="238">
        <f t="shared" si="5"/>
        <v>4.6527856441411124E-3</v>
      </c>
      <c r="N162" s="238">
        <f t="shared" si="5"/>
        <v>4.4222016739172837E-3</v>
      </c>
      <c r="O162" s="238">
        <f t="shared" si="5"/>
        <v>5.4644317341772481E-3</v>
      </c>
      <c r="P162" s="238">
        <f t="shared" si="5"/>
        <v>4.6459595286563894E-3</v>
      </c>
      <c r="Q162" s="238">
        <f t="shared" si="5"/>
        <v>4.9853911934017543E-3</v>
      </c>
    </row>
    <row r="163" spans="1:17" x14ac:dyDescent="0.25">
      <c r="A163" s="232" t="s">
        <v>185</v>
      </c>
      <c r="B163" s="241">
        <f t="shared" ref="B163:Q163" si="6">IF(B$15=0,0,B$15/B$5)</f>
        <v>0.91538921408812546</v>
      </c>
      <c r="C163" s="241">
        <f t="shared" si="6"/>
        <v>0.88992514283594082</v>
      </c>
      <c r="D163" s="241">
        <f t="shared" si="6"/>
        <v>0.88153249498941033</v>
      </c>
      <c r="E163" s="241">
        <f t="shared" si="6"/>
        <v>0.86378164626005538</v>
      </c>
      <c r="F163" s="241">
        <f t="shared" si="6"/>
        <v>0.87595351130841725</v>
      </c>
      <c r="G163" s="241">
        <f t="shared" si="6"/>
        <v>0.87571512061927492</v>
      </c>
      <c r="H163" s="241">
        <f t="shared" si="6"/>
        <v>0.8871444071085155</v>
      </c>
      <c r="I163" s="241">
        <f t="shared" si="6"/>
        <v>0.88758090538598011</v>
      </c>
      <c r="J163" s="241">
        <f t="shared" si="6"/>
        <v>0.8577419526505381</v>
      </c>
      <c r="K163" s="241">
        <f t="shared" si="6"/>
        <v>0.86167237053997325</v>
      </c>
      <c r="L163" s="241">
        <f t="shared" si="6"/>
        <v>0.86457482324232959</v>
      </c>
      <c r="M163" s="241">
        <f t="shared" si="6"/>
        <v>0.84329638937559803</v>
      </c>
      <c r="N163" s="241">
        <f t="shared" si="6"/>
        <v>0.84993170461550871</v>
      </c>
      <c r="O163" s="241">
        <f t="shared" si="6"/>
        <v>0.81024993791533473</v>
      </c>
      <c r="P163" s="241">
        <f t="shared" si="6"/>
        <v>0.83648476472701982</v>
      </c>
      <c r="Q163" s="241">
        <f t="shared" si="6"/>
        <v>0.82440807832009855</v>
      </c>
    </row>
    <row r="164" spans="1:17" x14ac:dyDescent="0.25">
      <c r="A164" s="127" t="s">
        <v>184</v>
      </c>
      <c r="B164" s="237">
        <f t="shared" ref="B164:Q164" si="7">IF(B$24=0,0,B$24/B$5)</f>
        <v>5.4833156469037483E-2</v>
      </c>
      <c r="C164" s="237">
        <f t="shared" si="7"/>
        <v>7.1735515974940448E-2</v>
      </c>
      <c r="D164" s="237">
        <f t="shared" si="7"/>
        <v>7.6580054316520901E-2</v>
      </c>
      <c r="E164" s="237">
        <f t="shared" si="7"/>
        <v>8.8601903962116951E-2</v>
      </c>
      <c r="F164" s="237">
        <f t="shared" si="7"/>
        <v>7.9623052404318453E-2</v>
      </c>
      <c r="G164" s="237">
        <f t="shared" si="7"/>
        <v>7.9475189039204294E-2</v>
      </c>
      <c r="H164" s="237">
        <f t="shared" si="7"/>
        <v>7.1139435641923821E-2</v>
      </c>
      <c r="I164" s="237">
        <f t="shared" si="7"/>
        <v>7.0954937650027042E-2</v>
      </c>
      <c r="J164" s="237">
        <f t="shared" si="7"/>
        <v>8.970594967399409E-2</v>
      </c>
      <c r="K164" s="237">
        <f t="shared" si="7"/>
        <v>8.6398112621788176E-2</v>
      </c>
      <c r="L164" s="237">
        <f t="shared" si="7"/>
        <v>7.1487792716160278E-2</v>
      </c>
      <c r="M164" s="237">
        <f t="shared" si="7"/>
        <v>9.1060251605179554E-2</v>
      </c>
      <c r="N164" s="237">
        <f t="shared" si="7"/>
        <v>9.3484561472297112E-2</v>
      </c>
      <c r="O164" s="237">
        <f t="shared" si="7"/>
        <v>0.12218267960879126</v>
      </c>
      <c r="P164" s="237">
        <f t="shared" si="7"/>
        <v>0.10607716274796426</v>
      </c>
      <c r="Q164" s="237">
        <f t="shared" si="7"/>
        <v>0.11454626718352347</v>
      </c>
    </row>
    <row r="165" spans="1:17" x14ac:dyDescent="0.25">
      <c r="A165" s="127" t="s">
        <v>181</v>
      </c>
      <c r="B165" s="237">
        <f t="shared" ref="B165:Q165" si="8">IF(B$35=0,0,B$35/B$5)</f>
        <v>9.2382869609624971E-3</v>
      </c>
      <c r="C165" s="237">
        <f t="shared" si="8"/>
        <v>1.1760036674817478E-2</v>
      </c>
      <c r="D165" s="237">
        <f t="shared" si="8"/>
        <v>1.311226801695323E-2</v>
      </c>
      <c r="E165" s="237">
        <f t="shared" si="8"/>
        <v>1.4890989515227443E-2</v>
      </c>
      <c r="F165" s="237">
        <f t="shared" si="8"/>
        <v>1.4105620701061472E-2</v>
      </c>
      <c r="G165" s="237">
        <f t="shared" si="8"/>
        <v>1.4304616068962371E-2</v>
      </c>
      <c r="H165" s="237">
        <f t="shared" si="8"/>
        <v>1.3552118044636482E-2</v>
      </c>
      <c r="I165" s="237">
        <f t="shared" si="8"/>
        <v>1.3432438416944789E-2</v>
      </c>
      <c r="J165" s="237">
        <f t="shared" si="8"/>
        <v>1.7123227809528917E-2</v>
      </c>
      <c r="K165" s="237">
        <f t="shared" si="8"/>
        <v>1.6983029160933073E-2</v>
      </c>
      <c r="L165" s="237">
        <f t="shared" si="8"/>
        <v>2.8777972707901497E-2</v>
      </c>
      <c r="M165" s="237">
        <f t="shared" si="8"/>
        <v>2.5651709196727018E-2</v>
      </c>
      <c r="N165" s="237">
        <f t="shared" si="8"/>
        <v>1.8620472256126407E-2</v>
      </c>
      <c r="O165" s="237">
        <f t="shared" si="8"/>
        <v>2.136846487530936E-2</v>
      </c>
      <c r="P165" s="237">
        <f t="shared" si="8"/>
        <v>1.8021654323254355E-2</v>
      </c>
      <c r="Q165" s="237">
        <f t="shared" si="8"/>
        <v>1.9125563912440077E-2</v>
      </c>
    </row>
    <row r="166" spans="1:17" x14ac:dyDescent="0.25">
      <c r="A166" s="142" t="s">
        <v>190</v>
      </c>
      <c r="B166" s="235">
        <f t="shared" ref="B166:Q166" si="9">IF(B$36=0,0,B$36/B$5)</f>
        <v>6.2236442281647739E-3</v>
      </c>
      <c r="C166" s="235">
        <f t="shared" si="9"/>
        <v>8.9186880576256448E-3</v>
      </c>
      <c r="D166" s="235">
        <f t="shared" si="9"/>
        <v>8.6875715792236862E-3</v>
      </c>
      <c r="E166" s="235">
        <f t="shared" si="9"/>
        <v>1.0891919330102287E-2</v>
      </c>
      <c r="F166" s="235">
        <f t="shared" si="9"/>
        <v>7.6165076564146134E-3</v>
      </c>
      <c r="G166" s="235">
        <f t="shared" si="9"/>
        <v>6.4184176741232234E-3</v>
      </c>
      <c r="H166" s="235">
        <f t="shared" si="9"/>
        <v>2.7497280111824264E-3</v>
      </c>
      <c r="I166" s="235">
        <f t="shared" si="9"/>
        <v>3.8081257796698047E-3</v>
      </c>
      <c r="J166" s="235">
        <f t="shared" si="9"/>
        <v>3.4674282937654632E-3</v>
      </c>
      <c r="K166" s="235">
        <f t="shared" si="9"/>
        <v>6.9501399976454781E-4</v>
      </c>
      <c r="L166" s="235">
        <f t="shared" si="9"/>
        <v>7.0594299198925646E-4</v>
      </c>
      <c r="M166" s="235">
        <f t="shared" si="9"/>
        <v>4.8753399405054127E-4</v>
      </c>
      <c r="N166" s="235">
        <f t="shared" si="9"/>
        <v>2.9414979324936458E-4</v>
      </c>
      <c r="O166" s="235">
        <f t="shared" si="9"/>
        <v>1.2482523521256301E-2</v>
      </c>
      <c r="P166" s="235">
        <f t="shared" si="9"/>
        <v>1.3306191462996454E-2</v>
      </c>
      <c r="Q166" s="235">
        <f t="shared" si="9"/>
        <v>1.5306672708449608E-2</v>
      </c>
    </row>
    <row r="167" spans="1:17" x14ac:dyDescent="0.25">
      <c r="A167" s="142" t="s">
        <v>189</v>
      </c>
      <c r="B167" s="235">
        <f t="shared" ref="B167:Q167" si="10">IF(B$42=0,0,B$42/B$5)</f>
        <v>3.0146427327977232E-3</v>
      </c>
      <c r="C167" s="235">
        <f t="shared" si="10"/>
        <v>2.841348617191832E-3</v>
      </c>
      <c r="D167" s="235">
        <f t="shared" si="10"/>
        <v>4.4246964377295441E-3</v>
      </c>
      <c r="E167" s="235">
        <f t="shared" si="10"/>
        <v>3.9990701851251561E-3</v>
      </c>
      <c r="F167" s="235">
        <f t="shared" si="10"/>
        <v>6.4891130446468595E-3</v>
      </c>
      <c r="G167" s="235">
        <f t="shared" si="10"/>
        <v>7.886198394839148E-3</v>
      </c>
      <c r="H167" s="235">
        <f t="shared" si="10"/>
        <v>1.0802390033454057E-2</v>
      </c>
      <c r="I167" s="235">
        <f t="shared" si="10"/>
        <v>9.624312637274984E-3</v>
      </c>
      <c r="J167" s="235">
        <f t="shared" si="10"/>
        <v>1.3655799515763456E-2</v>
      </c>
      <c r="K167" s="235">
        <f t="shared" si="10"/>
        <v>1.6288015161168526E-2</v>
      </c>
      <c r="L167" s="235">
        <f t="shared" si="10"/>
        <v>2.8072029715912241E-2</v>
      </c>
      <c r="M167" s="235">
        <f t="shared" si="10"/>
        <v>2.516417520267648E-2</v>
      </c>
      <c r="N167" s="235">
        <f t="shared" si="10"/>
        <v>1.8326322462877045E-2</v>
      </c>
      <c r="O167" s="235">
        <f t="shared" si="10"/>
        <v>8.8859413540530573E-3</v>
      </c>
      <c r="P167" s="235">
        <f t="shared" si="10"/>
        <v>4.7154628602579032E-3</v>
      </c>
      <c r="Q167" s="235">
        <f t="shared" si="10"/>
        <v>3.8188912039904669E-3</v>
      </c>
    </row>
    <row r="168" spans="1:17" x14ac:dyDescent="0.25">
      <c r="A168" s="127" t="s">
        <v>180</v>
      </c>
      <c r="B168" s="236">
        <f t="shared" ref="B168:Q168" si="11">IF(B$43=0,0,B$43/B$5)</f>
        <v>6.2133761985476346E-3</v>
      </c>
      <c r="C168" s="236">
        <f t="shared" si="11"/>
        <v>7.8895583781669072E-3</v>
      </c>
      <c r="D168" s="236">
        <f t="shared" si="11"/>
        <v>8.5232525497271061E-3</v>
      </c>
      <c r="E168" s="236">
        <f t="shared" si="11"/>
        <v>9.5395999123981182E-3</v>
      </c>
      <c r="F168" s="236">
        <f t="shared" si="11"/>
        <v>9.2591625160705626E-3</v>
      </c>
      <c r="G168" s="236">
        <f t="shared" si="11"/>
        <v>9.523954770070106E-3</v>
      </c>
      <c r="H168" s="236">
        <f t="shared" si="11"/>
        <v>9.33178753080742E-3</v>
      </c>
      <c r="I168" s="236">
        <f t="shared" si="11"/>
        <v>9.1154797684072537E-3</v>
      </c>
      <c r="J168" s="236">
        <f t="shared" si="11"/>
        <v>1.174913923417586E-2</v>
      </c>
      <c r="K168" s="236">
        <f t="shared" si="11"/>
        <v>1.21238893684164E-2</v>
      </c>
      <c r="L168" s="236">
        <f t="shared" si="11"/>
        <v>1.2173926541776115E-2</v>
      </c>
      <c r="M168" s="236">
        <f t="shared" si="11"/>
        <v>1.3888374481423753E-2</v>
      </c>
      <c r="N168" s="236">
        <f t="shared" si="11"/>
        <v>1.3153619274762876E-2</v>
      </c>
      <c r="O168" s="236">
        <f t="shared" si="11"/>
        <v>1.3955965812111622E-2</v>
      </c>
      <c r="P168" s="236">
        <f t="shared" si="11"/>
        <v>1.1496790621796061E-2</v>
      </c>
      <c r="Q168" s="236">
        <f t="shared" si="11"/>
        <v>1.2039923483602112E-2</v>
      </c>
    </row>
    <row r="169" spans="1:17" x14ac:dyDescent="0.25">
      <c r="A169" s="142" t="s">
        <v>188</v>
      </c>
      <c r="B169" s="235">
        <f t="shared" ref="B169:Q169" si="12">IF(B$44=0,0,B$44/B$5)</f>
        <v>2.8959654683604875E-3</v>
      </c>
      <c r="C169" s="235">
        <f t="shared" si="12"/>
        <v>4.1776699805015517E-3</v>
      </c>
      <c r="D169" s="235">
        <f t="shared" si="12"/>
        <v>4.0342054087212547E-3</v>
      </c>
      <c r="E169" s="235">
        <f t="shared" si="12"/>
        <v>5.0090952438612262E-3</v>
      </c>
      <c r="F169" s="235">
        <f t="shared" si="12"/>
        <v>3.5037357525178887E-3</v>
      </c>
      <c r="G169" s="235">
        <f t="shared" si="12"/>
        <v>2.9706809988566348E-3</v>
      </c>
      <c r="H169" s="235">
        <f t="shared" si="12"/>
        <v>1.303280768917155E-3</v>
      </c>
      <c r="I169" s="235">
        <f t="shared" si="12"/>
        <v>1.7579683987609981E-3</v>
      </c>
      <c r="J169" s="235">
        <f t="shared" si="12"/>
        <v>1.6120853096766035E-3</v>
      </c>
      <c r="K169" s="235">
        <f t="shared" si="12"/>
        <v>0</v>
      </c>
      <c r="L169" s="235">
        <f t="shared" si="12"/>
        <v>0</v>
      </c>
      <c r="M169" s="235">
        <f t="shared" si="12"/>
        <v>0</v>
      </c>
      <c r="N169" s="235">
        <f t="shared" si="12"/>
        <v>0</v>
      </c>
      <c r="O169" s="235">
        <f t="shared" si="12"/>
        <v>5.7487717412043398E-3</v>
      </c>
      <c r="P169" s="235">
        <f t="shared" si="12"/>
        <v>6.0972492462392312E-3</v>
      </c>
      <c r="Q169" s="235">
        <f t="shared" si="12"/>
        <v>6.970373090531258E-3</v>
      </c>
    </row>
    <row r="170" spans="1:17" x14ac:dyDescent="0.25">
      <c r="A170" s="142" t="s">
        <v>187</v>
      </c>
      <c r="B170" s="235">
        <f t="shared" ref="B170:Q170" si="13">IF(B$45=0,0,B$45/B$5)</f>
        <v>1.5797999423967995E-3</v>
      </c>
      <c r="C170" s="235">
        <f t="shared" si="13"/>
        <v>2.0741626547797929E-3</v>
      </c>
      <c r="D170" s="235">
        <f t="shared" si="13"/>
        <v>1.9386950945591407E-3</v>
      </c>
      <c r="E170" s="235">
        <f t="shared" si="13"/>
        <v>2.2254794596772687E-3</v>
      </c>
      <c r="F170" s="235">
        <f t="shared" si="13"/>
        <v>2.0151650380429214E-3</v>
      </c>
      <c r="G170" s="235">
        <f t="shared" si="13"/>
        <v>2.0077456207482601E-3</v>
      </c>
      <c r="H170" s="235">
        <f t="shared" si="13"/>
        <v>1.8021140779953559E-3</v>
      </c>
      <c r="I170" s="235">
        <f t="shared" si="13"/>
        <v>1.8101510533954485E-3</v>
      </c>
      <c r="J170" s="235">
        <f t="shared" si="13"/>
        <v>2.2659837322208786E-3</v>
      </c>
      <c r="K170" s="235">
        <f t="shared" si="13"/>
        <v>2.1971376339208299E-3</v>
      </c>
      <c r="L170" s="235">
        <f t="shared" si="13"/>
        <v>2.1763268847433724E-3</v>
      </c>
      <c r="M170" s="235">
        <f t="shared" si="13"/>
        <v>2.534683273220087E-3</v>
      </c>
      <c r="N170" s="235">
        <f t="shared" si="13"/>
        <v>2.3625972707121213E-3</v>
      </c>
      <c r="O170" s="235">
        <f t="shared" si="13"/>
        <v>3.0854237899739737E-3</v>
      </c>
      <c r="P170" s="235">
        <f t="shared" si="13"/>
        <v>2.6815943875882777E-3</v>
      </c>
      <c r="Q170" s="235">
        <f t="shared" si="13"/>
        <v>2.8683785987291626E-3</v>
      </c>
    </row>
    <row r="171" spans="1:17" x14ac:dyDescent="0.25">
      <c r="A171" s="142" t="s">
        <v>186</v>
      </c>
      <c r="B171" s="235">
        <f t="shared" ref="B171:Q171" si="14">IF(B$56=0,0,B$56/B$5)</f>
        <v>1.7376107877903472E-3</v>
      </c>
      <c r="C171" s="235">
        <f t="shared" si="14"/>
        <v>1.637725742885563E-3</v>
      </c>
      <c r="D171" s="235">
        <f t="shared" si="14"/>
        <v>2.5503520464467107E-3</v>
      </c>
      <c r="E171" s="235">
        <f t="shared" si="14"/>
        <v>2.3050252088596223E-3</v>
      </c>
      <c r="F171" s="235">
        <f t="shared" si="14"/>
        <v>3.7402617255097538E-3</v>
      </c>
      <c r="G171" s="235">
        <f t="shared" si="14"/>
        <v>4.5455281504652107E-3</v>
      </c>
      <c r="H171" s="235">
        <f t="shared" si="14"/>
        <v>6.2263926838949102E-3</v>
      </c>
      <c r="I171" s="235">
        <f t="shared" si="14"/>
        <v>5.5473603162508071E-3</v>
      </c>
      <c r="J171" s="235">
        <f t="shared" si="14"/>
        <v>7.8710701922783764E-3</v>
      </c>
      <c r="K171" s="235">
        <f t="shared" si="14"/>
        <v>9.9267517344955713E-3</v>
      </c>
      <c r="L171" s="235">
        <f t="shared" si="14"/>
        <v>9.9975996570327436E-3</v>
      </c>
      <c r="M171" s="235">
        <f t="shared" si="14"/>
        <v>1.1353691208203667E-2</v>
      </c>
      <c r="N171" s="235">
        <f t="shared" si="14"/>
        <v>1.0791022004050754E-2</v>
      </c>
      <c r="O171" s="235">
        <f t="shared" si="14"/>
        <v>5.1217702809333082E-3</v>
      </c>
      <c r="P171" s="235">
        <f t="shared" si="14"/>
        <v>2.7179469879685531E-3</v>
      </c>
      <c r="Q171" s="235">
        <f t="shared" si="14"/>
        <v>2.201171794341691E-3</v>
      </c>
    </row>
    <row r="172" spans="1:17" x14ac:dyDescent="0.25">
      <c r="A172" s="72" t="s">
        <v>179</v>
      </c>
      <c r="B172" s="234">
        <f t="shared" ref="B172:Q172" si="15">IF(B$57=0,0,B$57/B$5)</f>
        <v>4.6220937220508625E-3</v>
      </c>
      <c r="C172" s="234">
        <f t="shared" si="15"/>
        <v>6.0300126758702872E-3</v>
      </c>
      <c r="D172" s="234">
        <f t="shared" si="15"/>
        <v>6.5340317888475602E-3</v>
      </c>
      <c r="E172" s="234">
        <f t="shared" si="15"/>
        <v>7.4806276550953236E-3</v>
      </c>
      <c r="F172" s="234">
        <f t="shared" si="15"/>
        <v>6.7943108496345385E-3</v>
      </c>
      <c r="G172" s="234">
        <f t="shared" si="15"/>
        <v>6.7692956144198039E-3</v>
      </c>
      <c r="H172" s="234">
        <f t="shared" si="15"/>
        <v>6.0759903041460693E-3</v>
      </c>
      <c r="I172" s="234">
        <f t="shared" si="15"/>
        <v>6.1030876922647326E-3</v>
      </c>
      <c r="J172" s="234">
        <f t="shared" si="15"/>
        <v>7.6399687203166323E-3</v>
      </c>
      <c r="K172" s="234">
        <f t="shared" si="15"/>
        <v>7.2856841270529157E-3</v>
      </c>
      <c r="L172" s="234">
        <f t="shared" si="15"/>
        <v>7.3376825650585762E-3</v>
      </c>
      <c r="M172" s="234">
        <f t="shared" si="15"/>
        <v>8.3329784033601695E-3</v>
      </c>
      <c r="N172" s="234">
        <f t="shared" si="15"/>
        <v>7.9200104759733284E-3</v>
      </c>
      <c r="O172" s="234">
        <f t="shared" si="15"/>
        <v>1.0402784851954169E-2</v>
      </c>
      <c r="P172" s="234">
        <f t="shared" si="15"/>
        <v>9.0412375651398244E-3</v>
      </c>
      <c r="Q172" s="234">
        <f t="shared" si="15"/>
        <v>9.6709973953954149E-3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1.0000000000000002</v>
      </c>
      <c r="C175" s="77">
        <f t="shared" si="16"/>
        <v>1</v>
      </c>
      <c r="D175" s="77">
        <f t="shared" si="16"/>
        <v>1</v>
      </c>
      <c r="E175" s="77">
        <f t="shared" si="16"/>
        <v>0.99999999999999989</v>
      </c>
      <c r="F175" s="77">
        <f t="shared" si="16"/>
        <v>1</v>
      </c>
      <c r="G175" s="77">
        <f t="shared" si="16"/>
        <v>1</v>
      </c>
      <c r="H175" s="77">
        <f t="shared" si="16"/>
        <v>1</v>
      </c>
      <c r="I175" s="77">
        <f t="shared" si="16"/>
        <v>1</v>
      </c>
      <c r="J175" s="77">
        <f t="shared" si="16"/>
        <v>0.99999999999999989</v>
      </c>
      <c r="K175" s="77">
        <f t="shared" si="16"/>
        <v>1</v>
      </c>
      <c r="L175" s="77">
        <f t="shared" si="16"/>
        <v>1</v>
      </c>
      <c r="M175" s="77">
        <f t="shared" si="16"/>
        <v>1.0000000000000002</v>
      </c>
      <c r="N175" s="77">
        <f t="shared" si="16"/>
        <v>1</v>
      </c>
      <c r="O175" s="77">
        <f t="shared" si="16"/>
        <v>1</v>
      </c>
      <c r="P175" s="77">
        <f t="shared" si="16"/>
        <v>1.0000000000000002</v>
      </c>
      <c r="Q175" s="77">
        <f t="shared" si="16"/>
        <v>1</v>
      </c>
    </row>
    <row r="176" spans="1:17" x14ac:dyDescent="0.25">
      <c r="A176" s="132" t="s">
        <v>83</v>
      </c>
      <c r="B176" s="240">
        <f t="shared" ref="B176:Q176" si="17">IF(B$61=0,0,B$61/B$60)</f>
        <v>8.5341059255363023E-3</v>
      </c>
      <c r="C176" s="240">
        <f t="shared" si="17"/>
        <v>8.6564715616465598E-3</v>
      </c>
      <c r="D176" s="240">
        <f t="shared" si="17"/>
        <v>8.5239306300424634E-3</v>
      </c>
      <c r="E176" s="240">
        <f t="shared" si="17"/>
        <v>8.5732643495046949E-3</v>
      </c>
      <c r="F176" s="240">
        <f t="shared" si="17"/>
        <v>8.3646495789125395E-3</v>
      </c>
      <c r="G176" s="240">
        <f t="shared" si="17"/>
        <v>8.2652860073361544E-3</v>
      </c>
      <c r="H176" s="240">
        <f t="shared" si="17"/>
        <v>7.9879266425371218E-3</v>
      </c>
      <c r="I176" s="240">
        <f t="shared" si="17"/>
        <v>8.0734591221925372E-3</v>
      </c>
      <c r="J176" s="240">
        <f t="shared" si="17"/>
        <v>7.9740069796237316E-3</v>
      </c>
      <c r="K176" s="240">
        <f t="shared" si="17"/>
        <v>7.7055429511440751E-3</v>
      </c>
      <c r="L176" s="240">
        <f t="shared" si="17"/>
        <v>7.7031756202705698E-3</v>
      </c>
      <c r="M176" s="240">
        <f t="shared" si="17"/>
        <v>7.6788960079441334E-3</v>
      </c>
      <c r="N176" s="240">
        <f t="shared" si="17"/>
        <v>7.6769054391845433E-3</v>
      </c>
      <c r="O176" s="240">
        <f t="shared" si="17"/>
        <v>8.4276020592986261E-3</v>
      </c>
      <c r="P176" s="240">
        <f t="shared" si="17"/>
        <v>8.5951015613452385E-3</v>
      </c>
      <c r="Q176" s="240">
        <f t="shared" si="17"/>
        <v>8.6289422203651364E-3</v>
      </c>
    </row>
    <row r="177" spans="1:17" x14ac:dyDescent="0.25">
      <c r="A177" s="76" t="s">
        <v>82</v>
      </c>
      <c r="B177" s="239">
        <f t="shared" ref="B177:Q177" si="18">IF(B$62=0,0,B$62/B$60)</f>
        <v>1.4909393753583459E-2</v>
      </c>
      <c r="C177" s="239">
        <f t="shared" si="18"/>
        <v>1.512317097484063E-2</v>
      </c>
      <c r="D177" s="239">
        <f t="shared" si="18"/>
        <v>1.4891617141903164E-2</v>
      </c>
      <c r="E177" s="239">
        <f t="shared" si="18"/>
        <v>1.4977804945899167E-2</v>
      </c>
      <c r="F177" s="239">
        <f t="shared" si="18"/>
        <v>1.4613347346625059E-2</v>
      </c>
      <c r="G177" s="239">
        <f t="shared" si="18"/>
        <v>1.4439755569546006E-2</v>
      </c>
      <c r="H177" s="239">
        <f t="shared" si="18"/>
        <v>1.3955198661404196E-2</v>
      </c>
      <c r="I177" s="239">
        <f t="shared" si="18"/>
        <v>1.4104627017347975E-2</v>
      </c>
      <c r="J177" s="239">
        <f t="shared" si="18"/>
        <v>1.393088050352056E-2</v>
      </c>
      <c r="K177" s="239">
        <f t="shared" si="18"/>
        <v>1.3461864071781703E-2</v>
      </c>
      <c r="L177" s="239">
        <f t="shared" si="18"/>
        <v>1.3457728258558142E-2</v>
      </c>
      <c r="M177" s="239">
        <f t="shared" si="18"/>
        <v>1.3415310891874652E-2</v>
      </c>
      <c r="N177" s="239">
        <f t="shared" si="18"/>
        <v>1.3411833295780903E-2</v>
      </c>
      <c r="O177" s="239">
        <f t="shared" si="18"/>
        <v>1.4723327621774021E-2</v>
      </c>
      <c r="P177" s="239">
        <f t="shared" si="18"/>
        <v>1.5015955350013184E-2</v>
      </c>
      <c r="Q177" s="239">
        <f t="shared" si="18"/>
        <v>1.5075076213359719E-2</v>
      </c>
    </row>
    <row r="178" spans="1:17" x14ac:dyDescent="0.25">
      <c r="A178" s="76" t="s">
        <v>81</v>
      </c>
      <c r="B178" s="239">
        <f t="shared" ref="B178:Q178" si="19">IF(B$63=0,0,B$63/B$60)</f>
        <v>1.4611354446844122E-2</v>
      </c>
      <c r="C178" s="239">
        <f t="shared" si="19"/>
        <v>1.4820858253912014E-2</v>
      </c>
      <c r="D178" s="239">
        <f t="shared" si="19"/>
        <v>1.4593933190258002E-2</v>
      </c>
      <c r="E178" s="239">
        <f t="shared" si="19"/>
        <v>1.4678398097013724E-2</v>
      </c>
      <c r="F178" s="239">
        <f t="shared" si="19"/>
        <v>1.4321226017997429E-2</v>
      </c>
      <c r="G178" s="239">
        <f t="shared" si="19"/>
        <v>1.4151104346661872E-2</v>
      </c>
      <c r="H178" s="239">
        <f t="shared" si="19"/>
        <v>1.3676233748196039E-2</v>
      </c>
      <c r="I178" s="239">
        <f t="shared" si="19"/>
        <v>1.3822675026036662E-2</v>
      </c>
      <c r="J178" s="239">
        <f t="shared" si="19"/>
        <v>1.3652401711145793E-2</v>
      </c>
      <c r="K178" s="239">
        <f t="shared" si="19"/>
        <v>1.319276093441177E-2</v>
      </c>
      <c r="L178" s="239">
        <f t="shared" si="19"/>
        <v>1.3188707796240351E-2</v>
      </c>
      <c r="M178" s="239">
        <f t="shared" si="19"/>
        <v>1.3147138354212213E-2</v>
      </c>
      <c r="N178" s="239">
        <f t="shared" si="19"/>
        <v>1.3143730275386976E-2</v>
      </c>
      <c r="O178" s="239">
        <f t="shared" si="19"/>
        <v>1.4429007783568999E-2</v>
      </c>
      <c r="P178" s="239">
        <f t="shared" si="19"/>
        <v>1.4715785873204575E-2</v>
      </c>
      <c r="Q178" s="239">
        <f t="shared" si="19"/>
        <v>1.47737249084086E-2</v>
      </c>
    </row>
    <row r="179" spans="1:17" x14ac:dyDescent="0.25">
      <c r="A179" s="76" t="s">
        <v>80</v>
      </c>
      <c r="B179" s="239">
        <f t="shared" ref="B179:Q179" si="20">IF(B$64=0,0,B$64/B$60)</f>
        <v>8.5329926759726435E-2</v>
      </c>
      <c r="C179" s="239">
        <f t="shared" si="20"/>
        <v>8.6553423498377399E-2</v>
      </c>
      <c r="D179" s="239">
        <f t="shared" si="20"/>
        <v>8.5228187078168247E-2</v>
      </c>
      <c r="E179" s="239">
        <f t="shared" si="20"/>
        <v>8.5721459918372933E-2</v>
      </c>
      <c r="F179" s="239">
        <f t="shared" si="20"/>
        <v>8.3635584344417369E-2</v>
      </c>
      <c r="G179" s="239">
        <f t="shared" si="20"/>
        <v>8.264207824557375E-2</v>
      </c>
      <c r="H179" s="239">
        <f t="shared" si="20"/>
        <v>7.9868846404894611E-2</v>
      </c>
      <c r="I179" s="239">
        <f t="shared" si="20"/>
        <v>8.072405962679001E-2</v>
      </c>
      <c r="J179" s="239">
        <f t="shared" si="20"/>
        <v>7.9729667933560497E-2</v>
      </c>
      <c r="K179" s="239">
        <f t="shared" si="20"/>
        <v>7.704537785236483E-2</v>
      </c>
      <c r="L179" s="239">
        <f t="shared" si="20"/>
        <v>7.7021707631744804E-2</v>
      </c>
      <c r="M179" s="239">
        <f t="shared" si="20"/>
        <v>7.6778943180536102E-2</v>
      </c>
      <c r="N179" s="239">
        <f t="shared" si="20"/>
        <v>7.6759040089579927E-2</v>
      </c>
      <c r="O179" s="239">
        <f t="shared" si="20"/>
        <v>8.426502702857884E-2</v>
      </c>
      <c r="P179" s="239">
        <f t="shared" si="20"/>
        <v>8.5939803550763819E-2</v>
      </c>
      <c r="Q179" s="239">
        <f t="shared" si="20"/>
        <v>8.6278165996796788E-2</v>
      </c>
    </row>
    <row r="180" spans="1:17" x14ac:dyDescent="0.25">
      <c r="A180" s="129" t="s">
        <v>79</v>
      </c>
      <c r="B180" s="238">
        <f t="shared" ref="B180:Q180" si="21">IF(B$65=0,0,B$65/B$60)</f>
        <v>4.0045224897511063E-2</v>
      </c>
      <c r="C180" s="238">
        <f t="shared" si="21"/>
        <v>4.0619410343592732E-2</v>
      </c>
      <c r="D180" s="238">
        <f t="shared" si="21"/>
        <v>3.9997478595788907E-2</v>
      </c>
      <c r="E180" s="238">
        <f t="shared" si="21"/>
        <v>4.0228970905368096E-2</v>
      </c>
      <c r="F180" s="238">
        <f t="shared" si="21"/>
        <v>3.9250072180862218E-2</v>
      </c>
      <c r="G180" s="238">
        <f t="shared" si="21"/>
        <v>3.8783821046283494E-2</v>
      </c>
      <c r="H180" s="238">
        <f t="shared" si="21"/>
        <v>3.7482346909716573E-2</v>
      </c>
      <c r="I180" s="238">
        <f t="shared" si="21"/>
        <v>3.7883697374982511E-2</v>
      </c>
      <c r="J180" s="238">
        <f t="shared" si="21"/>
        <v>3.7417030632097344E-2</v>
      </c>
      <c r="K180" s="238">
        <f t="shared" si="21"/>
        <v>3.8433802489510983E-2</v>
      </c>
      <c r="L180" s="238">
        <f t="shared" si="21"/>
        <v>3.8421994687283877E-2</v>
      </c>
      <c r="M180" s="238">
        <f t="shared" si="21"/>
        <v>3.8300892536456507E-2</v>
      </c>
      <c r="N180" s="238">
        <f t="shared" si="21"/>
        <v>3.8290963952963705E-2</v>
      </c>
      <c r="O180" s="238">
        <f t="shared" si="21"/>
        <v>3.95454688231014E-2</v>
      </c>
      <c r="P180" s="238">
        <f t="shared" si="21"/>
        <v>3.9454439138356071E-2</v>
      </c>
      <c r="Q180" s="238">
        <f t="shared" si="21"/>
        <v>3.973588193757973E-2</v>
      </c>
    </row>
    <row r="181" spans="1:17" x14ac:dyDescent="0.25">
      <c r="A181" s="127" t="s">
        <v>183</v>
      </c>
      <c r="B181" s="237">
        <f t="shared" ref="B181:Q181" si="22">IF(B$70=0,0,B$70/B$60)</f>
        <v>6.6762926955876947E-2</v>
      </c>
      <c r="C181" s="237">
        <f t="shared" si="22"/>
        <v>6.7720202163944559E-2</v>
      </c>
      <c r="D181" s="237">
        <f t="shared" si="22"/>
        <v>6.5621374685589789E-2</v>
      </c>
      <c r="E181" s="237">
        <f t="shared" si="22"/>
        <v>6.6382269522029691E-2</v>
      </c>
      <c r="F181" s="237">
        <f t="shared" si="22"/>
        <v>6.2942016896022052E-2</v>
      </c>
      <c r="G181" s="237">
        <f t="shared" si="22"/>
        <v>6.2401313931486263E-2</v>
      </c>
      <c r="H181" s="237">
        <f t="shared" si="22"/>
        <v>5.9009264890891006E-2</v>
      </c>
      <c r="I181" s="237">
        <f t="shared" si="22"/>
        <v>5.8565858600884632E-2</v>
      </c>
      <c r="J181" s="237">
        <f t="shared" si="22"/>
        <v>5.8199334097345456E-2</v>
      </c>
      <c r="K181" s="237">
        <f t="shared" si="22"/>
        <v>6.0242055117931806E-2</v>
      </c>
      <c r="L181" s="237">
        <f t="shared" si="22"/>
        <v>5.7912035244582084E-2</v>
      </c>
      <c r="M181" s="237">
        <f t="shared" si="22"/>
        <v>5.9969301700406485E-2</v>
      </c>
      <c r="N181" s="237">
        <f t="shared" si="22"/>
        <v>5.9748254999885661E-2</v>
      </c>
      <c r="O181" s="237">
        <f t="shared" si="22"/>
        <v>6.2542794864374793E-2</v>
      </c>
      <c r="P181" s="237">
        <f t="shared" si="22"/>
        <v>6.4516829425572492E-2</v>
      </c>
      <c r="Q181" s="237">
        <f t="shared" si="22"/>
        <v>6.6516597648033443E-2</v>
      </c>
    </row>
    <row r="182" spans="1:17" x14ac:dyDescent="0.25">
      <c r="A182" s="142" t="s">
        <v>192</v>
      </c>
      <c r="B182" s="235">
        <f t="shared" ref="B182:Q182" si="23">IF(B$71=0,0,B$71/B$60)</f>
        <v>6.091587458505341E-2</v>
      </c>
      <c r="C182" s="235">
        <f t="shared" si="23"/>
        <v>6.1789312272358003E-2</v>
      </c>
      <c r="D182" s="235">
        <f t="shared" si="23"/>
        <v>5.9781293810803458E-2</v>
      </c>
      <c r="E182" s="235">
        <f t="shared" si="23"/>
        <v>6.0508388171380968E-2</v>
      </c>
      <c r="F182" s="235">
        <f t="shared" si="23"/>
        <v>5.7211065747977186E-2</v>
      </c>
      <c r="G182" s="235">
        <f t="shared" si="23"/>
        <v>5.6738440683086491E-2</v>
      </c>
      <c r="H182" s="235">
        <f t="shared" si="23"/>
        <v>5.3536421476391649E-2</v>
      </c>
      <c r="I182" s="235">
        <f t="shared" si="23"/>
        <v>5.3034413513015473E-2</v>
      </c>
      <c r="J182" s="235">
        <f t="shared" si="23"/>
        <v>5.2736027592599634E-2</v>
      </c>
      <c r="K182" s="235">
        <f t="shared" si="23"/>
        <v>5.4962683901533603E-2</v>
      </c>
      <c r="L182" s="235">
        <f t="shared" si="23"/>
        <v>5.2634285979881845E-2</v>
      </c>
      <c r="M182" s="235">
        <f t="shared" si="23"/>
        <v>5.4708187355175804E-2</v>
      </c>
      <c r="N182" s="235">
        <f t="shared" si="23"/>
        <v>5.4488504471777305E-2</v>
      </c>
      <c r="O182" s="235">
        <f t="shared" si="23"/>
        <v>5.6768712490528138E-2</v>
      </c>
      <c r="P182" s="235">
        <f t="shared" si="23"/>
        <v>5.8627986540302747E-2</v>
      </c>
      <c r="Q182" s="235">
        <f t="shared" si="23"/>
        <v>6.0604569193322799E-2</v>
      </c>
    </row>
    <row r="183" spans="1:17" x14ac:dyDescent="0.25">
      <c r="A183" s="142" t="s">
        <v>191</v>
      </c>
      <c r="B183" s="235">
        <f t="shared" ref="B183:Q183" si="24">IF(B$82=0,0,B$82/B$60)</f>
        <v>5.8470523708235396E-3</v>
      </c>
      <c r="C183" s="235">
        <f t="shared" si="24"/>
        <v>5.9308898915865545E-3</v>
      </c>
      <c r="D183" s="235">
        <f t="shared" si="24"/>
        <v>5.8400808747863329E-3</v>
      </c>
      <c r="E183" s="235">
        <f t="shared" si="24"/>
        <v>5.8738813506487219E-3</v>
      </c>
      <c r="F183" s="235">
        <f t="shared" si="24"/>
        <v>5.730951148044873E-3</v>
      </c>
      <c r="G183" s="235">
        <f t="shared" si="24"/>
        <v>5.6628732483997761E-3</v>
      </c>
      <c r="H183" s="235">
        <f t="shared" si="24"/>
        <v>5.4728434144993504E-3</v>
      </c>
      <c r="I183" s="235">
        <f t="shared" si="24"/>
        <v>5.5314450878691593E-3</v>
      </c>
      <c r="J183" s="235">
        <f t="shared" si="24"/>
        <v>5.4633065047458296E-3</v>
      </c>
      <c r="K183" s="235">
        <f t="shared" si="24"/>
        <v>5.2793712163981994E-3</v>
      </c>
      <c r="L183" s="235">
        <f t="shared" si="24"/>
        <v>5.27774926470024E-3</v>
      </c>
      <c r="M183" s="235">
        <f t="shared" si="24"/>
        <v>5.2611143452306842E-3</v>
      </c>
      <c r="N183" s="235">
        <f t="shared" si="24"/>
        <v>5.2597505281083562E-3</v>
      </c>
      <c r="O183" s="235">
        <f t="shared" si="24"/>
        <v>5.7740823738466557E-3</v>
      </c>
      <c r="P183" s="235">
        <f t="shared" si="24"/>
        <v>5.8888428852697464E-3</v>
      </c>
      <c r="Q183" s="235">
        <f t="shared" si="24"/>
        <v>5.9120284547106525E-3</v>
      </c>
    </row>
    <row r="184" spans="1:17" x14ac:dyDescent="0.25">
      <c r="A184" s="127" t="s">
        <v>181</v>
      </c>
      <c r="B184" s="237">
        <f t="shared" ref="B184:Q184" si="25">IF(B$83=0,0,B$83/B$60)</f>
        <v>0.45322654454908284</v>
      </c>
      <c r="C184" s="237">
        <f t="shared" si="25"/>
        <v>0.44857592925897999</v>
      </c>
      <c r="D184" s="237">
        <f t="shared" si="25"/>
        <v>0.45450753669324884</v>
      </c>
      <c r="E184" s="237">
        <f t="shared" si="25"/>
        <v>0.45345724198420911</v>
      </c>
      <c r="F184" s="237">
        <f t="shared" si="25"/>
        <v>0.46142290437814348</v>
      </c>
      <c r="G184" s="237">
        <f t="shared" si="25"/>
        <v>0.46408252985960163</v>
      </c>
      <c r="H184" s="237">
        <f t="shared" si="25"/>
        <v>0.47340057315385892</v>
      </c>
      <c r="I184" s="237">
        <f t="shared" si="25"/>
        <v>0.47213859845246958</v>
      </c>
      <c r="J184" s="237">
        <f t="shared" si="25"/>
        <v>0.47487059001889353</v>
      </c>
      <c r="K184" s="237">
        <f t="shared" si="25"/>
        <v>0.47725739932126299</v>
      </c>
      <c r="L184" s="237">
        <f t="shared" si="25"/>
        <v>0.47978061422560497</v>
      </c>
      <c r="M184" s="237">
        <f t="shared" si="25"/>
        <v>0.47917205178041733</v>
      </c>
      <c r="N184" s="237">
        <f t="shared" si="25"/>
        <v>0.47957411542287354</v>
      </c>
      <c r="O184" s="237">
        <f t="shared" si="25"/>
        <v>0.45997299506897216</v>
      </c>
      <c r="P184" s="237">
        <f t="shared" si="25"/>
        <v>0.45522111157444833</v>
      </c>
      <c r="Q184" s="237">
        <f t="shared" si="25"/>
        <v>0.45342467618461135</v>
      </c>
    </row>
    <row r="185" spans="1:17" x14ac:dyDescent="0.25">
      <c r="A185" s="142" t="s">
        <v>190</v>
      </c>
      <c r="B185" s="235">
        <f t="shared" ref="B185:Q185" si="26">IF(B$84=0,0,B$84/B$60)</f>
        <v>0.30532941658483465</v>
      </c>
      <c r="C185" s="235">
        <f t="shared" si="26"/>
        <v>0.34019526416846696</v>
      </c>
      <c r="D185" s="235">
        <f t="shared" si="26"/>
        <v>0.30113529964564628</v>
      </c>
      <c r="E185" s="235">
        <f t="shared" si="26"/>
        <v>0.33167840822747641</v>
      </c>
      <c r="F185" s="235">
        <f t="shared" si="26"/>
        <v>0.24915111206532944</v>
      </c>
      <c r="G185" s="235">
        <f t="shared" si="26"/>
        <v>0.20823176920950054</v>
      </c>
      <c r="H185" s="235">
        <f t="shared" si="26"/>
        <v>9.6053090168157412E-2</v>
      </c>
      <c r="I185" s="235">
        <f t="shared" si="26"/>
        <v>0.1338523291553618</v>
      </c>
      <c r="J185" s="235">
        <f t="shared" si="26"/>
        <v>9.6160591801056586E-2</v>
      </c>
      <c r="K185" s="235">
        <f t="shared" si="26"/>
        <v>1.9531296265010527E-2</v>
      </c>
      <c r="L185" s="235">
        <f t="shared" si="26"/>
        <v>1.176934059055075E-2</v>
      </c>
      <c r="M185" s="235">
        <f t="shared" si="26"/>
        <v>9.1070993535084573E-3</v>
      </c>
      <c r="N185" s="235">
        <f t="shared" si="26"/>
        <v>7.5758887830018459E-3</v>
      </c>
      <c r="O185" s="235">
        <f t="shared" si="26"/>
        <v>0.26869612597793274</v>
      </c>
      <c r="P185" s="235">
        <f t="shared" si="26"/>
        <v>0.33611005737645622</v>
      </c>
      <c r="Q185" s="235">
        <f t="shared" si="26"/>
        <v>0.36288724076670215</v>
      </c>
    </row>
    <row r="186" spans="1:17" x14ac:dyDescent="0.25">
      <c r="A186" s="142" t="s">
        <v>189</v>
      </c>
      <c r="B186" s="235">
        <f t="shared" ref="B186:Q186" si="27">IF(B$90=0,0,B$90/B$60)</f>
        <v>0.1478971279642482</v>
      </c>
      <c r="C186" s="235">
        <f t="shared" si="27"/>
        <v>0.10838066509051306</v>
      </c>
      <c r="D186" s="235">
        <f t="shared" si="27"/>
        <v>0.1533722370476025</v>
      </c>
      <c r="E186" s="235">
        <f t="shared" si="27"/>
        <v>0.12177883375673272</v>
      </c>
      <c r="F186" s="235">
        <f t="shared" si="27"/>
        <v>0.21227179231281404</v>
      </c>
      <c r="G186" s="235">
        <f t="shared" si="27"/>
        <v>0.25585076065010109</v>
      </c>
      <c r="H186" s="235">
        <f t="shared" si="27"/>
        <v>0.37734748298570153</v>
      </c>
      <c r="I186" s="235">
        <f t="shared" si="27"/>
        <v>0.33828626929710781</v>
      </c>
      <c r="J186" s="235">
        <f t="shared" si="27"/>
        <v>0.37870999821783696</v>
      </c>
      <c r="K186" s="235">
        <f t="shared" si="27"/>
        <v>0.45772610305625244</v>
      </c>
      <c r="L186" s="235">
        <f t="shared" si="27"/>
        <v>0.46801127363505424</v>
      </c>
      <c r="M186" s="235">
        <f t="shared" si="27"/>
        <v>0.47006495242690888</v>
      </c>
      <c r="N186" s="235">
        <f t="shared" si="27"/>
        <v>0.47199822663987168</v>
      </c>
      <c r="O186" s="235">
        <f t="shared" si="27"/>
        <v>0.19127686909103939</v>
      </c>
      <c r="P186" s="235">
        <f t="shared" si="27"/>
        <v>0.11911105419799213</v>
      </c>
      <c r="Q186" s="235">
        <f t="shared" si="27"/>
        <v>9.0537435417909165E-2</v>
      </c>
    </row>
    <row r="187" spans="1:17" x14ac:dyDescent="0.25">
      <c r="A187" s="127" t="s">
        <v>180</v>
      </c>
      <c r="B187" s="236">
        <f t="shared" ref="B187:Q187" si="28">IF(B$91=0,0,B$91/B$60)</f>
        <v>0.12296717554586947</v>
      </c>
      <c r="C187" s="236">
        <f t="shared" si="28"/>
        <v>0.12154107635872086</v>
      </c>
      <c r="D187" s="236">
        <f t="shared" si="28"/>
        <v>0.12325344185047826</v>
      </c>
      <c r="E187" s="236">
        <f t="shared" si="28"/>
        <v>0.12147885555230148</v>
      </c>
      <c r="F187" s="236">
        <f t="shared" si="28"/>
        <v>0.12568130993521304</v>
      </c>
      <c r="G187" s="236">
        <f t="shared" si="28"/>
        <v>0.12771948402175334</v>
      </c>
      <c r="H187" s="236">
        <f t="shared" si="28"/>
        <v>0.13339743732203227</v>
      </c>
      <c r="I187" s="236">
        <f t="shared" si="28"/>
        <v>0.13152437628462138</v>
      </c>
      <c r="J187" s="236">
        <f t="shared" si="28"/>
        <v>0.13331971139018542</v>
      </c>
      <c r="K187" s="236">
        <f t="shared" si="28"/>
        <v>0.13784546664849986</v>
      </c>
      <c r="L187" s="236">
        <f t="shared" si="28"/>
        <v>0.13775201358201566</v>
      </c>
      <c r="M187" s="236">
        <f t="shared" si="28"/>
        <v>0.13732627440406883</v>
      </c>
      <c r="N187" s="236">
        <f t="shared" si="28"/>
        <v>0.13722912543377666</v>
      </c>
      <c r="O187" s="236">
        <f t="shared" si="28"/>
        <v>0.12489668387137402</v>
      </c>
      <c r="P187" s="236">
        <f t="shared" si="28"/>
        <v>0.12154381775582546</v>
      </c>
      <c r="Q187" s="236">
        <f t="shared" si="28"/>
        <v>0.1198020357480382</v>
      </c>
    </row>
    <row r="188" spans="1:17" x14ac:dyDescent="0.25">
      <c r="A188" s="142" t="s">
        <v>188</v>
      </c>
      <c r="B188" s="235">
        <f t="shared" ref="B188:Q188" si="29">IF(B$92=0,0,B$92/B$60)</f>
        <v>5.1738367718505741E-2</v>
      </c>
      <c r="C188" s="235">
        <f t="shared" si="29"/>
        <v>5.803057495541742E-2</v>
      </c>
      <c r="D188" s="235">
        <f t="shared" si="29"/>
        <v>5.0923322725970707E-2</v>
      </c>
      <c r="E188" s="235">
        <f t="shared" si="29"/>
        <v>5.5547885114638089E-2</v>
      </c>
      <c r="F188" s="235">
        <f t="shared" si="29"/>
        <v>4.1738202946729683E-2</v>
      </c>
      <c r="G188" s="235">
        <f t="shared" si="29"/>
        <v>3.509703970836716E-2</v>
      </c>
      <c r="H188" s="235">
        <f t="shared" si="29"/>
        <v>1.6578874542141724E-2</v>
      </c>
      <c r="I188" s="235">
        <f t="shared" si="29"/>
        <v>2.2502002415125674E-2</v>
      </c>
      <c r="J188" s="235">
        <f t="shared" si="29"/>
        <v>1.6280701506296045E-2</v>
      </c>
      <c r="K188" s="235">
        <f t="shared" si="29"/>
        <v>0</v>
      </c>
      <c r="L188" s="235">
        <f t="shared" si="29"/>
        <v>0</v>
      </c>
      <c r="M188" s="235">
        <f t="shared" si="29"/>
        <v>0</v>
      </c>
      <c r="N188" s="235">
        <f t="shared" si="29"/>
        <v>0</v>
      </c>
      <c r="O188" s="235">
        <f t="shared" si="29"/>
        <v>4.5063978552938012E-2</v>
      </c>
      <c r="P188" s="235">
        <f t="shared" si="29"/>
        <v>5.6086345523651805E-2</v>
      </c>
      <c r="Q188" s="235">
        <f t="shared" si="29"/>
        <v>6.0178641777184787E-2</v>
      </c>
    </row>
    <row r="189" spans="1:17" x14ac:dyDescent="0.25">
      <c r="A189" s="142" t="s">
        <v>187</v>
      </c>
      <c r="B189" s="235">
        <f t="shared" ref="B189:Q189" si="30">IF(B$93=0,0,B$93/B$60)</f>
        <v>4.0185224306585145E-2</v>
      </c>
      <c r="C189" s="235">
        <f t="shared" si="30"/>
        <v>4.0761417123666877E-2</v>
      </c>
      <c r="D189" s="235">
        <f t="shared" si="30"/>
        <v>4.0137311082238794E-2</v>
      </c>
      <c r="E189" s="235">
        <f t="shared" si="30"/>
        <v>4.0369612696463643E-2</v>
      </c>
      <c r="F189" s="235">
        <f t="shared" si="30"/>
        <v>3.938729171016938E-2</v>
      </c>
      <c r="G189" s="235">
        <f t="shared" si="30"/>
        <v>3.8919410546455133E-2</v>
      </c>
      <c r="H189" s="235">
        <f t="shared" si="30"/>
        <v>3.7613386413964577E-2</v>
      </c>
      <c r="I189" s="235">
        <f t="shared" si="30"/>
        <v>3.8016140013514631E-2</v>
      </c>
      <c r="J189" s="235">
        <f t="shared" si="30"/>
        <v>3.7547841788513787E-2</v>
      </c>
      <c r="K189" s="235">
        <f t="shared" si="30"/>
        <v>3.6258000006077179E-2</v>
      </c>
      <c r="L189" s="235">
        <f t="shared" si="30"/>
        <v>3.6195757088919096E-2</v>
      </c>
      <c r="M189" s="235">
        <f t="shared" si="30"/>
        <v>3.6090112721025421E-2</v>
      </c>
      <c r="N189" s="235">
        <f t="shared" si="30"/>
        <v>3.6019206786265745E-2</v>
      </c>
      <c r="O189" s="235">
        <f t="shared" si="30"/>
        <v>3.9683721068680268E-2</v>
      </c>
      <c r="P189" s="235">
        <f t="shared" si="30"/>
        <v>4.0456080993952981E-2</v>
      </c>
      <c r="Q189" s="235">
        <f t="shared" si="30"/>
        <v>4.0619600747550388E-2</v>
      </c>
    </row>
    <row r="190" spans="1:17" x14ac:dyDescent="0.25">
      <c r="A190" s="142" t="s">
        <v>186</v>
      </c>
      <c r="B190" s="235">
        <f t="shared" ref="B190:Q190" si="31">IF(B$104=0,0,B$104/B$60)</f>
        <v>3.1043583520778583E-2</v>
      </c>
      <c r="C190" s="235">
        <f t="shared" si="31"/>
        <v>2.2749084279636553E-2</v>
      </c>
      <c r="D190" s="235">
        <f t="shared" si="31"/>
        <v>3.2192808042268754E-2</v>
      </c>
      <c r="E190" s="235">
        <f t="shared" si="31"/>
        <v>2.5561357741199747E-2</v>
      </c>
      <c r="F190" s="235">
        <f t="shared" si="31"/>
        <v>4.4555815278313975E-2</v>
      </c>
      <c r="G190" s="235">
        <f t="shared" si="31"/>
        <v>5.3703033766931051E-2</v>
      </c>
      <c r="H190" s="235">
        <f t="shared" si="31"/>
        <v>7.9205176365925958E-2</v>
      </c>
      <c r="I190" s="235">
        <f t="shared" si="31"/>
        <v>7.1006233855981066E-2</v>
      </c>
      <c r="J190" s="235">
        <f t="shared" si="31"/>
        <v>7.9491168095375597E-2</v>
      </c>
      <c r="K190" s="235">
        <f t="shared" si="31"/>
        <v>0.10158746664242269</v>
      </c>
      <c r="L190" s="235">
        <f t="shared" si="31"/>
        <v>0.10155625649309657</v>
      </c>
      <c r="M190" s="235">
        <f t="shared" si="31"/>
        <v>0.10123616168304342</v>
      </c>
      <c r="N190" s="235">
        <f t="shared" si="31"/>
        <v>0.10120991864751094</v>
      </c>
      <c r="O190" s="235">
        <f t="shared" si="31"/>
        <v>4.0148984249755749E-2</v>
      </c>
      <c r="P190" s="235">
        <f t="shared" si="31"/>
        <v>2.500139123822066E-2</v>
      </c>
      <c r="Q190" s="235">
        <f t="shared" si="31"/>
        <v>1.900379322330303E-2</v>
      </c>
    </row>
    <row r="191" spans="1:17" x14ac:dyDescent="0.25">
      <c r="A191" s="72" t="s">
        <v>179</v>
      </c>
      <c r="B191" s="234">
        <f t="shared" ref="B191:Q191" si="32">IF(B$105=0,0,B$105/B$60)</f>
        <v>0.19361334716596951</v>
      </c>
      <c r="C191" s="234">
        <f t="shared" si="32"/>
        <v>0.19638945758598533</v>
      </c>
      <c r="D191" s="234">
        <f t="shared" si="32"/>
        <v>0.19338250013452241</v>
      </c>
      <c r="E191" s="234">
        <f t="shared" si="32"/>
        <v>0.19450173472530111</v>
      </c>
      <c r="F191" s="234">
        <f t="shared" si="32"/>
        <v>0.18976888932180677</v>
      </c>
      <c r="G191" s="234">
        <f t="shared" si="32"/>
        <v>0.18751462697175744</v>
      </c>
      <c r="H191" s="234">
        <f t="shared" si="32"/>
        <v>0.18122217226646936</v>
      </c>
      <c r="I191" s="234">
        <f t="shared" si="32"/>
        <v>0.18316264849467478</v>
      </c>
      <c r="J191" s="234">
        <f t="shared" si="32"/>
        <v>0.18090637673362756</v>
      </c>
      <c r="K191" s="234">
        <f t="shared" si="32"/>
        <v>0.17481573061309202</v>
      </c>
      <c r="L191" s="234">
        <f t="shared" si="32"/>
        <v>0.17476202295369944</v>
      </c>
      <c r="M191" s="234">
        <f t="shared" si="32"/>
        <v>0.17421119114408393</v>
      </c>
      <c r="N191" s="234">
        <f t="shared" si="32"/>
        <v>0.174166031090568</v>
      </c>
      <c r="O191" s="234">
        <f t="shared" si="32"/>
        <v>0.19119709287895728</v>
      </c>
      <c r="P191" s="234">
        <f t="shared" si="32"/>
        <v>0.19499715577047091</v>
      </c>
      <c r="Q191" s="234">
        <f t="shared" si="32"/>
        <v>0.19576489914280712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1</v>
      </c>
      <c r="C194" s="77">
        <f t="shared" si="33"/>
        <v>1.0000000000000002</v>
      </c>
      <c r="D194" s="77">
        <f t="shared" si="33"/>
        <v>1</v>
      </c>
      <c r="E194" s="77">
        <f t="shared" si="33"/>
        <v>0.99999999999999978</v>
      </c>
      <c r="F194" s="77">
        <f t="shared" si="33"/>
        <v>1</v>
      </c>
      <c r="G194" s="77">
        <f t="shared" si="33"/>
        <v>1</v>
      </c>
      <c r="H194" s="77">
        <f t="shared" si="33"/>
        <v>1</v>
      </c>
      <c r="I194" s="77">
        <f t="shared" si="33"/>
        <v>1</v>
      </c>
      <c r="J194" s="77">
        <f t="shared" si="33"/>
        <v>1</v>
      </c>
      <c r="K194" s="77">
        <f t="shared" si="33"/>
        <v>1</v>
      </c>
      <c r="L194" s="77">
        <f t="shared" si="33"/>
        <v>1</v>
      </c>
      <c r="M194" s="77">
        <f t="shared" si="33"/>
        <v>1</v>
      </c>
      <c r="N194" s="77">
        <f t="shared" si="33"/>
        <v>0.99999999999999989</v>
      </c>
      <c r="O194" s="77">
        <f t="shared" si="33"/>
        <v>1</v>
      </c>
      <c r="P194" s="77">
        <f t="shared" si="33"/>
        <v>1</v>
      </c>
      <c r="Q194" s="77">
        <f t="shared" si="33"/>
        <v>1</v>
      </c>
    </row>
    <row r="195" spans="1:17" x14ac:dyDescent="0.25">
      <c r="A195" s="132" t="s">
        <v>83</v>
      </c>
      <c r="B195" s="240">
        <f t="shared" ref="B195:Q195" si="34">IF(B$109=0,0,B$109/B$108)</f>
        <v>8.4090484615406535E-3</v>
      </c>
      <c r="C195" s="240">
        <f t="shared" si="34"/>
        <v>8.4858895632118053E-3</v>
      </c>
      <c r="D195" s="240">
        <f t="shared" si="34"/>
        <v>8.3975331942360443E-3</v>
      </c>
      <c r="E195" s="240">
        <f t="shared" si="34"/>
        <v>8.4408576961778545E-3</v>
      </c>
      <c r="F195" s="240">
        <f t="shared" si="34"/>
        <v>8.286309238228139E-3</v>
      </c>
      <c r="G195" s="240">
        <f t="shared" si="34"/>
        <v>8.2153251943409833E-3</v>
      </c>
      <c r="H195" s="240">
        <f t="shared" si="34"/>
        <v>8.0086144757162605E-3</v>
      </c>
      <c r="I195" s="240">
        <f t="shared" si="34"/>
        <v>8.0689609590446406E-3</v>
      </c>
      <c r="J195" s="240">
        <f t="shared" si="34"/>
        <v>7.9992740991650466E-3</v>
      </c>
      <c r="K195" s="240">
        <f t="shared" si="34"/>
        <v>7.8108351662865049E-3</v>
      </c>
      <c r="L195" s="240">
        <f t="shared" si="34"/>
        <v>7.8039107708200951E-3</v>
      </c>
      <c r="M195" s="240">
        <f t="shared" si="34"/>
        <v>7.8007395181029565E-3</v>
      </c>
      <c r="N195" s="240">
        <f t="shared" si="34"/>
        <v>7.8010184315702993E-3</v>
      </c>
      <c r="O195" s="240">
        <f t="shared" si="34"/>
        <v>8.3239700175799843E-3</v>
      </c>
      <c r="P195" s="240">
        <f t="shared" si="34"/>
        <v>8.449494016419111E-3</v>
      </c>
      <c r="Q195" s="240">
        <f t="shared" si="34"/>
        <v>8.488248456741572E-3</v>
      </c>
    </row>
    <row r="196" spans="1:17" x14ac:dyDescent="0.25">
      <c r="A196" s="76" t="s">
        <v>82</v>
      </c>
      <c r="B196" s="239">
        <f t="shared" ref="B196:Q196" si="35">IF(B$110=0,0,B$110/B$108)</f>
        <v>1.5277821702272475E-2</v>
      </c>
      <c r="C196" s="239">
        <f t="shared" si="35"/>
        <v>1.5417429014099404E-2</v>
      </c>
      <c r="D196" s="239">
        <f t="shared" si="35"/>
        <v>1.5256900405226984E-2</v>
      </c>
      <c r="E196" s="239">
        <f t="shared" si="35"/>
        <v>1.5335613712568951E-2</v>
      </c>
      <c r="F196" s="239">
        <f t="shared" si="35"/>
        <v>1.5054825250507416E-2</v>
      </c>
      <c r="G196" s="239">
        <f t="shared" si="35"/>
        <v>1.492585922406885E-2</v>
      </c>
      <c r="H196" s="239">
        <f t="shared" si="35"/>
        <v>1.4550300738760923E-2</v>
      </c>
      <c r="I196" s="239">
        <f t="shared" si="35"/>
        <v>1.46599401131642E-2</v>
      </c>
      <c r="J196" s="239">
        <f t="shared" si="35"/>
        <v>1.4533330851117373E-2</v>
      </c>
      <c r="K196" s="239">
        <f t="shared" si="35"/>
        <v>1.4190969116439326E-2</v>
      </c>
      <c r="L196" s="239">
        <f t="shared" si="35"/>
        <v>1.4178388658636555E-2</v>
      </c>
      <c r="M196" s="239">
        <f t="shared" si="35"/>
        <v>1.4172627027721136E-2</v>
      </c>
      <c r="N196" s="239">
        <f t="shared" si="35"/>
        <v>1.4173133766413852E-2</v>
      </c>
      <c r="O196" s="239">
        <f t="shared" si="35"/>
        <v>1.5123248529875779E-2</v>
      </c>
      <c r="P196" s="239">
        <f t="shared" si="35"/>
        <v>1.5351304448734057E-2</v>
      </c>
      <c r="Q196" s="239">
        <f t="shared" si="35"/>
        <v>1.5421714725488422E-2</v>
      </c>
    </row>
    <row r="197" spans="1:17" x14ac:dyDescent="0.25">
      <c r="A197" s="76" t="s">
        <v>81</v>
      </c>
      <c r="B197" s="239">
        <f t="shared" ref="B197:Q197" si="36">IF(B$111=0,0,B$111/B$108)</f>
        <v>1.4011197408827735E-2</v>
      </c>
      <c r="C197" s="239">
        <f t="shared" si="36"/>
        <v>1.4139230425827263E-2</v>
      </c>
      <c r="D197" s="239">
        <f t="shared" si="36"/>
        <v>1.3992010614488492E-2</v>
      </c>
      <c r="E197" s="239">
        <f t="shared" si="36"/>
        <v>1.4064198110151305E-2</v>
      </c>
      <c r="F197" s="239">
        <f t="shared" si="36"/>
        <v>1.3806688718515973E-2</v>
      </c>
      <c r="G197" s="239">
        <f t="shared" si="36"/>
        <v>1.3688414759657421E-2</v>
      </c>
      <c r="H197" s="239">
        <f t="shared" si="36"/>
        <v>1.3343992355812569E-2</v>
      </c>
      <c r="I197" s="239">
        <f t="shared" si="36"/>
        <v>1.3444541959576842E-2</v>
      </c>
      <c r="J197" s="239">
        <f t="shared" si="36"/>
        <v>1.3328429375015114E-2</v>
      </c>
      <c r="K197" s="239">
        <f t="shared" si="36"/>
        <v>1.3014451509368906E-2</v>
      </c>
      <c r="L197" s="239">
        <f t="shared" si="36"/>
        <v>1.3002914047994958E-2</v>
      </c>
      <c r="M197" s="239">
        <f t="shared" si="36"/>
        <v>1.2997630091307548E-2</v>
      </c>
      <c r="N197" s="239">
        <f t="shared" si="36"/>
        <v>1.2998094818282164E-2</v>
      </c>
      <c r="O197" s="239">
        <f t="shared" si="36"/>
        <v>1.3869439292077571E-2</v>
      </c>
      <c r="P197" s="239">
        <f t="shared" si="36"/>
        <v>1.4078587988903877E-2</v>
      </c>
      <c r="Q197" s="239">
        <f t="shared" si="36"/>
        <v>1.414316082568917E-2</v>
      </c>
    </row>
    <row r="198" spans="1:17" x14ac:dyDescent="0.25">
      <c r="A198" s="76" t="s">
        <v>80</v>
      </c>
      <c r="B198" s="239">
        <f t="shared" ref="B198:Q198" si="37">IF(B$112=0,0,B$112/B$108)</f>
        <v>8.581147366759502E-2</v>
      </c>
      <c r="C198" s="239">
        <f t="shared" si="37"/>
        <v>8.6595610921982397E-2</v>
      </c>
      <c r="D198" s="239">
        <f t="shared" si="37"/>
        <v>8.5693964289262348E-2</v>
      </c>
      <c r="E198" s="239">
        <f t="shared" si="37"/>
        <v>8.6136076066182718E-2</v>
      </c>
      <c r="F198" s="239">
        <f t="shared" si="37"/>
        <v>8.4558961724366957E-2</v>
      </c>
      <c r="G198" s="239">
        <f t="shared" si="37"/>
        <v>8.3834593748525144E-2</v>
      </c>
      <c r="H198" s="239">
        <f t="shared" si="37"/>
        <v>8.172518131390763E-2</v>
      </c>
      <c r="I198" s="239">
        <f t="shared" si="37"/>
        <v>8.2340996609627362E-2</v>
      </c>
      <c r="J198" s="239">
        <f t="shared" si="37"/>
        <v>8.1629865954490247E-2</v>
      </c>
      <c r="K198" s="239">
        <f t="shared" si="37"/>
        <v>7.9706910866216923E-2</v>
      </c>
      <c r="L198" s="239">
        <f t="shared" si="37"/>
        <v>7.9636249770380987E-2</v>
      </c>
      <c r="M198" s="239">
        <f t="shared" si="37"/>
        <v>7.9603888217195218E-2</v>
      </c>
      <c r="N198" s="239">
        <f t="shared" si="37"/>
        <v>7.9606734434073123E-2</v>
      </c>
      <c r="O198" s="239">
        <f t="shared" si="37"/>
        <v>8.4943277142506421E-2</v>
      </c>
      <c r="P198" s="239">
        <f t="shared" si="37"/>
        <v>8.6224206770905962E-2</v>
      </c>
      <c r="Q198" s="239">
        <f t="shared" si="37"/>
        <v>8.6619682626520672E-2</v>
      </c>
    </row>
    <row r="199" spans="1:17" x14ac:dyDescent="0.25">
      <c r="A199" s="129" t="s">
        <v>79</v>
      </c>
      <c r="B199" s="238">
        <f t="shared" ref="B199:Q199" si="38">IF(B$113=0,0,B$113/B$108)</f>
        <v>3.9485745877361977E-2</v>
      </c>
      <c r="C199" s="238">
        <f t="shared" si="38"/>
        <v>3.9846562945714037E-2</v>
      </c>
      <c r="D199" s="238">
        <f t="shared" si="38"/>
        <v>3.943167448978712E-2</v>
      </c>
      <c r="E199" s="238">
        <f t="shared" si="38"/>
        <v>3.9635110143863991E-2</v>
      </c>
      <c r="F199" s="238">
        <f t="shared" si="38"/>
        <v>3.8909408399576205E-2</v>
      </c>
      <c r="G199" s="238">
        <f t="shared" si="38"/>
        <v>3.8576093883540906E-2</v>
      </c>
      <c r="H199" s="238">
        <f t="shared" si="38"/>
        <v>3.7605457676237221E-2</v>
      </c>
      <c r="I199" s="238">
        <f t="shared" si="38"/>
        <v>3.7888822187239254E-2</v>
      </c>
      <c r="J199" s="238">
        <f t="shared" si="38"/>
        <v>3.7561598762046525E-2</v>
      </c>
      <c r="K199" s="238">
        <f t="shared" si="38"/>
        <v>3.8985971782178684E-2</v>
      </c>
      <c r="L199" s="238">
        <f t="shared" si="38"/>
        <v>3.8951410268522967E-2</v>
      </c>
      <c r="M199" s="238">
        <f t="shared" si="38"/>
        <v>3.8935581696249659E-2</v>
      </c>
      <c r="N199" s="238">
        <f t="shared" si="38"/>
        <v>3.8936973828119809E-2</v>
      </c>
      <c r="O199" s="238">
        <f t="shared" si="38"/>
        <v>3.9086249331083671E-2</v>
      </c>
      <c r="P199" s="238">
        <f t="shared" si="38"/>
        <v>3.8812922660226262E-2</v>
      </c>
      <c r="Q199" s="238">
        <f t="shared" si="38"/>
        <v>3.9115074490624548E-2</v>
      </c>
    </row>
    <row r="200" spans="1:17" x14ac:dyDescent="0.25">
      <c r="A200" s="127" t="s">
        <v>183</v>
      </c>
      <c r="B200" s="237">
        <f t="shared" ref="B200:Q200" si="39">IF(B$118=0,0,B$118/B$108)</f>
        <v>0.12531598480399755</v>
      </c>
      <c r="C200" s="237">
        <f t="shared" si="39"/>
        <v>0.12646111060192647</v>
      </c>
      <c r="D200" s="237">
        <f t="shared" si="39"/>
        <v>0.12514437834113101</v>
      </c>
      <c r="E200" s="237">
        <f t="shared" si="39"/>
        <v>0.12579002245316245</v>
      </c>
      <c r="F200" s="237">
        <f t="shared" si="39"/>
        <v>0.12348686148358476</v>
      </c>
      <c r="G200" s="237">
        <f t="shared" si="39"/>
        <v>0.12242902058686819</v>
      </c>
      <c r="H200" s="237">
        <f t="shared" si="39"/>
        <v>0.11934851065848881</v>
      </c>
      <c r="I200" s="237">
        <f t="shared" si="39"/>
        <v>0.12024782513174234</v>
      </c>
      <c r="J200" s="237">
        <f t="shared" si="39"/>
        <v>0.11920931554131133</v>
      </c>
      <c r="K200" s="237">
        <f t="shared" si="39"/>
        <v>0.11632931831593142</v>
      </c>
      <c r="L200" s="237">
        <f t="shared" si="39"/>
        <v>0.11608355716491171</v>
      </c>
      <c r="M200" s="237">
        <f t="shared" si="39"/>
        <v>0.11606000872445268</v>
      </c>
      <c r="N200" s="237">
        <f t="shared" si="39"/>
        <v>0.11589184258915439</v>
      </c>
      <c r="O200" s="237">
        <f t="shared" si="39"/>
        <v>0.12404810187535406</v>
      </c>
      <c r="P200" s="237">
        <f t="shared" si="39"/>
        <v>0.12587442091362563</v>
      </c>
      <c r="Q200" s="237">
        <f t="shared" si="39"/>
        <v>0.12646323636423526</v>
      </c>
    </row>
    <row r="201" spans="1:17" x14ac:dyDescent="0.25">
      <c r="A201" s="142" t="s">
        <v>192</v>
      </c>
      <c r="B201" s="235">
        <f t="shared" ref="B201:Q201" si="40">IF(B$119=0,0,B$119/B$108)</f>
        <v>0.10908979101549673</v>
      </c>
      <c r="C201" s="235">
        <f t="shared" si="40"/>
        <v>0.11008664336580065</v>
      </c>
      <c r="D201" s="235">
        <f t="shared" si="40"/>
        <v>0.10894040454097555</v>
      </c>
      <c r="E201" s="235">
        <f t="shared" si="40"/>
        <v>0.10950244921039307</v>
      </c>
      <c r="F201" s="235">
        <f t="shared" si="40"/>
        <v>0.10749750667062646</v>
      </c>
      <c r="G201" s="235">
        <f t="shared" si="40"/>
        <v>0.10657663737744773</v>
      </c>
      <c r="H201" s="235">
        <f t="shared" si="40"/>
        <v>0.10389499875940808</v>
      </c>
      <c r="I201" s="235">
        <f t="shared" si="40"/>
        <v>0.10467786798473383</v>
      </c>
      <c r="J201" s="235">
        <f t="shared" si="40"/>
        <v>0.10377382693709809</v>
      </c>
      <c r="K201" s="235">
        <f t="shared" si="40"/>
        <v>0.10125744358029916</v>
      </c>
      <c r="L201" s="235">
        <f t="shared" si="40"/>
        <v>0.10102504382007416</v>
      </c>
      <c r="M201" s="235">
        <f t="shared" si="40"/>
        <v>0.10100761466426141</v>
      </c>
      <c r="N201" s="235">
        <f t="shared" si="40"/>
        <v>0.10083891033442277</v>
      </c>
      <c r="O201" s="235">
        <f t="shared" si="40"/>
        <v>0.10798607640212025</v>
      </c>
      <c r="P201" s="235">
        <f t="shared" si="40"/>
        <v>0.1095701829309044</v>
      </c>
      <c r="Q201" s="235">
        <f t="shared" si="40"/>
        <v>0.11008421738082017</v>
      </c>
    </row>
    <row r="202" spans="1:17" x14ac:dyDescent="0.25">
      <c r="A202" s="142" t="s">
        <v>191</v>
      </c>
      <c r="B202" s="235">
        <f t="shared" ref="B202:Q202" si="41">IF(B$130=0,0,B$130/B$108)</f>
        <v>1.6226193788500827E-2</v>
      </c>
      <c r="C202" s="235">
        <f t="shared" si="41"/>
        <v>1.6374467236125796E-2</v>
      </c>
      <c r="D202" s="235">
        <f t="shared" si="41"/>
        <v>1.620397380015548E-2</v>
      </c>
      <c r="E202" s="235">
        <f t="shared" si="41"/>
        <v>1.6287573242769377E-2</v>
      </c>
      <c r="F202" s="235">
        <f t="shared" si="41"/>
        <v>1.5989354812958295E-2</v>
      </c>
      <c r="G202" s="235">
        <f t="shared" si="41"/>
        <v>1.5852383209420468E-2</v>
      </c>
      <c r="H202" s="235">
        <f t="shared" si="41"/>
        <v>1.5453511899080737E-2</v>
      </c>
      <c r="I202" s="235">
        <f t="shared" si="41"/>
        <v>1.5569957147008514E-2</v>
      </c>
      <c r="J202" s="235">
        <f t="shared" si="41"/>
        <v>1.5435488604213222E-2</v>
      </c>
      <c r="K202" s="235">
        <f t="shared" si="41"/>
        <v>1.5071874735632273E-2</v>
      </c>
      <c r="L202" s="235">
        <f t="shared" si="41"/>
        <v>1.5058513344837562E-2</v>
      </c>
      <c r="M202" s="235">
        <f t="shared" si="41"/>
        <v>1.5052394060191279E-2</v>
      </c>
      <c r="N202" s="235">
        <f t="shared" si="41"/>
        <v>1.5052932254731612E-2</v>
      </c>
      <c r="O202" s="235">
        <f t="shared" si="41"/>
        <v>1.6062025473233817E-2</v>
      </c>
      <c r="P202" s="235">
        <f t="shared" si="41"/>
        <v>1.630423798272124E-2</v>
      </c>
      <c r="Q202" s="235">
        <f t="shared" si="41"/>
        <v>1.6379018983415105E-2</v>
      </c>
    </row>
    <row r="203" spans="1:17" x14ac:dyDescent="0.25">
      <c r="A203" s="127" t="s">
        <v>181</v>
      </c>
      <c r="B203" s="237">
        <f t="shared" ref="B203:Q203" si="42">IF(B$131=0,0,B$131/B$108)</f>
        <v>0.18085950586777569</v>
      </c>
      <c r="C203" s="237">
        <f t="shared" si="42"/>
        <v>0.17808593070765458</v>
      </c>
      <c r="D203" s="237">
        <f t="shared" si="42"/>
        <v>0.18133852867587946</v>
      </c>
      <c r="E203" s="237">
        <f t="shared" si="42"/>
        <v>0.18080643440254526</v>
      </c>
      <c r="F203" s="237">
        <f t="shared" si="42"/>
        <v>0.18511845180326753</v>
      </c>
      <c r="G203" s="237">
        <f t="shared" si="42"/>
        <v>0.18680963368537387</v>
      </c>
      <c r="H203" s="237">
        <f t="shared" si="42"/>
        <v>0.19221588490065125</v>
      </c>
      <c r="I203" s="237">
        <f t="shared" si="42"/>
        <v>0.19110174202095062</v>
      </c>
      <c r="J203" s="237">
        <f t="shared" si="42"/>
        <v>0.19292407040297971</v>
      </c>
      <c r="K203" s="237">
        <f t="shared" si="42"/>
        <v>0.19592239165586572</v>
      </c>
      <c r="L203" s="237">
        <f t="shared" si="42"/>
        <v>0.19684408445941171</v>
      </c>
      <c r="M203" s="237">
        <f t="shared" si="42"/>
        <v>0.19713586619442336</v>
      </c>
      <c r="N203" s="237">
        <f t="shared" si="42"/>
        <v>0.19735949409001263</v>
      </c>
      <c r="O203" s="237">
        <f t="shared" si="42"/>
        <v>0.18399075338584184</v>
      </c>
      <c r="P203" s="237">
        <f t="shared" si="42"/>
        <v>0.18123382684012024</v>
      </c>
      <c r="Q203" s="237">
        <f t="shared" si="42"/>
        <v>0.18063539359094297</v>
      </c>
    </row>
    <row r="204" spans="1:17" x14ac:dyDescent="0.25">
      <c r="A204" s="142" t="s">
        <v>190</v>
      </c>
      <c r="B204" s="235">
        <f t="shared" ref="B204:Q204" si="43">IF(B$132=0,0,B$132/B$108)</f>
        <v>0.12184133536434803</v>
      </c>
      <c r="C204" s="235">
        <f t="shared" si="43"/>
        <v>0.13505849576427092</v>
      </c>
      <c r="D204" s="235">
        <f t="shared" si="43"/>
        <v>0.12014637329758213</v>
      </c>
      <c r="E204" s="235">
        <f t="shared" si="43"/>
        <v>0.1322497135507435</v>
      </c>
      <c r="F204" s="235">
        <f t="shared" si="43"/>
        <v>9.9957040911861847E-2</v>
      </c>
      <c r="G204" s="235">
        <f t="shared" si="43"/>
        <v>8.3820652631445502E-2</v>
      </c>
      <c r="H204" s="235">
        <f t="shared" si="43"/>
        <v>3.9000649283358224E-2</v>
      </c>
      <c r="I204" s="235">
        <f t="shared" si="43"/>
        <v>5.417776339192145E-2</v>
      </c>
      <c r="J204" s="235">
        <f t="shared" si="43"/>
        <v>3.9066838782079824E-2</v>
      </c>
      <c r="K204" s="235">
        <f t="shared" si="43"/>
        <v>8.0179338902282241E-3</v>
      </c>
      <c r="L204" s="235">
        <f t="shared" si="43"/>
        <v>4.8287175524531949E-3</v>
      </c>
      <c r="M204" s="235">
        <f t="shared" si="43"/>
        <v>3.7467458982672112E-3</v>
      </c>
      <c r="N204" s="235">
        <f t="shared" si="43"/>
        <v>3.1177111720824395E-3</v>
      </c>
      <c r="O204" s="235">
        <f t="shared" si="43"/>
        <v>0.10747935896350574</v>
      </c>
      <c r="P204" s="235">
        <f t="shared" si="43"/>
        <v>0.13381302050580618</v>
      </c>
      <c r="Q204" s="235">
        <f t="shared" si="43"/>
        <v>0.14456707587377932</v>
      </c>
    </row>
    <row r="205" spans="1:17" x14ac:dyDescent="0.25">
      <c r="A205" s="142" t="s">
        <v>189</v>
      </c>
      <c r="B205" s="235">
        <f t="shared" ref="B205:Q205" si="44">IF(B$138=0,0,B$138/B$108)</f>
        <v>5.9018170503427642E-2</v>
      </c>
      <c r="C205" s="235">
        <f t="shared" si="44"/>
        <v>4.3027434943383659E-2</v>
      </c>
      <c r="D205" s="235">
        <f t="shared" si="44"/>
        <v>6.1192155378297329E-2</v>
      </c>
      <c r="E205" s="235">
        <f t="shared" si="44"/>
        <v>4.8556720851801766E-2</v>
      </c>
      <c r="F205" s="235">
        <f t="shared" si="44"/>
        <v>8.5161410891405692E-2</v>
      </c>
      <c r="G205" s="235">
        <f t="shared" si="44"/>
        <v>0.10298898105392837</v>
      </c>
      <c r="H205" s="235">
        <f t="shared" si="44"/>
        <v>0.15321523561729303</v>
      </c>
      <c r="I205" s="235">
        <f t="shared" si="44"/>
        <v>0.13692397862902916</v>
      </c>
      <c r="J205" s="235">
        <f t="shared" si="44"/>
        <v>0.1538572316208999</v>
      </c>
      <c r="K205" s="235">
        <f t="shared" si="44"/>
        <v>0.18790445776563749</v>
      </c>
      <c r="L205" s="235">
        <f t="shared" si="44"/>
        <v>0.1920153669069585</v>
      </c>
      <c r="M205" s="235">
        <f t="shared" si="44"/>
        <v>0.19338912029615615</v>
      </c>
      <c r="N205" s="235">
        <f t="shared" si="44"/>
        <v>0.19424178291793018</v>
      </c>
      <c r="O205" s="235">
        <f t="shared" si="44"/>
        <v>7.6511394422336093E-2</v>
      </c>
      <c r="P205" s="235">
        <f t="shared" si="44"/>
        <v>4.7420806334314052E-2</v>
      </c>
      <c r="Q205" s="235">
        <f t="shared" si="44"/>
        <v>3.606831771716365E-2</v>
      </c>
    </row>
    <row r="206" spans="1:17" x14ac:dyDescent="0.25">
      <c r="A206" s="127" t="s">
        <v>180</v>
      </c>
      <c r="B206" s="236">
        <f t="shared" ref="B206:Q206" si="45">IF(B$139=0,0,B$139/B$108)</f>
        <v>0.17358640349241902</v>
      </c>
      <c r="C206" s="236">
        <f t="shared" si="45"/>
        <v>0.17046096549546857</v>
      </c>
      <c r="D206" s="236">
        <f t="shared" si="45"/>
        <v>0.17399139603364994</v>
      </c>
      <c r="E206" s="236">
        <f t="shared" si="45"/>
        <v>0.17119751239386069</v>
      </c>
      <c r="F206" s="236">
        <f t="shared" si="45"/>
        <v>0.17875002279171337</v>
      </c>
      <c r="G206" s="236">
        <f t="shared" si="45"/>
        <v>0.18250821370262738</v>
      </c>
      <c r="H206" s="236">
        <f t="shared" si="45"/>
        <v>0.1929709339408496</v>
      </c>
      <c r="I206" s="236">
        <f t="shared" si="45"/>
        <v>0.18945233872342396</v>
      </c>
      <c r="J206" s="236">
        <f t="shared" si="45"/>
        <v>0.1929797996385863</v>
      </c>
      <c r="K206" s="236">
        <f t="shared" si="45"/>
        <v>0.20221031457845653</v>
      </c>
      <c r="L206" s="236">
        <f t="shared" si="45"/>
        <v>0.20196481794144386</v>
      </c>
      <c r="M206" s="236">
        <f t="shared" si="45"/>
        <v>0.20189371639927584</v>
      </c>
      <c r="N206" s="236">
        <f t="shared" si="45"/>
        <v>0.20182091679003827</v>
      </c>
      <c r="O206" s="236">
        <f t="shared" si="45"/>
        <v>0.17698654151402143</v>
      </c>
      <c r="P206" s="236">
        <f t="shared" si="45"/>
        <v>0.17101416330106053</v>
      </c>
      <c r="Q206" s="236">
        <f t="shared" si="45"/>
        <v>0.16850600538156835</v>
      </c>
    </row>
    <row r="207" spans="1:17" x14ac:dyDescent="0.25">
      <c r="A207" s="142" t="s">
        <v>188</v>
      </c>
      <c r="B207" s="235">
        <f t="shared" ref="B207:Q207" si="46">IF(B$140=0,0,B$140/B$108)</f>
        <v>7.6829727090858974E-2</v>
      </c>
      <c r="C207" s="235">
        <f t="shared" si="46"/>
        <v>8.5731630486209742E-2</v>
      </c>
      <c r="D207" s="235">
        <f t="shared" si="46"/>
        <v>7.5606006115906704E-2</v>
      </c>
      <c r="E207" s="235">
        <f t="shared" si="46"/>
        <v>8.2420573712651352E-2</v>
      </c>
      <c r="F207" s="235">
        <f t="shared" si="46"/>
        <v>6.2312456508755894E-2</v>
      </c>
      <c r="G207" s="235">
        <f t="shared" si="46"/>
        <v>5.2573283380755918E-2</v>
      </c>
      <c r="H207" s="235">
        <f t="shared" si="46"/>
        <v>2.5049906323472471E-2</v>
      </c>
      <c r="I207" s="235">
        <f t="shared" si="46"/>
        <v>3.3892754943571503E-2</v>
      </c>
      <c r="J207" s="235">
        <f t="shared" si="46"/>
        <v>2.4613582055523844E-2</v>
      </c>
      <c r="K207" s="235">
        <f t="shared" si="46"/>
        <v>0</v>
      </c>
      <c r="L207" s="235">
        <f t="shared" si="46"/>
        <v>0</v>
      </c>
      <c r="M207" s="235">
        <f t="shared" si="46"/>
        <v>0</v>
      </c>
      <c r="N207" s="235">
        <f t="shared" si="46"/>
        <v>0</v>
      </c>
      <c r="O207" s="235">
        <f t="shared" si="46"/>
        <v>6.7078564384741052E-2</v>
      </c>
      <c r="P207" s="235">
        <f t="shared" si="46"/>
        <v>8.3093025855203576E-2</v>
      </c>
      <c r="Q207" s="235">
        <f t="shared" si="46"/>
        <v>8.9213513766991465E-2</v>
      </c>
    </row>
    <row r="208" spans="1:17" x14ac:dyDescent="0.25">
      <c r="A208" s="142" t="s">
        <v>187</v>
      </c>
      <c r="B208" s="235">
        <f t="shared" ref="B208:Q208" si="47">IF(B$141=0,0,B$141/B$108)</f>
        <v>5.0658004274905105E-2</v>
      </c>
      <c r="C208" s="235">
        <f t="shared" si="47"/>
        <v>5.1120912399974072E-2</v>
      </c>
      <c r="D208" s="235">
        <f t="shared" si="47"/>
        <v>5.0588633707829476E-2</v>
      </c>
      <c r="E208" s="235">
        <f t="shared" si="47"/>
        <v>5.0849630277728465E-2</v>
      </c>
      <c r="F208" s="235">
        <f t="shared" si="47"/>
        <v>4.9918595514484583E-2</v>
      </c>
      <c r="G208" s="235">
        <f t="shared" si="47"/>
        <v>4.9490971626344138E-2</v>
      </c>
      <c r="H208" s="235">
        <f t="shared" si="47"/>
        <v>4.824569964157055E-2</v>
      </c>
      <c r="I208" s="235">
        <f t="shared" si="47"/>
        <v>4.8609240466005815E-2</v>
      </c>
      <c r="J208" s="235">
        <f t="shared" si="47"/>
        <v>4.8189431106857666E-2</v>
      </c>
      <c r="K208" s="235">
        <f t="shared" si="47"/>
        <v>4.7020898674451486E-2</v>
      </c>
      <c r="L208" s="235">
        <f t="shared" si="47"/>
        <v>4.6912979244618708E-2</v>
      </c>
      <c r="M208" s="235">
        <f t="shared" si="47"/>
        <v>4.6904885671045525E-2</v>
      </c>
      <c r="N208" s="235">
        <f t="shared" si="47"/>
        <v>4.682654447538822E-2</v>
      </c>
      <c r="O208" s="235">
        <f t="shared" si="47"/>
        <v>5.0145472542263377E-2</v>
      </c>
      <c r="P208" s="235">
        <f t="shared" si="47"/>
        <v>5.0881083771875599E-2</v>
      </c>
      <c r="Q208" s="235">
        <f t="shared" si="47"/>
        <v>5.111978584581741E-2</v>
      </c>
    </row>
    <row r="209" spans="1:17" x14ac:dyDescent="0.25">
      <c r="A209" s="142" t="s">
        <v>186</v>
      </c>
      <c r="B209" s="235">
        <f t="shared" ref="B209:Q209" si="48">IF(B$152=0,0,B$152/B$108)</f>
        <v>4.6098672126654951E-2</v>
      </c>
      <c r="C209" s="235">
        <f t="shared" si="48"/>
        <v>3.3608422609284747E-2</v>
      </c>
      <c r="D209" s="235">
        <f t="shared" si="48"/>
        <v>4.7796756209913749E-2</v>
      </c>
      <c r="E209" s="235">
        <f t="shared" si="48"/>
        <v>3.7927308403480887E-2</v>
      </c>
      <c r="F209" s="235">
        <f t="shared" si="48"/>
        <v>6.6518970768472907E-2</v>
      </c>
      <c r="G209" s="235">
        <f t="shared" si="48"/>
        <v>8.0443958695527298E-2</v>
      </c>
      <c r="H209" s="235">
        <f t="shared" si="48"/>
        <v>0.11967532797580656</v>
      </c>
      <c r="I209" s="235">
        <f t="shared" si="48"/>
        <v>0.10695034331384663</v>
      </c>
      <c r="J209" s="235">
        <f t="shared" si="48"/>
        <v>0.12017678647620479</v>
      </c>
      <c r="K209" s="235">
        <f t="shared" si="48"/>
        <v>0.15518941590400503</v>
      </c>
      <c r="L209" s="235">
        <f t="shared" si="48"/>
        <v>0.15505183869682515</v>
      </c>
      <c r="M209" s="235">
        <f t="shared" si="48"/>
        <v>0.1549888307282303</v>
      </c>
      <c r="N209" s="235">
        <f t="shared" si="48"/>
        <v>0.15499437231465008</v>
      </c>
      <c r="O209" s="235">
        <f t="shared" si="48"/>
        <v>5.9762504587017019E-2</v>
      </c>
      <c r="P209" s="235">
        <f t="shared" si="48"/>
        <v>3.7040053673981388E-2</v>
      </c>
      <c r="Q209" s="235">
        <f t="shared" si="48"/>
        <v>2.8172705768759472E-2</v>
      </c>
    </row>
    <row r="210" spans="1:17" x14ac:dyDescent="0.25">
      <c r="A210" s="72" t="s">
        <v>179</v>
      </c>
      <c r="B210" s="234">
        <f t="shared" ref="B210:Q210" si="49">IF(B$153=0,0,B$153/B$108)</f>
        <v>0.35724281871820995</v>
      </c>
      <c r="C210" s="234">
        <f t="shared" si="49"/>
        <v>0.36050727032411561</v>
      </c>
      <c r="D210" s="234">
        <f t="shared" si="49"/>
        <v>0.35675361395633864</v>
      </c>
      <c r="E210" s="234">
        <f t="shared" si="49"/>
        <v>0.35859417502148666</v>
      </c>
      <c r="F210" s="234">
        <f t="shared" si="49"/>
        <v>0.35202847059023951</v>
      </c>
      <c r="G210" s="234">
        <f t="shared" si="49"/>
        <v>0.34901284521499731</v>
      </c>
      <c r="H210" s="234">
        <f t="shared" si="49"/>
        <v>0.34023112393957561</v>
      </c>
      <c r="I210" s="234">
        <f t="shared" si="49"/>
        <v>0.34279483229523078</v>
      </c>
      <c r="J210" s="234">
        <f t="shared" si="49"/>
        <v>0.33983431537528846</v>
      </c>
      <c r="K210" s="234">
        <f t="shared" si="49"/>
        <v>0.33182883700925608</v>
      </c>
      <c r="L210" s="234">
        <f t="shared" si="49"/>
        <v>0.33153466691787731</v>
      </c>
      <c r="M210" s="234">
        <f t="shared" si="49"/>
        <v>0.33139994213127161</v>
      </c>
      <c r="N210" s="234">
        <f t="shared" si="49"/>
        <v>0.33141179125233533</v>
      </c>
      <c r="O210" s="234">
        <f t="shared" si="49"/>
        <v>0.35362841891165914</v>
      </c>
      <c r="P210" s="234">
        <f t="shared" si="49"/>
        <v>0.3589610730600043</v>
      </c>
      <c r="Q210" s="234">
        <f t="shared" si="49"/>
        <v>0.36060748353818906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128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194</v>
      </c>
      <c r="B214" s="253">
        <f>IF(B$5=0,0,(B$5-B$15)/(CHI_fec!B$5-CHI_fec!B$15))</f>
        <v>0.51953893713789334</v>
      </c>
      <c r="C214" s="253">
        <f>IF(C$5=0,0,(C$5-C$15)/(CHI_fec!C$5-CHI_fec!C$15))</f>
        <v>0.51808500833460935</v>
      </c>
      <c r="D214" s="253">
        <f>IF(D$5=0,0,(D$5-D$15)/(CHI_fec!D$5-CHI_fec!D$15))</f>
        <v>0.52065678038570418</v>
      </c>
      <c r="E214" s="253">
        <f>IF(E$5=0,0,(E$5-E$15)/(CHI_fec!E$5-CHI_fec!E$15))</f>
        <v>0.52794078253583798</v>
      </c>
      <c r="F214" s="253">
        <f>IF(F$5=0,0,(F$5-F$15)/(CHI_fec!F$5-CHI_fec!F$15))</f>
        <v>0.53236245693810025</v>
      </c>
      <c r="G214" s="253">
        <f>IF(G$5=0,0,(G$5-G$15)/(CHI_fec!G$5-CHI_fec!G$15))</f>
        <v>0.54265009835027023</v>
      </c>
      <c r="H214" s="253">
        <f>IF(H$5=0,0,(H$5-H$15)/(CHI_fec!H$5-CHI_fec!H$15))</f>
        <v>0.54897312684499489</v>
      </c>
      <c r="I214" s="253">
        <f>IF(I$5=0,0,(I$5-I$15)/(CHI_fec!I$5-CHI_fec!I$15))</f>
        <v>0.5496384763801494</v>
      </c>
      <c r="J214" s="253">
        <f>IF(J$5=0,0,(J$5-J$15)/(CHI_fec!J$5-CHI_fec!J$15))</f>
        <v>0.5761919948355525</v>
      </c>
      <c r="K214" s="253">
        <f>IF(K$5=0,0,(K$5-K$15)/(CHI_fec!K$5-CHI_fec!K$15))</f>
        <v>0.58751715692449979</v>
      </c>
      <c r="L214" s="253">
        <f>IF(L$5=0,0,(L$5-L$15)/(CHI_fec!L$5-CHI_fec!L$15))</f>
        <v>0.59607004342876979</v>
      </c>
      <c r="M214" s="253">
        <f>IF(M$5=0,0,(M$5-M$15)/(CHI_fec!M$5-CHI_fec!M$15))</f>
        <v>0.62088094320079112</v>
      </c>
      <c r="N214" s="253">
        <f>IF(N$5=0,0,(N$5-N$15)/(CHI_fec!N$5-CHI_fec!N$15))</f>
        <v>0.62559429074034512</v>
      </c>
      <c r="O214" s="253">
        <f>IF(O$5=0,0,(O$5-O$15)/(CHI_fec!O$5-CHI_fec!O$15))</f>
        <v>0.60222931673397007</v>
      </c>
      <c r="P214" s="253">
        <f>IF(P$5=0,0,(P$5-P$15)/(CHI_fec!P$5-CHI_fec!P$15))</f>
        <v>0.59711767403439886</v>
      </c>
      <c r="Q214" s="253">
        <f>IF(Q$5=0,0,(Q$5-Q$15)/(CHI_fec!Q$5-CHI_fec!Q$15))</f>
        <v>0.62048992958504534</v>
      </c>
    </row>
    <row r="215" spans="1:17" x14ac:dyDescent="0.25">
      <c r="A215" s="132" t="s">
        <v>83</v>
      </c>
      <c r="B215" s="252">
        <f>IF(B$6=0,0,B$6/CHI_fec!B$6)</f>
        <v>0.41555390453713065</v>
      </c>
      <c r="C215" s="252">
        <f>IF(C$6=0,0,C$6/CHI_fec!C$6)</f>
        <v>0.41555390453713065</v>
      </c>
      <c r="D215" s="252">
        <f>IF(D$6=0,0,D$6/CHI_fec!D$6)</f>
        <v>0.42046492868673963</v>
      </c>
      <c r="E215" s="252">
        <f>IF(E$6=0,0,E$6/CHI_fec!E$6)</f>
        <v>0.42450603649133106</v>
      </c>
      <c r="F215" s="252">
        <f>IF(F$6=0,0,F$6/CHI_fec!F$6)</f>
        <v>0.42693779741166493</v>
      </c>
      <c r="G215" s="252">
        <f>IF(G$6=0,0,G$6/CHI_fec!G$6)</f>
        <v>0.43275422674524106</v>
      </c>
      <c r="H215" s="252">
        <f>IF(H$6=0,0,H$6/CHI_fec!H$6)</f>
        <v>0.43275422674524111</v>
      </c>
      <c r="I215" s="252">
        <f>IF(I$6=0,0,I$6/CHI_fec!I$6)</f>
        <v>0.43690086171040365</v>
      </c>
      <c r="J215" s="252">
        <f>IF(J$6=0,0,J$6/CHI_fec!J$6)</f>
        <v>0.45308345633408043</v>
      </c>
      <c r="K215" s="252">
        <f>IF(K$6=0,0,K$6/CHI_fec!K$6)</f>
        <v>0.45308345633408048</v>
      </c>
      <c r="L215" s="252">
        <f>IF(L$6=0,0,L$6/CHI_fec!L$6)</f>
        <v>0.47288229299616169</v>
      </c>
      <c r="M215" s="252">
        <f>IF(M$6=0,0,M$6/CHI_fec!M$6)</f>
        <v>0.48342135418152027</v>
      </c>
      <c r="N215" s="252">
        <f>IF(N$6=0,0,N$6/CHI_fec!N$6)</f>
        <v>0.48342135418152021</v>
      </c>
      <c r="O215" s="252">
        <f>IF(O$6=0,0,O$6/CHI_fec!O$6)</f>
        <v>0.48342135418152027</v>
      </c>
      <c r="P215" s="252">
        <f>IF(P$6=0,0,P$6/CHI_fec!P$6)</f>
        <v>0.48342135418152021</v>
      </c>
      <c r="Q215" s="252">
        <f>IF(Q$6=0,0,Q$6/CHI_fec!Q$6)</f>
        <v>0.50037743817201086</v>
      </c>
    </row>
    <row r="216" spans="1:17" x14ac:dyDescent="0.25">
      <c r="A216" s="76" t="s">
        <v>82</v>
      </c>
      <c r="B216" s="251">
        <f>IF(B$7=0,0,B$7/CHI_fec!B$7)</f>
        <v>0.10910065384174239</v>
      </c>
      <c r="C216" s="251">
        <f>IF(C$7=0,0,C$7/CHI_fec!C$7)</f>
        <v>0.10910065384174238</v>
      </c>
      <c r="D216" s="251">
        <f>IF(D$7=0,0,D$7/CHI_fec!D$7)</f>
        <v>0.11039000749696003</v>
      </c>
      <c r="E216" s="251">
        <f>IF(E$7=0,0,E$7/CHI_fec!E$7)</f>
        <v>0.11145097094577421</v>
      </c>
      <c r="F216" s="251">
        <f>IF(F$7=0,0,F$7/CHI_fec!F$7)</f>
        <v>0.112089412080603</v>
      </c>
      <c r="G216" s="251">
        <f>IF(G$7=0,0,G$7/CHI_fec!G$7)</f>
        <v>0.11361647327865451</v>
      </c>
      <c r="H216" s="251">
        <f>IF(H$7=0,0,H$7/CHI_fec!H$7)</f>
        <v>0.1136164732786545</v>
      </c>
      <c r="I216" s="251">
        <f>IF(I$7=0,0,I$7/CHI_fec!I$7)</f>
        <v>0.11470514211560401</v>
      </c>
      <c r="J216" s="251">
        <f>IF(J$7=0,0,J$7/CHI_fec!J$7)</f>
        <v>0.11895376458075822</v>
      </c>
      <c r="K216" s="251">
        <f>IF(K$7=0,0,K$7/CHI_fec!K$7)</f>
        <v>0.1189537645807582</v>
      </c>
      <c r="L216" s="251">
        <f>IF(L$7=0,0,L$7/CHI_fec!L$7)</f>
        <v>0.12415180507936679</v>
      </c>
      <c r="M216" s="251">
        <f>IF(M$7=0,0,M$7/CHI_fec!M$7)</f>
        <v>0.12691875890568566</v>
      </c>
      <c r="N216" s="251">
        <f>IF(N$7=0,0,N$7/CHI_fec!N$7)</f>
        <v>0.1269187589056856</v>
      </c>
      <c r="O216" s="251">
        <f>IF(O$7=0,0,O$7/CHI_fec!O$7)</f>
        <v>0.12691875890568563</v>
      </c>
      <c r="P216" s="251">
        <f>IF(P$7=0,0,P$7/CHI_fec!P$7)</f>
        <v>0.12691875890568563</v>
      </c>
      <c r="Q216" s="251">
        <f>IF(Q$7=0,0,Q$7/CHI_fec!Q$7)</f>
        <v>0.13137045537577072</v>
      </c>
    </row>
    <row r="217" spans="1:17" x14ac:dyDescent="0.25">
      <c r="A217" s="76" t="s">
        <v>81</v>
      </c>
      <c r="B217" s="251">
        <f>IF(B$8=0,0,B$8/CHI_fec!B$8)</f>
        <v>0.59193431391657414</v>
      </c>
      <c r="C217" s="251">
        <f>IF(C$8=0,0,C$8/CHI_fec!C$8)</f>
        <v>0.59193431391657414</v>
      </c>
      <c r="D217" s="251">
        <f>IF(D$8=0,0,D$8/CHI_fec!D$8)</f>
        <v>0.59892980518470329</v>
      </c>
      <c r="E217" s="251">
        <f>IF(E$8=0,0,E$8/CHI_fec!E$8)</f>
        <v>0.60468614714096092</v>
      </c>
      <c r="F217" s="251">
        <f>IF(F$8=0,0,F$8/CHI_fec!F$8)</f>
        <v>0.60815006052565246</v>
      </c>
      <c r="G217" s="251">
        <f>IF(G$8=0,0,G$8/CHI_fec!G$8)</f>
        <v>0.61643525305885605</v>
      </c>
      <c r="H217" s="251">
        <f>IF(H$8=0,0,H$8/CHI_fec!H$8)</f>
        <v>0.61643525305885605</v>
      </c>
      <c r="I217" s="251">
        <f>IF(I$8=0,0,I$8/CHI_fec!I$8)</f>
        <v>0.62234191281193929</v>
      </c>
      <c r="J217" s="251">
        <f>IF(J$8=0,0,J$8/CHI_fec!J$8)</f>
        <v>0.64539315343648773</v>
      </c>
      <c r="K217" s="251">
        <f>IF(K$8=0,0,K$8/CHI_fec!K$8)</f>
        <v>0.64539315343648773</v>
      </c>
      <c r="L217" s="251">
        <f>IF(L$8=0,0,L$8/CHI_fec!L$8)</f>
        <v>0.67359553745443945</v>
      </c>
      <c r="M217" s="251">
        <f>IF(M$8=0,0,M$8/CHI_fec!M$8)</f>
        <v>0.68860786650240924</v>
      </c>
      <c r="N217" s="251">
        <f>IF(N$8=0,0,N$8/CHI_fec!N$8)</f>
        <v>0.68860786650240924</v>
      </c>
      <c r="O217" s="251">
        <f>IF(O$8=0,0,O$8/CHI_fec!O$8)</f>
        <v>0.68860786650240924</v>
      </c>
      <c r="P217" s="251">
        <f>IF(P$8=0,0,P$8/CHI_fec!P$8)</f>
        <v>0.68860786650240924</v>
      </c>
      <c r="Q217" s="251">
        <f>IF(Q$8=0,0,Q$8/CHI_fec!Q$8)</f>
        <v>0.71276090136512482</v>
      </c>
    </row>
    <row r="218" spans="1:17" x14ac:dyDescent="0.25">
      <c r="A218" s="76" t="s">
        <v>80</v>
      </c>
      <c r="B218" s="251">
        <f>IF(B$9=0,0,B$9/CHI_fec!B$9)</f>
        <v>0.41958195942592508</v>
      </c>
      <c r="C218" s="251">
        <f>IF(C$9=0,0,C$9/CHI_fec!C$9)</f>
        <v>0.41958195942592519</v>
      </c>
      <c r="D218" s="251">
        <f>IF(D$9=0,0,D$9/CHI_fec!D$9)</f>
        <v>0.42454058720678106</v>
      </c>
      <c r="E218" s="251">
        <f>IF(E$9=0,0,E$9/CHI_fec!E$9)</f>
        <v>0.4286208663532145</v>
      </c>
      <c r="F218" s="251">
        <f>IF(F$9=0,0,F$9/CHI_fec!F$9)</f>
        <v>0.4310761988640367</v>
      </c>
      <c r="G218" s="251">
        <f>IF(G$9=0,0,G$9/CHI_fec!G$9)</f>
        <v>0.43694900811934306</v>
      </c>
      <c r="H218" s="251">
        <f>IF(H$9=0,0,H$9/CHI_fec!H$9)</f>
        <v>0.4369490081193429</v>
      </c>
      <c r="I218" s="251">
        <f>IF(I$9=0,0,I$9/CHI_fec!I$9)</f>
        <v>0.44113583732419653</v>
      </c>
      <c r="J218" s="251">
        <f>IF(J$9=0,0,J$9/CHI_fec!J$9)</f>
        <v>0.45747529337710197</v>
      </c>
      <c r="K218" s="251">
        <f>IF(K$9=0,0,K$9/CHI_fec!K$9)</f>
        <v>0.45747529337710197</v>
      </c>
      <c r="L218" s="251">
        <f>IF(L$9=0,0,L$9/CHI_fec!L$9)</f>
        <v>0.47746604449345365</v>
      </c>
      <c r="M218" s="251">
        <f>IF(M$9=0,0,M$9/CHI_fec!M$9)</f>
        <v>0.48810726310404018</v>
      </c>
      <c r="N218" s="251">
        <f>IF(N$9=0,0,N$9/CHI_fec!N$9)</f>
        <v>0.48810726310404023</v>
      </c>
      <c r="O218" s="251">
        <f>IF(O$9=0,0,O$9/CHI_fec!O$9)</f>
        <v>0.48810726310404018</v>
      </c>
      <c r="P218" s="251">
        <f>IF(P$9=0,0,P$9/CHI_fec!P$9)</f>
        <v>0.48810726310404023</v>
      </c>
      <c r="Q218" s="251">
        <f>IF(Q$9=0,0,Q$9/CHI_fec!Q$9)</f>
        <v>0.50522770612537371</v>
      </c>
    </row>
    <row r="219" spans="1:17" x14ac:dyDescent="0.25">
      <c r="A219" s="129" t="s">
        <v>79</v>
      </c>
      <c r="B219" s="250">
        <f>IF(B$10=0,0,B$10/CHI_fec!B$10)</f>
        <v>0.69372618721432189</v>
      </c>
      <c r="C219" s="250">
        <f>IF(C$10=0,0,C$10/CHI_fec!C$10)</f>
        <v>0.69372618721432167</v>
      </c>
      <c r="D219" s="250">
        <f>IF(D$10=0,0,D$10/CHI_fec!D$10)</f>
        <v>0.70192465682663474</v>
      </c>
      <c r="E219" s="250">
        <f>IF(E$10=0,0,E$10/CHI_fec!E$10)</f>
        <v>0.70867088704801573</v>
      </c>
      <c r="F219" s="250">
        <f>IF(F$10=0,0,F$10/CHI_fec!F$10)</f>
        <v>0.71273047164837955</v>
      </c>
      <c r="G219" s="250">
        <f>IF(G$10=0,0,G$10/CHI_fec!G$10)</f>
        <v>0.72244042576198075</v>
      </c>
      <c r="H219" s="250">
        <f>IF(H$10=0,0,H$10/CHI_fec!H$10)</f>
        <v>0.72244042576198075</v>
      </c>
      <c r="I219" s="250">
        <f>IF(I$10=0,0,I$10/CHI_fec!I$10)</f>
        <v>0.7293628231519319</v>
      </c>
      <c r="J219" s="250">
        <f>IF(J$10=0,0,J$10/CHI_fec!J$10)</f>
        <v>0.75637806604809188</v>
      </c>
      <c r="K219" s="250">
        <f>IF(K$10=0,0,K$10/CHI_fec!K$10)</f>
        <v>0.80400051474508361</v>
      </c>
      <c r="L219" s="250">
        <f>IF(L$10=0,0,L$10/CHI_fec!L$10)</f>
        <v>0.8391337217627548</v>
      </c>
      <c r="M219" s="250">
        <f>IF(M$10=0,0,M$10/CHI_fec!M$10)</f>
        <v>0.85783537705274715</v>
      </c>
      <c r="N219" s="250">
        <f>IF(N$10=0,0,N$10/CHI_fec!N$10)</f>
        <v>0.85783537705274693</v>
      </c>
      <c r="O219" s="250">
        <f>IF(O$10=0,0,O$10/CHI_fec!O$10)</f>
        <v>0.80702418914310781</v>
      </c>
      <c r="P219" s="250">
        <f>IF(P$10=0,0,P$10/CHI_fec!P$10)</f>
        <v>0.78947558810829632</v>
      </c>
      <c r="Q219" s="250">
        <f>IF(Q$10=0,0,Q$10/CHI_fec!Q$10)</f>
        <v>0.81976812657247577</v>
      </c>
    </row>
    <row r="220" spans="1:17" x14ac:dyDescent="0.25">
      <c r="A220" s="232" t="s">
        <v>185</v>
      </c>
      <c r="B220" s="254">
        <f>IF(B$15=0,0,B$15/CHI_fec!B$15)</f>
        <v>1</v>
      </c>
      <c r="C220" s="254">
        <f>IF(C$15=0,0,C$15/CHI_fec!C$15)</f>
        <v>1</v>
      </c>
      <c r="D220" s="254">
        <f>IF(D$15=0,0,D$15/CHI_fec!D$15)</f>
        <v>1</v>
      </c>
      <c r="E220" s="254">
        <f>IF(E$15=0,0,E$15/CHI_fec!E$15)</f>
        <v>1</v>
      </c>
      <c r="F220" s="254">
        <f>IF(F$15=0,0,F$15/CHI_fec!F$15)</f>
        <v>1</v>
      </c>
      <c r="G220" s="254">
        <f>IF(G$15=0,0,G$15/CHI_fec!G$15)</f>
        <v>1</v>
      </c>
      <c r="H220" s="254">
        <f>IF(H$15=0,0,H$15/CHI_fec!H$15)</f>
        <v>1</v>
      </c>
      <c r="I220" s="254">
        <f>IF(I$15=0,0,I$15/CHI_fec!I$15)</f>
        <v>1</v>
      </c>
      <c r="J220" s="254">
        <f>IF(J$15=0,0,J$15/CHI_fec!J$15)</f>
        <v>1</v>
      </c>
      <c r="K220" s="254">
        <f>IF(K$15=0,0,K$15/CHI_fec!K$15)</f>
        <v>1</v>
      </c>
      <c r="L220" s="254">
        <f>IF(L$15=0,0,L$15/CHI_fec!L$15)</f>
        <v>1</v>
      </c>
      <c r="M220" s="254">
        <f>IF(M$15=0,0,M$15/CHI_fec!M$15)</f>
        <v>1</v>
      </c>
      <c r="N220" s="254">
        <f>IF(N$15=0,0,N$15/CHI_fec!N$15)</f>
        <v>1</v>
      </c>
      <c r="O220" s="254">
        <f>IF(O$15=0,0,O$15/CHI_fec!O$15)</f>
        <v>1</v>
      </c>
      <c r="P220" s="254">
        <f>IF(P$15=0,0,P$15/CHI_fec!P$15)</f>
        <v>1</v>
      </c>
      <c r="Q220" s="254">
        <f>IF(Q$15=0,0,Q$15/CHI_fec!Q$15)</f>
        <v>1</v>
      </c>
    </row>
    <row r="221" spans="1:17" x14ac:dyDescent="0.25">
      <c r="A221" s="127" t="s">
        <v>184</v>
      </c>
      <c r="B221" s="249">
        <f>IF(B$24=0,0,B$24/CHI_fec!B$24)</f>
        <v>0.57653946473590578</v>
      </c>
      <c r="C221" s="249">
        <f>IF(C$24=0,0,C$24/CHI_fec!C$24)</f>
        <v>0.5781500167448782</v>
      </c>
      <c r="D221" s="249">
        <f>IF(D$24=0,0,D$24/CHI_fec!D$24)</f>
        <v>0.57631693006342843</v>
      </c>
      <c r="E221" s="249">
        <f>IF(E$24=0,0,E$24/CHI_fec!E$24)</f>
        <v>0.58801182554974563</v>
      </c>
      <c r="F221" s="249">
        <f>IF(F$24=0,0,F$24/CHI_fec!F$24)</f>
        <v>0.58513380461985798</v>
      </c>
      <c r="G221" s="249">
        <f>IF(G$24=0,0,G$24/CHI_fec!G$24)</f>
        <v>0.59419170101076435</v>
      </c>
      <c r="H221" s="249">
        <f>IF(H$24=0,0,H$24/CHI_fec!H$24)</f>
        <v>0.59255932329854999</v>
      </c>
      <c r="I221" s="249">
        <f>IF(I$24=0,0,I$24/CHI_fec!I$24)</f>
        <v>0.59403644145878343</v>
      </c>
      <c r="J221" s="249">
        <f>IF(J$24=0,0,J$24/CHI_fec!J$24)</f>
        <v>0.62216424127400205</v>
      </c>
      <c r="K221" s="249">
        <f>IF(K$24=0,0,K$24/CHI_fec!K$24)</f>
        <v>0.62836110651021126</v>
      </c>
      <c r="L221" s="249">
        <f>IF(L$24=0,0,L$24/CHI_fec!L$24)</f>
        <v>0.6407405036960041</v>
      </c>
      <c r="M221" s="249">
        <f>IF(M$24=0,0,M$24/CHI_fec!M$24)</f>
        <v>0.66678441784118891</v>
      </c>
      <c r="N221" s="249">
        <f>IF(N$24=0,0,N$24/CHI_fec!N$24)</f>
        <v>0.66732461354200656</v>
      </c>
      <c r="O221" s="249">
        <f>IF(O$24=0,0,O$24/CHI_fec!O$24)</f>
        <v>0.66402286387727616</v>
      </c>
      <c r="P221" s="249">
        <f>IF(P$24=0,0,P$24/CHI_fec!P$24)</f>
        <v>0.66331072412577341</v>
      </c>
      <c r="Q221" s="249">
        <f>IF(Q$24=0,0,Q$24/CHI_fec!Q$24)</f>
        <v>0.69311383531589699</v>
      </c>
    </row>
    <row r="222" spans="1:17" x14ac:dyDescent="0.25">
      <c r="A222" s="127" t="s">
        <v>181</v>
      </c>
      <c r="B222" s="249">
        <f>IF(B$35=0,0,B$35/CHI_fec!B$35)</f>
        <v>0.41095718629330602</v>
      </c>
      <c r="C222" s="249">
        <f>IF(C$35=0,0,C$35/CHI_fec!C$35)</f>
        <v>0.40099072688524828</v>
      </c>
      <c r="D222" s="249">
        <f>IF(D$35=0,0,D$35/CHI_fec!D$35)</f>
        <v>0.41748690955641304</v>
      </c>
      <c r="E222" s="249">
        <f>IF(E$35=0,0,E$35/CHI_fec!E$35)</f>
        <v>0.41810551949826014</v>
      </c>
      <c r="F222" s="249">
        <f>IF(F$35=0,0,F$35/CHI_fec!F$35)</f>
        <v>0.43855887613899114</v>
      </c>
      <c r="G222" s="249">
        <f>IF(G$35=0,0,G$35/CHI_fec!G$35)</f>
        <v>0.45247079781875515</v>
      </c>
      <c r="H222" s="249">
        <f>IF(H$35=0,0,H$35/CHI_fec!H$35)</f>
        <v>0.47758198161023924</v>
      </c>
      <c r="I222" s="249">
        <f>IF(I$35=0,0,I$35/CHI_fec!I$35)</f>
        <v>0.47577833306521322</v>
      </c>
      <c r="J222" s="249">
        <f>IF(J$35=0,0,J$35/CHI_fec!J$35)</f>
        <v>0.50244527921474547</v>
      </c>
      <c r="K222" s="249">
        <f>IF(K$35=0,0,K$35/CHI_fec!K$35)</f>
        <v>0.52256405478845902</v>
      </c>
      <c r="L222" s="249">
        <f>IF(L$35=0,0,L$35/CHI_fec!L$35)</f>
        <v>0.54845102494985265</v>
      </c>
      <c r="M222" s="249">
        <f>IF(M$35=0,0,M$35/CHI_fec!M$35)</f>
        <v>0.56173363268027321</v>
      </c>
      <c r="N222" s="249">
        <f>IF(N$35=0,0,N$35/CHI_fec!N$35)</f>
        <v>0.5623507479676868</v>
      </c>
      <c r="O222" s="249">
        <f>IF(O$35=0,0,O$35/CHI_fec!O$35)</f>
        <v>0.49132181599699559</v>
      </c>
      <c r="P222" s="249">
        <f>IF(P$35=0,0,P$35/CHI_fec!P$35)</f>
        <v>0.47677021491402694</v>
      </c>
      <c r="Q222" s="249">
        <f>IF(Q$35=0,0,Q$35/CHI_fec!Q$35)</f>
        <v>0.48961781692313838</v>
      </c>
    </row>
    <row r="223" spans="1:17" x14ac:dyDescent="0.25">
      <c r="A223" s="127" t="s">
        <v>180</v>
      </c>
      <c r="B223" s="248">
        <f>IF(B$43=0,0,B$43/CHI_fec!B$43)</f>
        <v>0.55279330696843865</v>
      </c>
      <c r="C223" s="248">
        <f>IF(C$43=0,0,C$43/CHI_fec!C$43)</f>
        <v>0.53803229298412802</v>
      </c>
      <c r="D223" s="248">
        <f>IF(D$43=0,0,D$43/CHI_fec!D$43)</f>
        <v>0.54275070670515491</v>
      </c>
      <c r="E223" s="248">
        <f>IF(E$43=0,0,E$43/CHI_fec!E$43)</f>
        <v>0.5357010523847443</v>
      </c>
      <c r="F223" s="248">
        <f>IF(F$43=0,0,F$43/CHI_fec!F$43)</f>
        <v>0.57575458650048572</v>
      </c>
      <c r="G223" s="248">
        <f>IF(G$43=0,0,G$43/CHI_fec!G$43)</f>
        <v>0.6025064066631669</v>
      </c>
      <c r="H223" s="248">
        <f>IF(H$43=0,0,H$43/CHI_fec!H$43)</f>
        <v>0.6577117416258853</v>
      </c>
      <c r="I223" s="248">
        <f>IF(I$43=0,0,I$43/CHI_fec!I$43)</f>
        <v>0.6457424385183097</v>
      </c>
      <c r="J223" s="248">
        <f>IF(J$43=0,0,J$43/CHI_fec!J$43)</f>
        <v>0.68950779709457266</v>
      </c>
      <c r="K223" s="248">
        <f>IF(K$43=0,0,K$43/CHI_fec!K$43)</f>
        <v>0.74609879405262369</v>
      </c>
      <c r="L223" s="248">
        <f>IF(L$43=0,0,L$43/CHI_fec!L$43)</f>
        <v>0.77637459559436184</v>
      </c>
      <c r="M223" s="248">
        <f>IF(M$43=0,0,M$43/CHI_fec!M$43)</f>
        <v>0.79730318554015012</v>
      </c>
      <c r="N223" s="248">
        <f>IF(N$43=0,0,N$43/CHI_fec!N$43)</f>
        <v>0.79449624433788169</v>
      </c>
      <c r="O223" s="248">
        <f>IF(O$43=0,0,O$43/CHI_fec!O$43)</f>
        <v>0.64177473738149304</v>
      </c>
      <c r="P223" s="248">
        <f>IF(P$43=0,0,P$43/CHI_fec!P$43)</f>
        <v>0.60830456929832466</v>
      </c>
      <c r="Q223" s="248">
        <f>IF(Q$43=0,0,Q$43/CHI_fec!Q$43)</f>
        <v>0.61644833887784656</v>
      </c>
    </row>
    <row r="224" spans="1:17" x14ac:dyDescent="0.25">
      <c r="A224" s="72" t="s">
        <v>179</v>
      </c>
      <c r="B224" s="247">
        <f>IF(B$57=0,0,B$57/CHI_fec!B$57)</f>
        <v>0.59398395935711423</v>
      </c>
      <c r="C224" s="247">
        <f>IF(C$57=0,0,C$57/CHI_fec!C$57)</f>
        <v>0.59398395935711434</v>
      </c>
      <c r="D224" s="247">
        <f>IF(D$57=0,0,D$57/CHI_fec!D$57)</f>
        <v>0.60100367337504013</v>
      </c>
      <c r="E224" s="247">
        <f>IF(E$57=0,0,E$57/CHI_fec!E$57)</f>
        <v>0.60677994737403873</v>
      </c>
      <c r="F224" s="247">
        <f>IF(F$57=0,0,F$57/CHI_fec!F$57)</f>
        <v>0.61025585498529955</v>
      </c>
      <c r="G224" s="247">
        <f>IF(G$57=0,0,G$57/CHI_fec!G$57)</f>
        <v>0.61856973601771759</v>
      </c>
      <c r="H224" s="247">
        <f>IF(H$57=0,0,H$57/CHI_fec!H$57)</f>
        <v>0.61856973601771759</v>
      </c>
      <c r="I224" s="247">
        <f>IF(I$57=0,0,I$57/CHI_fec!I$57)</f>
        <v>0.62449684830742014</v>
      </c>
      <c r="J224" s="247">
        <f>IF(J$57=0,0,J$57/CHI_fec!J$57)</f>
        <v>0.64762790669068637</v>
      </c>
      <c r="K224" s="247">
        <f>IF(K$57=0,0,K$57/CHI_fec!K$57)</f>
        <v>0.64762790669068648</v>
      </c>
      <c r="L224" s="247">
        <f>IF(L$57=0,0,L$57/CHI_fec!L$57)</f>
        <v>0.67592794493556119</v>
      </c>
      <c r="M224" s="247">
        <f>IF(M$57=0,0,M$57/CHI_fec!M$57)</f>
        <v>0.69099225602116865</v>
      </c>
      <c r="N224" s="247">
        <f>IF(N$57=0,0,N$57/CHI_fec!N$57)</f>
        <v>0.69099225602116876</v>
      </c>
      <c r="O224" s="247">
        <f>IF(O$57=0,0,O$57/CHI_fec!O$57)</f>
        <v>0.69099225602116865</v>
      </c>
      <c r="P224" s="247">
        <f>IF(P$57=0,0,P$57/CHI_fec!P$57)</f>
        <v>0.69099225602116865</v>
      </c>
      <c r="Q224" s="247">
        <f>IF(Q$57=0,0,Q$57/CHI_fec!Q$57)</f>
        <v>0.71522892374080382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53">
        <f>IF(B$60=0,0,B$60/CHI_fec!B$60)</f>
        <v>0.50116787873197099</v>
      </c>
      <c r="C226" s="253">
        <f>IF(C$60=0,0,C$60/CHI_fec!C$60)</f>
        <v>0.49408349962411668</v>
      </c>
      <c r="D226" s="253">
        <f>IF(D$60=0,0,D$60/CHI_fec!D$60)</f>
        <v>0.50444854553899909</v>
      </c>
      <c r="E226" s="253">
        <f>IF(E$60=0,0,E$60/CHI_fec!E$60)</f>
        <v>0.50871069878518838</v>
      </c>
      <c r="F226" s="253">
        <f>IF(F$60=0,0,F$60/CHI_fec!F$60)</f>
        <v>0.52139796855347509</v>
      </c>
      <c r="G226" s="253">
        <f>IF(G$60=0,0,G$60/CHI_fec!G$60)</f>
        <v>0.53368176574852366</v>
      </c>
      <c r="H226" s="253">
        <f>IF(H$60=0,0,H$60/CHI_fec!H$60)</f>
        <v>0.55952986143265138</v>
      </c>
      <c r="I226" s="253">
        <f>IF(I$60=0,0,I$60/CHI_fec!I$60)</f>
        <v>0.55360204588726347</v>
      </c>
      <c r="J226" s="253">
        <f>IF(J$60=0,0,J$60/CHI_fec!J$60)</f>
        <v>0.56050659334184316</v>
      </c>
      <c r="K226" s="253">
        <f>IF(K$60=0,0,K$60/CHI_fec!K$60)</f>
        <v>0.63003818068879969</v>
      </c>
      <c r="L226" s="253">
        <f>IF(L$60=0,0,L$60/CHI_fec!L$60)</f>
        <v>0.63023180328163086</v>
      </c>
      <c r="M226" s="253">
        <f>IF(M$60=0,0,M$60/CHI_fec!M$60)</f>
        <v>0.63222450950445774</v>
      </c>
      <c r="N226" s="253">
        <f>IF(N$60=0,0,N$60/CHI_fec!N$60)</f>
        <v>0.63238844096976432</v>
      </c>
      <c r="O226" s="253">
        <f>IF(O$60=0,0,O$60/CHI_fec!O$60)</f>
        <v>0.57605784278834926</v>
      </c>
      <c r="P226" s="253">
        <f>IF(P$60=0,0,P$60/CHI_fec!P$60)</f>
        <v>0.5648317506789744</v>
      </c>
      <c r="Q226" s="253">
        <f>IF(Q$60=0,0,Q$60/CHI_fec!Q$60)</f>
        <v>0.56261661489637205</v>
      </c>
    </row>
    <row r="227" spans="1:17" x14ac:dyDescent="0.25">
      <c r="A227" s="132" t="s">
        <v>83</v>
      </c>
      <c r="B227" s="252">
        <f>IF(B$61=0,0,B$61/CHI_fec!B$61)</f>
        <v>0.44437760861086095</v>
      </c>
      <c r="C227" s="252">
        <f>IF(C$61=0,0,C$61/CHI_fec!C$61)</f>
        <v>0.44437760861086101</v>
      </c>
      <c r="D227" s="252">
        <f>IF(D$61=0,0,D$61/CHI_fec!D$61)</f>
        <v>0.44675321986349037</v>
      </c>
      <c r="E227" s="252">
        <f>IF(E$61=0,0,E$61/CHI_fec!E$61)</f>
        <v>0.45313540553767001</v>
      </c>
      <c r="F227" s="252">
        <f>IF(F$61=0,0,F$61/CHI_fec!F$61)</f>
        <v>0.45313540553767007</v>
      </c>
      <c r="G227" s="252">
        <f>IF(G$61=0,0,G$61/CHI_fec!G$61)</f>
        <v>0.45830137606627569</v>
      </c>
      <c r="H227" s="252">
        <f>IF(H$61=0,0,H$61/CHI_fec!H$61)</f>
        <v>0.46437437600500409</v>
      </c>
      <c r="I227" s="252">
        <f>IF(I$61=0,0,I$61/CHI_fec!I$61)</f>
        <v>0.46437437600500403</v>
      </c>
      <c r="J227" s="252">
        <f>IF(J$61=0,0,J$61/CHI_fec!J$61)</f>
        <v>0.46437437600500397</v>
      </c>
      <c r="K227" s="252">
        <f>IF(K$61=0,0,K$61/CHI_fec!K$61)</f>
        <v>0.50440690685317002</v>
      </c>
      <c r="L227" s="252">
        <f>IF(L$61=0,0,L$61/CHI_fec!L$61)</f>
        <v>0.50440690685316991</v>
      </c>
      <c r="M227" s="252">
        <f>IF(M$61=0,0,M$61/CHI_fec!M$61)</f>
        <v>0.50440690685317013</v>
      </c>
      <c r="N227" s="252">
        <f>IF(N$61=0,0,N$61/CHI_fec!N$61)</f>
        <v>0.50440690685317002</v>
      </c>
      <c r="O227" s="252">
        <f>IF(O$61=0,0,O$61/CHI_fec!O$61)</f>
        <v>0.50440690685316991</v>
      </c>
      <c r="P227" s="252">
        <f>IF(P$61=0,0,P$61/CHI_fec!P$61)</f>
        <v>0.50440690685317002</v>
      </c>
      <c r="Q227" s="252">
        <f>IF(Q$61=0,0,Q$61/CHI_fec!Q$61)</f>
        <v>0.50440690685316991</v>
      </c>
    </row>
    <row r="228" spans="1:17" x14ac:dyDescent="0.25">
      <c r="A228" s="76" t="s">
        <v>82</v>
      </c>
      <c r="B228" s="251">
        <f>IF(B$62=0,0,B$62/CHI_fec!B$62)</f>
        <v>0.11941531467883269</v>
      </c>
      <c r="C228" s="251">
        <f>IF(C$62=0,0,C$62/CHI_fec!C$62)</f>
        <v>0.11941531467883268</v>
      </c>
      <c r="D228" s="251">
        <f>IF(D$62=0,0,D$62/CHI_fec!D$62)</f>
        <v>0.12005370050158848</v>
      </c>
      <c r="E228" s="251">
        <f>IF(E$62=0,0,E$62/CHI_fec!E$62)</f>
        <v>0.12176875251107958</v>
      </c>
      <c r="F228" s="251">
        <f>IF(F$62=0,0,F$62/CHI_fec!F$62)</f>
        <v>0.12176875251107962</v>
      </c>
      <c r="G228" s="251">
        <f>IF(G$62=0,0,G$62/CHI_fec!G$62)</f>
        <v>0.12315697726485027</v>
      </c>
      <c r="H228" s="251">
        <f>IF(H$62=0,0,H$62/CHI_fec!H$62)</f>
        <v>0.12478894337807281</v>
      </c>
      <c r="I228" s="251">
        <f>IF(I$62=0,0,I$62/CHI_fec!I$62)</f>
        <v>0.12478894337807281</v>
      </c>
      <c r="J228" s="251">
        <f>IF(J$62=0,0,J$62/CHI_fec!J$62)</f>
        <v>0.12478894337807281</v>
      </c>
      <c r="K228" s="251">
        <f>IF(K$62=0,0,K$62/CHI_fec!K$62)</f>
        <v>0.13554667998763734</v>
      </c>
      <c r="L228" s="251">
        <f>IF(L$62=0,0,L$62/CHI_fec!L$62)</f>
        <v>0.13554667998763734</v>
      </c>
      <c r="M228" s="251">
        <f>IF(M$62=0,0,M$62/CHI_fec!M$62)</f>
        <v>0.13554667998763734</v>
      </c>
      <c r="N228" s="251">
        <f>IF(N$62=0,0,N$62/CHI_fec!N$62)</f>
        <v>0.13554667998763734</v>
      </c>
      <c r="O228" s="251">
        <f>IF(O$62=0,0,O$62/CHI_fec!O$62)</f>
        <v>0.13554667998763736</v>
      </c>
      <c r="P228" s="251">
        <f>IF(P$62=0,0,P$62/CHI_fec!P$62)</f>
        <v>0.13554667998763734</v>
      </c>
      <c r="Q228" s="251">
        <f>IF(Q$62=0,0,Q$62/CHI_fec!Q$62)</f>
        <v>0.13554667998763736</v>
      </c>
    </row>
    <row r="229" spans="1:17" x14ac:dyDescent="0.25">
      <c r="A229" s="76" t="s">
        <v>81</v>
      </c>
      <c r="B229" s="251">
        <f>IF(B$63=0,0,B$63/CHI_fec!B$63)</f>
        <v>0.63413848026470498</v>
      </c>
      <c r="C229" s="251">
        <f>IF(C$63=0,0,C$63/CHI_fec!C$63)</f>
        <v>0.63413848026470498</v>
      </c>
      <c r="D229" s="251">
        <f>IF(D$63=0,0,D$63/CHI_fec!D$63)</f>
        <v>0.63752853971020973</v>
      </c>
      <c r="E229" s="251">
        <f>IF(E$63=0,0,E$63/CHI_fec!E$63)</f>
        <v>0.64663608573810971</v>
      </c>
      <c r="F229" s="251">
        <f>IF(F$63=0,0,F$63/CHI_fec!F$63)</f>
        <v>0.6466360857381096</v>
      </c>
      <c r="G229" s="251">
        <f>IF(G$63=0,0,G$63/CHI_fec!G$63)</f>
        <v>0.65400806091557839</v>
      </c>
      <c r="H229" s="251">
        <f>IF(H$63=0,0,H$63/CHI_fec!H$63)</f>
        <v>0.6626743908052225</v>
      </c>
      <c r="I229" s="251">
        <f>IF(I$63=0,0,I$63/CHI_fec!I$63)</f>
        <v>0.66267439080522261</v>
      </c>
      <c r="J229" s="251">
        <f>IF(J$63=0,0,J$63/CHI_fec!J$63)</f>
        <v>0.66267439080522261</v>
      </c>
      <c r="K229" s="251">
        <f>IF(K$63=0,0,K$63/CHI_fec!K$63)</f>
        <v>0.71980186028453286</v>
      </c>
      <c r="L229" s="251">
        <f>IF(L$63=0,0,L$63/CHI_fec!L$63)</f>
        <v>0.71980186028453275</v>
      </c>
      <c r="M229" s="251">
        <f>IF(M$63=0,0,M$63/CHI_fec!M$63)</f>
        <v>0.71980186028453286</v>
      </c>
      <c r="N229" s="251">
        <f>IF(N$63=0,0,N$63/CHI_fec!N$63)</f>
        <v>0.71980186028453286</v>
      </c>
      <c r="O229" s="251">
        <f>IF(O$63=0,0,O$63/CHI_fec!O$63)</f>
        <v>0.71980186028453264</v>
      </c>
      <c r="P229" s="251">
        <f>IF(P$63=0,0,P$63/CHI_fec!P$63)</f>
        <v>0.71980186028453275</v>
      </c>
      <c r="Q229" s="251">
        <f>IF(Q$63=0,0,Q$63/CHI_fec!Q$63)</f>
        <v>0.71980186028453275</v>
      </c>
    </row>
    <row r="230" spans="1:17" x14ac:dyDescent="0.25">
      <c r="A230" s="76" t="s">
        <v>80</v>
      </c>
      <c r="B230" s="251">
        <f>IF(B$64=0,0,B$64/CHI_fec!B$64)</f>
        <v>0.4677048850846115</v>
      </c>
      <c r="C230" s="251">
        <f>IF(C$64=0,0,C$64/CHI_fec!C$64)</f>
        <v>0.46770488508461139</v>
      </c>
      <c r="D230" s="251">
        <f>IF(D$64=0,0,D$64/CHI_fec!D$64)</f>
        <v>0.47020520230669199</v>
      </c>
      <c r="E230" s="251">
        <f>IF(E$64=0,0,E$64/CHI_fec!E$64)</f>
        <v>0.47692241613450381</v>
      </c>
      <c r="F230" s="251">
        <f>IF(F$64=0,0,F$64/CHI_fec!F$64)</f>
        <v>0.47692241613450387</v>
      </c>
      <c r="G230" s="251">
        <f>IF(G$64=0,0,G$64/CHI_fec!G$64)</f>
        <v>0.48235957049514983</v>
      </c>
      <c r="H230" s="251">
        <f>IF(H$64=0,0,H$64/CHI_fec!H$64)</f>
        <v>0.48875136810921266</v>
      </c>
      <c r="I230" s="251">
        <f>IF(I$64=0,0,I$64/CHI_fec!I$64)</f>
        <v>0.48875136810921266</v>
      </c>
      <c r="J230" s="251">
        <f>IF(J$64=0,0,J$64/CHI_fec!J$64)</f>
        <v>0.4887513681092126</v>
      </c>
      <c r="K230" s="251">
        <f>IF(K$64=0,0,K$64/CHI_fec!K$64)</f>
        <v>0.53088537728784246</v>
      </c>
      <c r="L230" s="251">
        <f>IF(L$64=0,0,L$64/CHI_fec!L$64)</f>
        <v>0.53088537728784257</v>
      </c>
      <c r="M230" s="251">
        <f>IF(M$64=0,0,M$64/CHI_fec!M$64)</f>
        <v>0.53088537728784246</v>
      </c>
      <c r="N230" s="251">
        <f>IF(N$64=0,0,N$64/CHI_fec!N$64)</f>
        <v>0.53088537728784257</v>
      </c>
      <c r="O230" s="251">
        <f>IF(O$64=0,0,O$64/CHI_fec!O$64)</f>
        <v>0.53088537728784246</v>
      </c>
      <c r="P230" s="251">
        <f>IF(P$64=0,0,P$64/CHI_fec!P$64)</f>
        <v>0.53088537728784246</v>
      </c>
      <c r="Q230" s="251">
        <f>IF(Q$64=0,0,Q$64/CHI_fec!Q$64)</f>
        <v>0.53088537728784246</v>
      </c>
    </row>
    <row r="231" spans="1:17" x14ac:dyDescent="0.25">
      <c r="A231" s="129" t="s">
        <v>79</v>
      </c>
      <c r="B231" s="250">
        <f>IF(B$65=0,0,B$65/CHI_fec!B$65)</f>
        <v>0.74470941451657802</v>
      </c>
      <c r="C231" s="250">
        <f>IF(C$65=0,0,C$65/CHI_fec!C$65)</f>
        <v>0.74470941451657813</v>
      </c>
      <c r="D231" s="250">
        <f>IF(D$65=0,0,D$65/CHI_fec!D$65)</f>
        <v>0.74869057835288155</v>
      </c>
      <c r="E231" s="250">
        <f>IF(E$65=0,0,E$65/CHI_fec!E$65)</f>
        <v>0.75938615271274212</v>
      </c>
      <c r="F231" s="250">
        <f>IF(F$65=0,0,F$65/CHI_fec!F$65)</f>
        <v>0.7593861527127419</v>
      </c>
      <c r="G231" s="250">
        <f>IF(G$65=0,0,G$65/CHI_fec!G$65)</f>
        <v>0.76804353511280044</v>
      </c>
      <c r="H231" s="250">
        <f>IF(H$65=0,0,H$65/CHI_fec!H$65)</f>
        <v>0.77822096111513128</v>
      </c>
      <c r="I231" s="250">
        <f>IF(I$65=0,0,I$65/CHI_fec!I$65)</f>
        <v>0.77822096111513117</v>
      </c>
      <c r="J231" s="250">
        <f>IF(J$65=0,0,J$65/CHI_fec!J$65)</f>
        <v>0.77822096111513117</v>
      </c>
      <c r="K231" s="250">
        <f>IF(K$65=0,0,K$65/CHI_fec!K$65)</f>
        <v>0.89853107576751157</v>
      </c>
      <c r="L231" s="250">
        <f>IF(L$65=0,0,L$65/CHI_fec!L$65)</f>
        <v>0.89853107576751157</v>
      </c>
      <c r="M231" s="250">
        <f>IF(M$65=0,0,M$65/CHI_fec!M$65)</f>
        <v>0.89853107576751146</v>
      </c>
      <c r="N231" s="250">
        <f>IF(N$65=0,0,N$65/CHI_fec!N$65)</f>
        <v>0.89853107576751146</v>
      </c>
      <c r="O231" s="250">
        <f>IF(O$65=0,0,O$65/CHI_fec!O$65)</f>
        <v>0.84530940578890679</v>
      </c>
      <c r="P231" s="250">
        <f>IF(P$65=0,0,P$65/CHI_fec!P$65)</f>
        <v>0.82692829935774315</v>
      </c>
      <c r="Q231" s="250">
        <f>IF(Q$65=0,0,Q$65/CHI_fec!Q$65)</f>
        <v>0.82956092859851682</v>
      </c>
    </row>
    <row r="232" spans="1:17" x14ac:dyDescent="0.25">
      <c r="A232" s="127" t="s">
        <v>183</v>
      </c>
      <c r="B232" s="249">
        <f>IF(B$70=0,0,B$70/CHI_fec!B$70)</f>
        <v>0.66244789700902829</v>
      </c>
      <c r="C232" s="249">
        <f>IF(C$70=0,0,C$70/CHI_fec!C$70)</f>
        <v>0.66244789700902851</v>
      </c>
      <c r="D232" s="249">
        <f>IF(D$70=0,0,D$70/CHI_fec!D$70)</f>
        <v>0.65538323477573468</v>
      </c>
      <c r="E232" s="249">
        <f>IF(E$70=0,0,E$70/CHI_fec!E$70)</f>
        <v>0.66858418144798104</v>
      </c>
      <c r="F232" s="249">
        <f>IF(F$70=0,0,F$70/CHI_fec!F$70)</f>
        <v>0.64974525905405123</v>
      </c>
      <c r="G232" s="249">
        <f>IF(G$70=0,0,G$70/CHI_fec!G$70)</f>
        <v>0.65933970316039436</v>
      </c>
      <c r="H232" s="249">
        <f>IF(H$70=0,0,H$70/CHI_fec!H$70)</f>
        <v>0.65369716731720695</v>
      </c>
      <c r="I232" s="249">
        <f>IF(I$70=0,0,I$70/CHI_fec!I$70)</f>
        <v>0.64191175737619421</v>
      </c>
      <c r="J232" s="249">
        <f>IF(J$70=0,0,J$70/CHI_fec!J$70)</f>
        <v>0.64585030732149262</v>
      </c>
      <c r="K232" s="249">
        <f>IF(K$70=0,0,K$70/CHI_fec!K$70)</f>
        <v>0.75144946087854858</v>
      </c>
      <c r="L232" s="249">
        <f>IF(L$70=0,0,L$70/CHI_fec!L$70)</f>
        <v>0.72260717979079547</v>
      </c>
      <c r="M232" s="249">
        <f>IF(M$70=0,0,M$70/CHI_fec!M$70)</f>
        <v>0.75064301781388287</v>
      </c>
      <c r="N232" s="249">
        <f>IF(N$70=0,0,N$70/CHI_fec!N$70)</f>
        <v>0.74807006861186032</v>
      </c>
      <c r="O232" s="249">
        <f>IF(O$70=0,0,O$70/CHI_fec!O$70)</f>
        <v>0.71330703591570521</v>
      </c>
      <c r="P232" s="249">
        <f>IF(P$70=0,0,P$70/CHI_fec!P$70)</f>
        <v>0.72148157960330839</v>
      </c>
      <c r="Q232" s="249">
        <f>IF(Q$70=0,0,Q$70/CHI_fec!Q$70)</f>
        <v>0.7409274919455906</v>
      </c>
    </row>
    <row r="233" spans="1:17" x14ac:dyDescent="0.25">
      <c r="A233" s="127" t="s">
        <v>181</v>
      </c>
      <c r="B233" s="249">
        <f>IF(B$83=0,0,B$83/CHI_fec!B$83)</f>
        <v>0.45904244706384317</v>
      </c>
      <c r="C233" s="249">
        <f>IF(C$83=0,0,C$83/CHI_fec!C$83)</f>
        <v>0.44790983260221895</v>
      </c>
      <c r="D233" s="249">
        <f>IF(D$83=0,0,D$83/CHI_fec!D$83)</f>
        <v>0.46335328210739873</v>
      </c>
      <c r="E233" s="249">
        <f>IF(E$83=0,0,E$83/CHI_fec!E$83)</f>
        <v>0.46618843336359317</v>
      </c>
      <c r="F233" s="249">
        <f>IF(F$83=0,0,F$83/CHI_fec!F$83)</f>
        <v>0.48620874244524992</v>
      </c>
      <c r="G233" s="249">
        <f>IF(G$83=0,0,G$83/CHI_fec!G$83)</f>
        <v>0.5005320193806595</v>
      </c>
      <c r="H233" s="249">
        <f>IF(H$83=0,0,H$83/CHI_fec!H$83)</f>
        <v>0.53531119878091238</v>
      </c>
      <c r="I233" s="249">
        <f>IF(I$83=0,0,I$83/CHI_fec!I$83)</f>
        <v>0.5282280668084991</v>
      </c>
      <c r="J233" s="249">
        <f>IF(J$83=0,0,J$83/CHI_fec!J$83)</f>
        <v>0.53791081906407101</v>
      </c>
      <c r="K233" s="249">
        <f>IF(K$83=0,0,K$83/CHI_fec!K$83)</f>
        <v>0.60767842777717651</v>
      </c>
      <c r="L233" s="249">
        <f>IF(L$83=0,0,L$83/CHI_fec!L$83)</f>
        <v>0.6110789047259626</v>
      </c>
      <c r="M233" s="249">
        <f>IF(M$83=0,0,M$83/CHI_fec!M$83)</f>
        <v>0.61223349776714586</v>
      </c>
      <c r="N233" s="249">
        <f>IF(N$83=0,0,N$83/CHI_fec!N$83)</f>
        <v>0.61290609173154142</v>
      </c>
      <c r="O233" s="249">
        <f>IF(O$83=0,0,O$83/CHI_fec!O$83)</f>
        <v>0.53549165732142945</v>
      </c>
      <c r="P233" s="249">
        <f>IF(P$83=0,0,P$83/CHI_fec!P$83)</f>
        <v>0.51963186700296593</v>
      </c>
      <c r="Q233" s="249">
        <f>IF(Q$83=0,0,Q$83/CHI_fec!Q$83)</f>
        <v>0.51555141742069843</v>
      </c>
    </row>
    <row r="234" spans="1:17" x14ac:dyDescent="0.25">
      <c r="A234" s="127" t="s">
        <v>180</v>
      </c>
      <c r="B234" s="248">
        <f>IF(B$91=0,0,B$91/CHI_fec!B$91)</f>
        <v>0.610064226927446</v>
      </c>
      <c r="C234" s="248">
        <f>IF(C$91=0,0,C$91/CHI_fec!C$91)</f>
        <v>0.59446537267512622</v>
      </c>
      <c r="D234" s="248">
        <f>IF(D$91=0,0,D$91/CHI_fec!D$91)</f>
        <v>0.61548725399490878</v>
      </c>
      <c r="E234" s="248">
        <f>IF(E$91=0,0,E$91/CHI_fec!E$91)</f>
        <v>0.61175101263839471</v>
      </c>
      <c r="F234" s="248">
        <f>IF(F$91=0,0,F$91/CHI_fec!F$91)</f>
        <v>0.64869890821109422</v>
      </c>
      <c r="G234" s="248">
        <f>IF(G$91=0,0,G$91/CHI_fec!G$91)</f>
        <v>0.67474962766938529</v>
      </c>
      <c r="H234" s="248">
        <f>IF(H$91=0,0,H$91/CHI_fec!H$91)</f>
        <v>0.7388799628839986</v>
      </c>
      <c r="I234" s="248">
        <f>IF(I$91=0,0,I$91/CHI_fec!I$91)</f>
        <v>0.72078720892682235</v>
      </c>
      <c r="J234" s="248">
        <f>IF(J$91=0,0,J$91/CHI_fec!J$91)</f>
        <v>0.73973850310162992</v>
      </c>
      <c r="K234" s="248">
        <f>IF(K$91=0,0,K$91/CHI_fec!K$91)</f>
        <v>0.85973080927259171</v>
      </c>
      <c r="L234" s="248">
        <f>IF(L$91=0,0,L$91/CHI_fec!L$91)</f>
        <v>0.85941198254050477</v>
      </c>
      <c r="M234" s="248">
        <f>IF(M$91=0,0,M$91/CHI_fec!M$91)</f>
        <v>0.85946481050244505</v>
      </c>
      <c r="N234" s="248">
        <f>IF(N$91=0,0,N$91/CHI_fec!N$91)</f>
        <v>0.85907949344284062</v>
      </c>
      <c r="O234" s="248">
        <f>IF(O$91=0,0,O$91/CHI_fec!O$91)</f>
        <v>0.71222979050731039</v>
      </c>
      <c r="P234" s="248">
        <f>IF(P$91=0,0,P$91/CHI_fec!P$91)</f>
        <v>0.67960272076491168</v>
      </c>
      <c r="Q234" s="248">
        <f>IF(Q$91=0,0,Q$91/CHI_fec!Q$91)</f>
        <v>0.66723663728607907</v>
      </c>
    </row>
    <row r="235" spans="1:17" x14ac:dyDescent="0.25">
      <c r="A235" s="72" t="s">
        <v>179</v>
      </c>
      <c r="B235" s="247">
        <f>IF(B$105=0,0,B$105/CHI_fec!B$105)</f>
        <v>0.64036914153339686</v>
      </c>
      <c r="C235" s="247">
        <f>IF(C$105=0,0,C$105/CHI_fec!C$105)</f>
        <v>0.64036914153339697</v>
      </c>
      <c r="D235" s="247">
        <f>IF(D$105=0,0,D$105/CHI_fec!D$105)</f>
        <v>0.64379250965317869</v>
      </c>
      <c r="E235" s="247">
        <f>IF(E$105=0,0,E$105/CHI_fec!E$105)</f>
        <v>0.65298954092137684</v>
      </c>
      <c r="F235" s="247">
        <f>IF(F$105=0,0,F$105/CHI_fec!F$105)</f>
        <v>0.65298954092137695</v>
      </c>
      <c r="G235" s="247">
        <f>IF(G$105=0,0,G$105/CHI_fec!G$105)</f>
        <v>0.66043394866939842</v>
      </c>
      <c r="H235" s="247">
        <f>IF(H$105=0,0,H$105/CHI_fec!H$105)</f>
        <v>0.66918542867635222</v>
      </c>
      <c r="I235" s="247">
        <f>IF(I$105=0,0,I$105/CHI_fec!I$105)</f>
        <v>0.66918542867635222</v>
      </c>
      <c r="J235" s="247">
        <f>IF(J$105=0,0,J$105/CHI_fec!J$105)</f>
        <v>0.66918542867635222</v>
      </c>
      <c r="K235" s="247">
        <f>IF(K$105=0,0,K$105/CHI_fec!K$105)</f>
        <v>0.72687419812805099</v>
      </c>
      <c r="L235" s="247">
        <f>IF(L$105=0,0,L$105/CHI_fec!L$105)</f>
        <v>0.72687419812805087</v>
      </c>
      <c r="M235" s="247">
        <f>IF(M$105=0,0,M$105/CHI_fec!M$105)</f>
        <v>0.72687419812805099</v>
      </c>
      <c r="N235" s="247">
        <f>IF(N$105=0,0,N$105/CHI_fec!N$105)</f>
        <v>0.72687419812805087</v>
      </c>
      <c r="O235" s="247">
        <f>IF(O$105=0,0,O$105/CHI_fec!O$105)</f>
        <v>0.72687419812805099</v>
      </c>
      <c r="P235" s="247">
        <f>IF(P$105=0,0,P$105/CHI_fec!P$105)</f>
        <v>0.72687419812805099</v>
      </c>
      <c r="Q235" s="247">
        <f>IF(Q$105=0,0,Q$105/CHI_fec!Q$105)</f>
        <v>0.7268741981280511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53">
        <f>IF(B$108=0,0,B$108/CHI_fec!B$108)</f>
        <v>0.45136531676067987</v>
      </c>
      <c r="C237" s="253">
        <f>IF(C$108=0,0,C$108/CHI_fec!C$108)</f>
        <v>0.44727813085781359</v>
      </c>
      <c r="D237" s="253">
        <f>IF(D$108=0,0,D$108/CHI_fec!D$108)</f>
        <v>0.45198425950902138</v>
      </c>
      <c r="E237" s="253">
        <f>IF(E$108=0,0,E$108/CHI_fec!E$108)</f>
        <v>0.45540929136037589</v>
      </c>
      <c r="F237" s="253">
        <f>IF(F$108=0,0,F$108/CHI_fec!F$108)</f>
        <v>0.4639031577720969</v>
      </c>
      <c r="G237" s="253">
        <f>IF(G$108=0,0,G$108/CHI_fec!G$108)</f>
        <v>0.48550655415625882</v>
      </c>
      <c r="H237" s="253">
        <f>IF(H$108=0,0,H$108/CHI_fec!H$108)</f>
        <v>0.49803798627987572</v>
      </c>
      <c r="I237" s="253">
        <f>IF(I$108=0,0,I$108/CHI_fec!I$108)</f>
        <v>0.49431323891915785</v>
      </c>
      <c r="J237" s="253">
        <f>IF(J$108=0,0,J$108/CHI_fec!J$108)</f>
        <v>0.49861952183810182</v>
      </c>
      <c r="K237" s="253">
        <f>IF(K$108=0,0,K$108/CHI_fec!K$108)</f>
        <v>0.54947624293051911</v>
      </c>
      <c r="L237" s="253">
        <f>IF(L$108=0,0,L$108/CHI_fec!L$108)</f>
        <v>0.54996379217565861</v>
      </c>
      <c r="M237" s="253">
        <f>IF(M$108=0,0,M$108/CHI_fec!M$108)</f>
        <v>0.55018737023081821</v>
      </c>
      <c r="N237" s="253">
        <f>IF(N$108=0,0,N$108/CHI_fec!N$108)</f>
        <v>0.57405597571791478</v>
      </c>
      <c r="O237" s="253">
        <f>IF(O$108=0,0,O$108/CHI_fec!O$108)</f>
        <v>0.53799103527170955</v>
      </c>
      <c r="P237" s="253">
        <f>IF(P$108=0,0,P$108/CHI_fec!P$108)</f>
        <v>0.52999874769144972</v>
      </c>
      <c r="Q237" s="253">
        <f>IF(Q$108=0,0,Q$108/CHI_fec!Q$108)</f>
        <v>0.5275789546159918</v>
      </c>
    </row>
    <row r="238" spans="1:17" x14ac:dyDescent="0.25">
      <c r="A238" s="132" t="s">
        <v>83</v>
      </c>
      <c r="B238" s="252">
        <f>IF(B$109=0,0,B$109/CHI_fec!B$109)</f>
        <v>0.36457448310719553</v>
      </c>
      <c r="C238" s="252">
        <f>IF(C$109=0,0,C$109/CHI_fec!C$109)</f>
        <v>0.36457448310719548</v>
      </c>
      <c r="D238" s="252">
        <f>IF(D$109=0,0,D$109/CHI_fec!D$109)</f>
        <v>0.36457448310719548</v>
      </c>
      <c r="E238" s="252">
        <f>IF(E$109=0,0,E$109/CHI_fec!E$109)</f>
        <v>0.3692323075018083</v>
      </c>
      <c r="F238" s="252">
        <f>IF(F$109=0,0,F$109/CHI_fec!F$109)</f>
        <v>0.3692323075018083</v>
      </c>
      <c r="G238" s="252">
        <f>IF(G$109=0,0,G$109/CHI_fec!G$109)</f>
        <v>0.38311670167943185</v>
      </c>
      <c r="H238" s="252">
        <f>IF(H$109=0,0,H$109/CHI_fec!H$109)</f>
        <v>0.3831167016794319</v>
      </c>
      <c r="I238" s="252">
        <f>IF(I$109=0,0,I$109/CHI_fec!I$109)</f>
        <v>0.3831167016794319</v>
      </c>
      <c r="J238" s="252">
        <f>IF(J$109=0,0,J$109/CHI_fec!J$109)</f>
        <v>0.38311670167943185</v>
      </c>
      <c r="K238" s="252">
        <f>IF(K$109=0,0,K$109/CHI_fec!K$109)</f>
        <v>0.41224711196676878</v>
      </c>
      <c r="L238" s="252">
        <f>IF(L$109=0,0,L$109/CHI_fec!L$109)</f>
        <v>0.41224711196676883</v>
      </c>
      <c r="M238" s="252">
        <f>IF(M$109=0,0,M$109/CHI_fec!M$109)</f>
        <v>0.41224711196676872</v>
      </c>
      <c r="N238" s="252">
        <f>IF(N$109=0,0,N$109/CHI_fec!N$109)</f>
        <v>0.43014687789522899</v>
      </c>
      <c r="O238" s="252">
        <f>IF(O$109=0,0,O$109/CHI_fec!O$109)</f>
        <v>0.43014687789522904</v>
      </c>
      <c r="P238" s="252">
        <f>IF(P$109=0,0,P$109/CHI_fec!P$109)</f>
        <v>0.43014687789522904</v>
      </c>
      <c r="Q238" s="252">
        <f>IF(Q$109=0,0,Q$109/CHI_fec!Q$109)</f>
        <v>0.43014687789522899</v>
      </c>
    </row>
    <row r="239" spans="1:17" x14ac:dyDescent="0.25">
      <c r="A239" s="76" t="s">
        <v>82</v>
      </c>
      <c r="B239" s="251">
        <f>IF(B$110=0,0,B$110/CHI_fec!B$110)</f>
        <v>9.9113397909646378E-2</v>
      </c>
      <c r="C239" s="251">
        <f>IF(C$110=0,0,C$110/CHI_fec!C$110)</f>
        <v>9.9113397909646392E-2</v>
      </c>
      <c r="D239" s="251">
        <f>IF(D$110=0,0,D$110/CHI_fec!D$110)</f>
        <v>9.9113397909646378E-2</v>
      </c>
      <c r="E239" s="251">
        <f>IF(E$110=0,0,E$110/CHI_fec!E$110)</f>
        <v>0.10037967633561286</v>
      </c>
      <c r="F239" s="251">
        <f>IF(F$110=0,0,F$110/CHI_fec!F$110)</f>
        <v>0.10037967633561284</v>
      </c>
      <c r="G239" s="251">
        <f>IF(G$110=0,0,G$110/CHI_fec!G$110)</f>
        <v>0.10415429455116294</v>
      </c>
      <c r="H239" s="251">
        <f>IF(H$110=0,0,H$110/CHI_fec!H$110)</f>
        <v>0.10415429455116296</v>
      </c>
      <c r="I239" s="251">
        <f>IF(I$110=0,0,I$110/CHI_fec!I$110)</f>
        <v>0.10415429455116296</v>
      </c>
      <c r="J239" s="251">
        <f>IF(J$110=0,0,J$110/CHI_fec!J$110)</f>
        <v>0.10415429455116296</v>
      </c>
      <c r="K239" s="251">
        <f>IF(K$110=0,0,K$110/CHI_fec!K$110)</f>
        <v>0.11207370218900128</v>
      </c>
      <c r="L239" s="251">
        <f>IF(L$110=0,0,L$110/CHI_fec!L$110)</f>
        <v>0.11207370218900127</v>
      </c>
      <c r="M239" s="251">
        <f>IF(M$110=0,0,M$110/CHI_fec!M$110)</f>
        <v>0.11207370218900128</v>
      </c>
      <c r="N239" s="251">
        <f>IF(N$110=0,0,N$110/CHI_fec!N$110)</f>
        <v>0.11693994133946689</v>
      </c>
      <c r="O239" s="251">
        <f>IF(O$110=0,0,O$110/CHI_fec!O$110)</f>
        <v>0.1169399413394669</v>
      </c>
      <c r="P239" s="251">
        <f>IF(P$110=0,0,P$110/CHI_fec!P$110)</f>
        <v>0.1169399413394669</v>
      </c>
      <c r="Q239" s="251">
        <f>IF(Q$110=0,0,Q$110/CHI_fec!Q$110)</f>
        <v>0.1169399413394669</v>
      </c>
    </row>
    <row r="240" spans="1:17" x14ac:dyDescent="0.25">
      <c r="A240" s="76" t="s">
        <v>81</v>
      </c>
      <c r="B240" s="251">
        <f>IF(B$111=0,0,B$111/CHI_fec!B$111)</f>
        <v>0.52046142701392073</v>
      </c>
      <c r="C240" s="251">
        <f>IF(C$111=0,0,C$111/CHI_fec!C$111)</f>
        <v>0.52046142701392073</v>
      </c>
      <c r="D240" s="251">
        <f>IF(D$111=0,0,D$111/CHI_fec!D$111)</f>
        <v>0.52046142701392073</v>
      </c>
      <c r="E240" s="251">
        <f>IF(E$111=0,0,E$111/CHI_fec!E$111)</f>
        <v>0.52711087189700556</v>
      </c>
      <c r="F240" s="251">
        <f>IF(F$111=0,0,F$111/CHI_fec!F$111)</f>
        <v>0.52711087189700567</v>
      </c>
      <c r="G240" s="251">
        <f>IF(G$111=0,0,G$111/CHI_fec!G$111)</f>
        <v>0.54693203860434481</v>
      </c>
      <c r="H240" s="251">
        <f>IF(H$111=0,0,H$111/CHI_fec!H$111)</f>
        <v>0.54693203860434469</v>
      </c>
      <c r="I240" s="251">
        <f>IF(I$111=0,0,I$111/CHI_fec!I$111)</f>
        <v>0.54693203860434481</v>
      </c>
      <c r="J240" s="251">
        <f>IF(J$111=0,0,J$111/CHI_fec!J$111)</f>
        <v>0.54693203860434469</v>
      </c>
      <c r="K240" s="251">
        <f>IF(K$111=0,0,K$111/CHI_fec!K$111)</f>
        <v>0.58851820442273117</v>
      </c>
      <c r="L240" s="251">
        <f>IF(L$111=0,0,L$111/CHI_fec!L$111)</f>
        <v>0.58851820442273117</v>
      </c>
      <c r="M240" s="251">
        <f>IF(M$111=0,0,M$111/CHI_fec!M$111)</f>
        <v>0.58851820442273117</v>
      </c>
      <c r="N240" s="251">
        <f>IF(N$111=0,0,N$111/CHI_fec!N$111)</f>
        <v>0.61407165961504739</v>
      </c>
      <c r="O240" s="251">
        <f>IF(O$111=0,0,O$111/CHI_fec!O$111)</f>
        <v>0.61407165961504728</v>
      </c>
      <c r="P240" s="251">
        <f>IF(P$111=0,0,P$111/CHI_fec!P$111)</f>
        <v>0.61407165961504739</v>
      </c>
      <c r="Q240" s="251">
        <f>IF(Q$111=0,0,Q$111/CHI_fec!Q$111)</f>
        <v>0.6140716596150475</v>
      </c>
    </row>
    <row r="241" spans="1:17" x14ac:dyDescent="0.25">
      <c r="A241" s="76" t="s">
        <v>80</v>
      </c>
      <c r="B241" s="251">
        <f>IF(B$112=0,0,B$112/CHI_fec!B$112)</f>
        <v>0.39161666839079384</v>
      </c>
      <c r="C241" s="251">
        <f>IF(C$112=0,0,C$112/CHI_fec!C$112)</f>
        <v>0.39161666839079384</v>
      </c>
      <c r="D241" s="251">
        <f>IF(D$112=0,0,D$112/CHI_fec!D$112)</f>
        <v>0.39161666839079373</v>
      </c>
      <c r="E241" s="251">
        <f>IF(E$112=0,0,E$112/CHI_fec!E$112)</f>
        <v>0.39661998528730646</v>
      </c>
      <c r="F241" s="251">
        <f>IF(F$112=0,0,F$112/CHI_fec!F$112)</f>
        <v>0.39661998528730646</v>
      </c>
      <c r="G241" s="251">
        <f>IF(G$112=0,0,G$112/CHI_fec!G$112)</f>
        <v>0.41153424956637497</v>
      </c>
      <c r="H241" s="251">
        <f>IF(H$112=0,0,H$112/CHI_fec!H$112)</f>
        <v>0.41153424956637497</v>
      </c>
      <c r="I241" s="251">
        <f>IF(I$112=0,0,I$112/CHI_fec!I$112)</f>
        <v>0.41153424956637491</v>
      </c>
      <c r="J241" s="251">
        <f>IF(J$112=0,0,J$112/CHI_fec!J$112)</f>
        <v>0.41153424956637491</v>
      </c>
      <c r="K241" s="251">
        <f>IF(K$112=0,0,K$112/CHI_fec!K$112)</f>
        <v>0.44282539788908826</v>
      </c>
      <c r="L241" s="251">
        <f>IF(L$112=0,0,L$112/CHI_fec!L$112)</f>
        <v>0.44282539788908826</v>
      </c>
      <c r="M241" s="251">
        <f>IF(M$112=0,0,M$112/CHI_fec!M$112)</f>
        <v>0.44282539788908826</v>
      </c>
      <c r="N241" s="251">
        <f>IF(N$112=0,0,N$112/CHI_fec!N$112)</f>
        <v>0.46205287271984197</v>
      </c>
      <c r="O241" s="251">
        <f>IF(O$112=0,0,O$112/CHI_fec!O$112)</f>
        <v>0.46205287271984191</v>
      </c>
      <c r="P241" s="251">
        <f>IF(P$112=0,0,P$112/CHI_fec!P$112)</f>
        <v>0.46205287271984197</v>
      </c>
      <c r="Q241" s="251">
        <f>IF(Q$112=0,0,Q$112/CHI_fec!Q$112)</f>
        <v>0.46205287271984191</v>
      </c>
    </row>
    <row r="242" spans="1:17" x14ac:dyDescent="0.25">
      <c r="A242" s="129" t="s">
        <v>79</v>
      </c>
      <c r="B242" s="250">
        <f>IF(B$113=0,0,B$113/CHI_fec!B$113)</f>
        <v>0.61139478245114187</v>
      </c>
      <c r="C242" s="250">
        <f>IF(C$113=0,0,C$113/CHI_fec!C$113)</f>
        <v>0.61139478245114165</v>
      </c>
      <c r="D242" s="250">
        <f>IF(D$113=0,0,D$113/CHI_fec!D$113)</f>
        <v>0.61139478245114176</v>
      </c>
      <c r="E242" s="250">
        <f>IF(E$113=0,0,E$113/CHI_fec!E$113)</f>
        <v>0.61920599707090607</v>
      </c>
      <c r="F242" s="250">
        <f>IF(F$113=0,0,F$113/CHI_fec!F$113)</f>
        <v>0.61920599707090618</v>
      </c>
      <c r="G242" s="250">
        <f>IF(G$113=0,0,G$113/CHI_fec!G$113)</f>
        <v>0.64249025461231524</v>
      </c>
      <c r="H242" s="250">
        <f>IF(H$113=0,0,H$113/CHI_fec!H$113)</f>
        <v>0.64249025461231535</v>
      </c>
      <c r="I242" s="250">
        <f>IF(I$113=0,0,I$113/CHI_fec!I$113)</f>
        <v>0.64249025461231524</v>
      </c>
      <c r="J242" s="250">
        <f>IF(J$113=0,0,J$113/CHI_fec!J$113)</f>
        <v>0.64249025461231524</v>
      </c>
      <c r="K242" s="250">
        <f>IF(K$113=0,0,K$113/CHI_fec!K$113)</f>
        <v>0.73486993809899204</v>
      </c>
      <c r="L242" s="250">
        <f>IF(L$113=0,0,L$113/CHI_fec!L$113)</f>
        <v>0.73486993809899204</v>
      </c>
      <c r="M242" s="250">
        <f>IF(M$113=0,0,M$113/CHI_fec!M$113)</f>
        <v>0.73486993809899215</v>
      </c>
      <c r="N242" s="250">
        <f>IF(N$113=0,0,N$113/CHI_fec!N$113)</f>
        <v>0.76677798426353228</v>
      </c>
      <c r="O242" s="250">
        <f>IF(O$113=0,0,O$113/CHI_fec!O$113)</f>
        <v>0.72136029540900382</v>
      </c>
      <c r="P242" s="250">
        <f>IF(P$113=0,0,P$113/CHI_fec!P$113)</f>
        <v>0.70567444088718667</v>
      </c>
      <c r="Q242" s="250">
        <f>IF(Q$113=0,0,Q$113/CHI_fec!Q$113)</f>
        <v>0.70792104336649353</v>
      </c>
    </row>
    <row r="243" spans="1:17" x14ac:dyDescent="0.25">
      <c r="A243" s="127" t="s">
        <v>182</v>
      </c>
      <c r="B243" s="249">
        <f>IF(B$118=0,0,B$118/CHI_fec!B$118)</f>
        <v>0.55392152682325024</v>
      </c>
      <c r="C243" s="249">
        <f>IF(C$118=0,0,C$118/CHI_fec!C$118)</f>
        <v>0.55392152682325013</v>
      </c>
      <c r="D243" s="249">
        <f>IF(D$118=0,0,D$118/CHI_fec!D$118)</f>
        <v>0.55392152682325013</v>
      </c>
      <c r="E243" s="249">
        <f>IF(E$118=0,0,E$118/CHI_fec!E$118)</f>
        <v>0.56099845985034824</v>
      </c>
      <c r="F243" s="249">
        <f>IF(F$118=0,0,F$118/CHI_fec!F$118)</f>
        <v>0.56099845985034824</v>
      </c>
      <c r="G243" s="249">
        <f>IF(G$118=0,0,G$118/CHI_fec!G$118)</f>
        <v>0.58209391545200573</v>
      </c>
      <c r="H243" s="249">
        <f>IF(H$118=0,0,H$118/CHI_fec!H$118)</f>
        <v>0.58209391545200584</v>
      </c>
      <c r="I243" s="249">
        <f>IF(I$118=0,0,I$118/CHI_fec!I$118)</f>
        <v>0.58209391545200573</v>
      </c>
      <c r="J243" s="249">
        <f>IF(J$118=0,0,J$118/CHI_fec!J$118)</f>
        <v>0.58209391545200584</v>
      </c>
      <c r="K243" s="249">
        <f>IF(K$118=0,0,K$118/CHI_fec!K$118)</f>
        <v>0.62596736338770942</v>
      </c>
      <c r="L243" s="249">
        <f>IF(L$118=0,0,L$118/CHI_fec!L$118)</f>
        <v>0.62519917038538375</v>
      </c>
      <c r="M243" s="249">
        <f>IF(M$118=0,0,M$118/CHI_fec!M$118)</f>
        <v>0.62532645604434989</v>
      </c>
      <c r="N243" s="249">
        <f>IF(N$118=0,0,N$118/CHI_fec!N$118)</f>
        <v>0.65150941691902065</v>
      </c>
      <c r="O243" s="249">
        <f>IF(O$118=0,0,O$118/CHI_fec!O$118)</f>
        <v>0.65354989556941034</v>
      </c>
      <c r="P243" s="249">
        <f>IF(P$118=0,0,P$118/CHI_fec!P$118)</f>
        <v>0.65331994433809593</v>
      </c>
      <c r="Q243" s="249">
        <f>IF(Q$118=0,0,Q$118/CHI_fec!Q$118)</f>
        <v>0.65337925620635906</v>
      </c>
    </row>
    <row r="244" spans="1:17" x14ac:dyDescent="0.25">
      <c r="A244" s="127" t="s">
        <v>181</v>
      </c>
      <c r="B244" s="249">
        <f>IF(B$131=0,0,B$131/CHI_fec!B$131)</f>
        <v>0.36588197297402553</v>
      </c>
      <c r="C244" s="249">
        <f>IF(C$131=0,0,C$131/CHI_fec!C$131)</f>
        <v>0.35700866949276427</v>
      </c>
      <c r="D244" s="249">
        <f>IF(D$131=0,0,D$131/CHI_fec!D$131)</f>
        <v>0.36735409561457921</v>
      </c>
      <c r="E244" s="249">
        <f>IF(E$131=0,0,E$131/CHI_fec!E$131)</f>
        <v>0.36905173936101765</v>
      </c>
      <c r="F244" s="249">
        <f>IF(F$131=0,0,F$131/CHI_fec!F$131)</f>
        <v>0.38490054503777305</v>
      </c>
      <c r="G244" s="249">
        <f>IF(G$131=0,0,G$131/CHI_fec!G$131)</f>
        <v>0.40650496441389344</v>
      </c>
      <c r="H244" s="249">
        <f>IF(H$131=0,0,H$131/CHI_fec!H$131)</f>
        <v>0.42906514050206795</v>
      </c>
      <c r="I244" s="249">
        <f>IF(I$131=0,0,I$131/CHI_fec!I$131)</f>
        <v>0.42338783537215607</v>
      </c>
      <c r="J244" s="249">
        <f>IF(J$131=0,0,J$131/CHI_fec!J$131)</f>
        <v>0.43114880033318242</v>
      </c>
      <c r="K244" s="249">
        <f>IF(K$131=0,0,K$131/CHI_fec!K$131)</f>
        <v>0.48250795910695965</v>
      </c>
      <c r="L244" s="249">
        <f>IF(L$131=0,0,L$131/CHI_fec!L$131)</f>
        <v>0.48520800096717648</v>
      </c>
      <c r="M244" s="249">
        <f>IF(M$131=0,0,M$131/CHI_fec!M$131)</f>
        <v>0.48612476928810938</v>
      </c>
      <c r="N244" s="249">
        <f>IF(N$131=0,0,N$131/CHI_fec!N$131)</f>
        <v>0.50778954307764446</v>
      </c>
      <c r="O244" s="249">
        <f>IF(O$131=0,0,O$131/CHI_fec!O$131)</f>
        <v>0.44365208253182359</v>
      </c>
      <c r="P244" s="249">
        <f>IF(P$131=0,0,P$131/CHI_fec!P$131)</f>
        <v>0.43051232786505589</v>
      </c>
      <c r="Q244" s="249">
        <f>IF(Q$131=0,0,Q$131/CHI_fec!Q$131)</f>
        <v>0.42713169638352294</v>
      </c>
    </row>
    <row r="245" spans="1:17" x14ac:dyDescent="0.25">
      <c r="A245" s="127" t="s">
        <v>180</v>
      </c>
      <c r="B245" s="248">
        <f>IF(B$139=0,0,B$139/CHI_fec!B$139)</f>
        <v>0.51707764754723806</v>
      </c>
      <c r="C245" s="248">
        <f>IF(C$139=0,0,C$139/CHI_fec!C$139)</f>
        <v>0.50316970253147519</v>
      </c>
      <c r="D245" s="248">
        <f>IF(D$139=0,0,D$139/CHI_fec!D$139)</f>
        <v>0.51899474199307838</v>
      </c>
      <c r="E245" s="248">
        <f>IF(E$139=0,0,E$139/CHI_fec!E$139)</f>
        <v>0.51453060389262173</v>
      </c>
      <c r="F245" s="248">
        <f>IF(F$139=0,0,F$139/CHI_fec!F$139)</f>
        <v>0.5472494190735836</v>
      </c>
      <c r="G245" s="248">
        <f>IF(G$139=0,0,G$139/CHI_fec!G$139)</f>
        <v>0.58477579250090705</v>
      </c>
      <c r="H245" s="248">
        <f>IF(H$139=0,0,H$139/CHI_fec!H$139)</f>
        <v>0.63425842071859639</v>
      </c>
      <c r="I245" s="248">
        <f>IF(I$139=0,0,I$139/CHI_fec!I$139)</f>
        <v>0.61803644756096177</v>
      </c>
      <c r="J245" s="248">
        <f>IF(J$139=0,0,J$139/CHI_fec!J$139)</f>
        <v>0.6350281883503307</v>
      </c>
      <c r="K245" s="248">
        <f>IF(K$139=0,0,K$139/CHI_fec!K$139)</f>
        <v>0.73327030776029867</v>
      </c>
      <c r="L245" s="248">
        <f>IF(L$139=0,0,L$139/CHI_fec!L$139)</f>
        <v>0.73302990879143948</v>
      </c>
      <c r="M245" s="248">
        <f>IF(M$139=0,0,M$139/CHI_fec!M$139)</f>
        <v>0.7330697416733758</v>
      </c>
      <c r="N245" s="248">
        <f>IF(N$139=0,0,N$139/CHI_fec!N$139)</f>
        <v>0.76459647493698624</v>
      </c>
      <c r="O245" s="248">
        <f>IF(O$139=0,0,O$139/CHI_fec!O$139)</f>
        <v>0.62838694868008249</v>
      </c>
      <c r="P245" s="248">
        <f>IF(P$139=0,0,P$139/CHI_fec!P$139)</f>
        <v>0.59816197000727866</v>
      </c>
      <c r="Q245" s="248">
        <f>IF(Q$139=0,0,Q$139/CHI_fec!Q$139)</f>
        <v>0.58669815287117455</v>
      </c>
    </row>
    <row r="246" spans="1:17" x14ac:dyDescent="0.25">
      <c r="A246" s="72" t="s">
        <v>179</v>
      </c>
      <c r="B246" s="247">
        <f>IF(B$153=0,0,B$153/CHI_fec!B$153)</f>
        <v>0.53207587860999628</v>
      </c>
      <c r="C246" s="247">
        <f>IF(C$153=0,0,C$153/CHI_fec!C$153)</f>
        <v>0.53207587860999639</v>
      </c>
      <c r="D246" s="247">
        <f>IF(D$153=0,0,D$153/CHI_fec!D$153)</f>
        <v>0.53207587860999628</v>
      </c>
      <c r="E246" s="247">
        <f>IF(E$153=0,0,E$153/CHI_fec!E$153)</f>
        <v>0.5388737103892598</v>
      </c>
      <c r="F246" s="247">
        <f>IF(F$153=0,0,F$153/CHI_fec!F$153)</f>
        <v>0.5388737103892598</v>
      </c>
      <c r="G246" s="247">
        <f>IF(G$153=0,0,G$153/CHI_fec!G$153)</f>
        <v>0.55913719994580802</v>
      </c>
      <c r="H246" s="247">
        <f>IF(H$153=0,0,H$153/CHI_fec!H$153)</f>
        <v>0.55913719994580802</v>
      </c>
      <c r="I246" s="247">
        <f>IF(I$153=0,0,I$153/CHI_fec!I$153)</f>
        <v>0.55913719994580791</v>
      </c>
      <c r="J246" s="247">
        <f>IF(J$153=0,0,J$153/CHI_fec!J$153)</f>
        <v>0.55913719994580791</v>
      </c>
      <c r="K246" s="247">
        <f>IF(K$153=0,0,K$153/CHI_fec!K$153)</f>
        <v>0.60165138940801222</v>
      </c>
      <c r="L246" s="247">
        <f>IF(L$153=0,0,L$153/CHI_fec!L$153)</f>
        <v>0.60165138940801222</v>
      </c>
      <c r="M246" s="247">
        <f>IF(M$153=0,0,M$153/CHI_fec!M$153)</f>
        <v>0.60165138940801222</v>
      </c>
      <c r="N246" s="247">
        <f>IF(N$153=0,0,N$153/CHI_fec!N$153)</f>
        <v>0.62777508737537202</v>
      </c>
      <c r="O246" s="247">
        <f>IF(O$153=0,0,O$153/CHI_fec!O$153)</f>
        <v>0.62777508737537213</v>
      </c>
      <c r="P246" s="247">
        <f>IF(P$153=0,0,P$153/CHI_fec!P$153)</f>
        <v>0.62777508737537202</v>
      </c>
      <c r="Q246" s="247">
        <f>IF(Q$153=0,0,Q$153/CHI_fec!Q$153)</f>
        <v>0.62777508737537213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12519.079339646756</v>
      </c>
      <c r="C5" s="96">
        <v>14078.498535419192</v>
      </c>
      <c r="D5" s="96">
        <v>13947.269399317131</v>
      </c>
      <c r="E5" s="96">
        <v>14892.871147115504</v>
      </c>
      <c r="F5" s="96">
        <v>14236.866242680222</v>
      </c>
      <c r="G5" s="96">
        <v>13967.813276798293</v>
      </c>
      <c r="H5" s="96">
        <v>12692.382529995401</v>
      </c>
      <c r="I5" s="96">
        <v>13248.240651895365</v>
      </c>
      <c r="J5" s="96">
        <v>13289.434946697518</v>
      </c>
      <c r="K5" s="96">
        <v>10901.263951209534</v>
      </c>
      <c r="L5" s="96">
        <v>10153.867866114877</v>
      </c>
      <c r="M5" s="96">
        <v>10792.662437838804</v>
      </c>
      <c r="N5" s="96">
        <v>10819.017369003572</v>
      </c>
      <c r="O5" s="96">
        <v>13246.529485337367</v>
      </c>
      <c r="P5" s="96">
        <v>13222.767435135815</v>
      </c>
      <c r="Q5" s="96">
        <v>13177.83432020948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33.188791408148347</v>
      </c>
      <c r="C10" s="158">
        <v>44.952532316281726</v>
      </c>
      <c r="D10" s="158">
        <v>46.193405593126698</v>
      </c>
      <c r="E10" s="158">
        <v>54.874201810427273</v>
      </c>
      <c r="F10" s="158">
        <v>48.240309485625055</v>
      </c>
      <c r="G10" s="158">
        <v>46.321107306788804</v>
      </c>
      <c r="H10" s="158">
        <v>42.94240229113727</v>
      </c>
      <c r="I10" s="158">
        <v>44.741908082903585</v>
      </c>
      <c r="J10" s="158">
        <v>50.673276440327378</v>
      </c>
      <c r="K10" s="158">
        <v>0</v>
      </c>
      <c r="L10" s="158">
        <v>0</v>
      </c>
      <c r="M10" s="158">
        <v>0</v>
      </c>
      <c r="N10" s="158">
        <v>0</v>
      </c>
      <c r="O10" s="158">
        <v>56.126573620318489</v>
      </c>
      <c r="P10" s="158">
        <v>67.662592202392304</v>
      </c>
      <c r="Q10" s="158">
        <v>64.930452793603521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16.69287284269442</v>
      </c>
      <c r="Q11" s="91">
        <v>14.266888707937566</v>
      </c>
    </row>
    <row r="12" spans="1:17" x14ac:dyDescent="0.25">
      <c r="A12" s="92" t="s">
        <v>26</v>
      </c>
      <c r="B12" s="91">
        <v>33.188791408148347</v>
      </c>
      <c r="C12" s="91">
        <v>44.952532316281726</v>
      </c>
      <c r="D12" s="91">
        <v>46.193405593126698</v>
      </c>
      <c r="E12" s="91">
        <v>54.874201810427273</v>
      </c>
      <c r="F12" s="91">
        <v>48.240309485625055</v>
      </c>
      <c r="G12" s="91">
        <v>46.321107306788804</v>
      </c>
      <c r="H12" s="91">
        <v>42.94240229113727</v>
      </c>
      <c r="I12" s="91">
        <v>44.741908082903585</v>
      </c>
      <c r="J12" s="91">
        <v>50.673276440327378</v>
      </c>
      <c r="K12" s="91">
        <v>0</v>
      </c>
      <c r="L12" s="91">
        <v>0</v>
      </c>
      <c r="M12" s="91">
        <v>0</v>
      </c>
      <c r="N12" s="91">
        <v>0</v>
      </c>
      <c r="O12" s="91">
        <v>56.126573620318489</v>
      </c>
      <c r="P12" s="91">
        <v>50.969719359697883</v>
      </c>
      <c r="Q12" s="91">
        <v>50.663564085665961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232" t="s">
        <v>185</v>
      </c>
      <c r="B15" s="246">
        <v>0</v>
      </c>
      <c r="C15" s="246">
        <v>0</v>
      </c>
      <c r="D15" s="246">
        <v>0</v>
      </c>
      <c r="E15" s="246">
        <v>0</v>
      </c>
      <c r="F15" s="246">
        <v>0</v>
      </c>
      <c r="G15" s="246">
        <v>0</v>
      </c>
      <c r="H15" s="246">
        <v>0</v>
      </c>
      <c r="I15" s="246">
        <v>0</v>
      </c>
      <c r="J15" s="246">
        <v>0</v>
      </c>
      <c r="K15" s="246">
        <v>0</v>
      </c>
      <c r="L15" s="246">
        <v>0</v>
      </c>
      <c r="M15" s="246">
        <v>0</v>
      </c>
      <c r="N15" s="246">
        <v>0</v>
      </c>
      <c r="O15" s="246">
        <v>0</v>
      </c>
      <c r="P15" s="246">
        <v>0</v>
      </c>
      <c r="Q15" s="246">
        <v>0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67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184</v>
      </c>
      <c r="B24" s="206">
        <v>3282.3196094281675</v>
      </c>
      <c r="C24" s="206">
        <v>4398.6606047349151</v>
      </c>
      <c r="D24" s="206">
        <v>4964.9399651835811</v>
      </c>
      <c r="E24" s="206">
        <v>5804.1427595620789</v>
      </c>
      <c r="F24" s="206">
        <v>5258.9933548698309</v>
      </c>
      <c r="G24" s="206">
        <v>4987.5075817505658</v>
      </c>
      <c r="H24" s="206">
        <v>4691.3387008663713</v>
      </c>
      <c r="I24" s="206">
        <v>4819.7182851343296</v>
      </c>
      <c r="J24" s="206">
        <v>5370.8697952206285</v>
      </c>
      <c r="K24" s="206">
        <v>4245.4128742870844</v>
      </c>
      <c r="L24" s="206">
        <v>3562.4949875181119</v>
      </c>
      <c r="M24" s="206">
        <v>4236.3276818427357</v>
      </c>
      <c r="N24" s="206">
        <v>4363.4388447311576</v>
      </c>
      <c r="O24" s="206">
        <v>5745.0046377891731</v>
      </c>
      <c r="P24" s="206">
        <v>5194.3631567354187</v>
      </c>
      <c r="Q24" s="206">
        <v>5170.7690141545772</v>
      </c>
    </row>
    <row r="25" spans="1:17" x14ac:dyDescent="0.25">
      <c r="A25" s="88" t="s">
        <v>33</v>
      </c>
      <c r="B25" s="87">
        <v>0</v>
      </c>
      <c r="C25" s="87">
        <v>0</v>
      </c>
      <c r="D25" s="87">
        <v>1263.9069744884464</v>
      </c>
      <c r="E25" s="87">
        <v>1367.4840980876149</v>
      </c>
      <c r="F25" s="87">
        <v>1432.9978104909299</v>
      </c>
      <c r="G25" s="87">
        <v>1379.3471846271962</v>
      </c>
      <c r="H25" s="87">
        <v>1334.9183931081136</v>
      </c>
      <c r="I25" s="87">
        <v>1533.77285566258</v>
      </c>
      <c r="J25" s="87">
        <v>1816.3248635959878</v>
      </c>
      <c r="K25" s="87">
        <v>856.88781665103147</v>
      </c>
      <c r="L25" s="87">
        <v>1080.5517278046882</v>
      </c>
      <c r="M25" s="87">
        <v>845.35343411472797</v>
      </c>
      <c r="N25" s="87">
        <v>945.86709852543106</v>
      </c>
      <c r="O25" s="87">
        <v>1689.3448561381492</v>
      </c>
      <c r="P25" s="87">
        <v>1581.3960781870765</v>
      </c>
      <c r="Q25" s="87">
        <v>1400.110074833517</v>
      </c>
    </row>
    <row r="26" spans="1:17" x14ac:dyDescent="0.25">
      <c r="A26" s="88" t="s">
        <v>31</v>
      </c>
      <c r="B26" s="87">
        <v>442.96421052631524</v>
      </c>
      <c r="C26" s="87">
        <v>706.93633212631585</v>
      </c>
      <c r="D26" s="87">
        <v>487.03661892197056</v>
      </c>
      <c r="E26" s="87">
        <v>158.47050622100213</v>
      </c>
      <c r="F26" s="87">
        <v>104.71407157894738</v>
      </c>
      <c r="G26" s="87">
        <v>76.698947368420903</v>
      </c>
      <c r="H26" s="87">
        <v>56.311760495898959</v>
      </c>
      <c r="I26" s="87">
        <v>61.43225532631579</v>
      </c>
      <c r="J26" s="87">
        <v>61.432255326315797</v>
      </c>
      <c r="K26" s="87">
        <v>87.029028378947373</v>
      </c>
      <c r="L26" s="87">
        <v>55.874941622952157</v>
      </c>
      <c r="M26" s="87">
        <v>76.486183468204572</v>
      </c>
      <c r="N26" s="87">
        <v>71.585684210526381</v>
      </c>
      <c r="O26" s="87">
        <v>79.255578947368605</v>
      </c>
      <c r="P26" s="87">
        <v>76.69894736842096</v>
      </c>
      <c r="Q26" s="87">
        <v>79.255578947368363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5.2509336470181833E-13</v>
      </c>
      <c r="J27" s="87">
        <v>0</v>
      </c>
      <c r="K27" s="87">
        <v>65.515723366872095</v>
      </c>
      <c r="L27" s="87">
        <v>126.33530244077599</v>
      </c>
      <c r="M27" s="87">
        <v>166.471385696807</v>
      </c>
      <c r="N27" s="87">
        <v>331.27083202812611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27.94687325783341</v>
      </c>
      <c r="Q28" s="87">
        <v>22.396577195624495</v>
      </c>
    </row>
    <row r="29" spans="1:17" x14ac:dyDescent="0.25">
      <c r="A29" s="88" t="s">
        <v>29</v>
      </c>
      <c r="B29" s="87">
        <v>946.99600209494213</v>
      </c>
      <c r="C29" s="87">
        <v>1120.3510077306571</v>
      </c>
      <c r="D29" s="87">
        <v>833.85989315091877</v>
      </c>
      <c r="E29" s="87">
        <v>911.23417238892137</v>
      </c>
      <c r="F29" s="87">
        <v>1010.4511975828382</v>
      </c>
      <c r="G29" s="87">
        <v>865.58374674588185</v>
      </c>
      <c r="H29" s="87">
        <v>882.62347943444422</v>
      </c>
      <c r="I29" s="87">
        <v>860.02148370738621</v>
      </c>
      <c r="J29" s="87">
        <v>522.1204994762461</v>
      </c>
      <c r="K29" s="87">
        <v>696.09641069919803</v>
      </c>
      <c r="L29" s="87">
        <v>735.83280910467067</v>
      </c>
      <c r="M29" s="87">
        <v>813.28616430847308</v>
      </c>
      <c r="N29" s="87">
        <v>714.54470442902266</v>
      </c>
      <c r="O29" s="87">
        <v>709.49654182877464</v>
      </c>
      <c r="P29" s="87">
        <v>578.95086613898877</v>
      </c>
      <c r="Q29" s="87">
        <v>510.83917807288327</v>
      </c>
    </row>
    <row r="30" spans="1:17" x14ac:dyDescent="0.25">
      <c r="A30" s="88" t="s">
        <v>28</v>
      </c>
      <c r="B30" s="87">
        <v>9.0315765667427481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1883.3278202401673</v>
      </c>
      <c r="C31" s="87">
        <v>2571.3732648779419</v>
      </c>
      <c r="D31" s="87">
        <v>2380.1364786222457</v>
      </c>
      <c r="E31" s="87">
        <v>3366.9539828645411</v>
      </c>
      <c r="F31" s="87">
        <v>2710.8302752171157</v>
      </c>
      <c r="G31" s="87">
        <v>2665.8777030090664</v>
      </c>
      <c r="H31" s="87">
        <v>2417.4850678279145</v>
      </c>
      <c r="I31" s="87">
        <v>2364.4916904380466</v>
      </c>
      <c r="J31" s="87">
        <v>2970.9921768220788</v>
      </c>
      <c r="K31" s="87">
        <v>2539.8838951910357</v>
      </c>
      <c r="L31" s="87">
        <v>1563.9002065450252</v>
      </c>
      <c r="M31" s="87">
        <v>2334.7305142545233</v>
      </c>
      <c r="N31" s="87">
        <v>2300.1705255380507</v>
      </c>
      <c r="O31" s="87">
        <v>3266.9076608748805</v>
      </c>
      <c r="P31" s="87">
        <v>2929.3703917830994</v>
      </c>
      <c r="Q31" s="87">
        <v>3158.1676051051841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534.19018344774645</v>
      </c>
      <c r="C35" s="204">
        <v>808.1793126217915</v>
      </c>
      <c r="D35" s="204">
        <v>730.36396479685573</v>
      </c>
      <c r="E35" s="204">
        <v>926.84638007143712</v>
      </c>
      <c r="F35" s="204">
        <v>627.7762023611358</v>
      </c>
      <c r="G35" s="204">
        <v>517.91367817766468</v>
      </c>
      <c r="H35" s="204">
        <v>243.2476768914139</v>
      </c>
      <c r="I35" s="204">
        <v>327.02550956994429</v>
      </c>
      <c r="J35" s="204">
        <v>274.32161114288107</v>
      </c>
      <c r="K35" s="204">
        <v>54.127390095628947</v>
      </c>
      <c r="L35" s="204">
        <v>51.532368817743745</v>
      </c>
      <c r="M35" s="204">
        <v>35.636512458829984</v>
      </c>
      <c r="N35" s="204">
        <v>21.458165267168962</v>
      </c>
      <c r="O35" s="204">
        <v>784.14332164703114</v>
      </c>
      <c r="P35" s="204">
        <v>862.65458671349325</v>
      </c>
      <c r="Q35" s="204">
        <v>906.92906623517717</v>
      </c>
    </row>
    <row r="36" spans="1:17" x14ac:dyDescent="0.25">
      <c r="A36" s="152" t="s">
        <v>190</v>
      </c>
      <c r="B36" s="151">
        <v>534.19018344774645</v>
      </c>
      <c r="C36" s="151">
        <v>808.1793126217915</v>
      </c>
      <c r="D36" s="151">
        <v>730.36396479685573</v>
      </c>
      <c r="E36" s="151">
        <v>926.84638007143712</v>
      </c>
      <c r="F36" s="151">
        <v>627.7762023611358</v>
      </c>
      <c r="G36" s="151">
        <v>517.91367817766468</v>
      </c>
      <c r="H36" s="151">
        <v>243.2476768914139</v>
      </c>
      <c r="I36" s="151">
        <v>327.02550956994429</v>
      </c>
      <c r="J36" s="151">
        <v>274.32161114288107</v>
      </c>
      <c r="K36" s="151">
        <v>54.127390095628947</v>
      </c>
      <c r="L36" s="151">
        <v>51.532368817743745</v>
      </c>
      <c r="M36" s="151">
        <v>35.636512458829984</v>
      </c>
      <c r="N36" s="151">
        <v>21.458165267168962</v>
      </c>
      <c r="O36" s="151">
        <v>784.14332164703114</v>
      </c>
      <c r="P36" s="151">
        <v>862.65458671349325</v>
      </c>
      <c r="Q36" s="151">
        <v>906.92906623517717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177.25203295690403</v>
      </c>
      <c r="C38" s="208">
        <v>338.70380046086564</v>
      </c>
      <c r="D38" s="208">
        <v>222.35004646553853</v>
      </c>
      <c r="E38" s="208">
        <v>159.22221339082179</v>
      </c>
      <c r="F38" s="208">
        <v>110.28011221927109</v>
      </c>
      <c r="G38" s="208">
        <v>134.5890626428797</v>
      </c>
      <c r="H38" s="208">
        <v>138.2310581270221</v>
      </c>
      <c r="I38" s="208">
        <v>73.356176345710267</v>
      </c>
      <c r="J38" s="208">
        <v>87.921949192134775</v>
      </c>
      <c r="K38" s="208">
        <v>54.127390095628947</v>
      </c>
      <c r="L38" s="208">
        <v>51.532368817743745</v>
      </c>
      <c r="M38" s="208">
        <v>35.636512458829984</v>
      </c>
      <c r="N38" s="208">
        <v>21.458165267168962</v>
      </c>
      <c r="O38" s="208">
        <v>150.26451251227093</v>
      </c>
      <c r="P38" s="208">
        <v>104.67018848001037</v>
      </c>
      <c r="Q38" s="208">
        <v>28.529443662177098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356.93815049084242</v>
      </c>
      <c r="C41" s="208">
        <v>469.47551216092586</v>
      </c>
      <c r="D41" s="208">
        <v>508.01391833131726</v>
      </c>
      <c r="E41" s="208">
        <v>767.6241666806153</v>
      </c>
      <c r="F41" s="208">
        <v>517.49609014186467</v>
      </c>
      <c r="G41" s="208">
        <v>383.32461553478493</v>
      </c>
      <c r="H41" s="208">
        <v>105.01661876439182</v>
      </c>
      <c r="I41" s="208">
        <v>253.66933322423404</v>
      </c>
      <c r="J41" s="208">
        <v>186.39966195074629</v>
      </c>
      <c r="K41" s="208">
        <v>0</v>
      </c>
      <c r="L41" s="208">
        <v>0</v>
      </c>
      <c r="M41" s="208">
        <v>0</v>
      </c>
      <c r="N41" s="208">
        <v>0</v>
      </c>
      <c r="O41" s="208">
        <v>633.87880913476022</v>
      </c>
      <c r="P41" s="208">
        <v>757.98439823348292</v>
      </c>
      <c r="Q41" s="208">
        <v>878.3996225730001</v>
      </c>
    </row>
    <row r="42" spans="1:17" x14ac:dyDescent="0.25">
      <c r="A42" s="152" t="s">
        <v>189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6" t="s">
        <v>180</v>
      </c>
      <c r="B43" s="155">
        <v>297.46248149965828</v>
      </c>
      <c r="C43" s="155">
        <v>426.69924803281168</v>
      </c>
      <c r="D43" s="155">
        <v>424.82319507502473</v>
      </c>
      <c r="E43" s="155">
        <v>525.77694980347792</v>
      </c>
      <c r="F43" s="155">
        <v>404.30844812660655</v>
      </c>
      <c r="G43" s="155">
        <v>355.47342498002553</v>
      </c>
      <c r="H43" s="155">
        <v>249.48709998268367</v>
      </c>
      <c r="I43" s="155">
        <v>285.64670092767949</v>
      </c>
      <c r="J43" s="155">
        <v>286.88558267340687</v>
      </c>
      <c r="K43" s="155">
        <v>154.37864997407607</v>
      </c>
      <c r="L43" s="155">
        <v>154.05668635624841</v>
      </c>
      <c r="M43" s="155">
        <v>166.26111923526508</v>
      </c>
      <c r="N43" s="155">
        <v>158.67050344476945</v>
      </c>
      <c r="O43" s="155">
        <v>474.56855011858937</v>
      </c>
      <c r="P43" s="155">
        <v>483.29375188013398</v>
      </c>
      <c r="Q43" s="155">
        <v>500.78819572470246</v>
      </c>
    </row>
    <row r="44" spans="1:17" x14ac:dyDescent="0.25">
      <c r="A44" s="152" t="s">
        <v>193</v>
      </c>
      <c r="B44" s="151">
        <v>178.10540479317962</v>
      </c>
      <c r="C44" s="151">
        <v>266.74795331517822</v>
      </c>
      <c r="D44" s="151">
        <v>244.27992361380333</v>
      </c>
      <c r="E44" s="151">
        <v>314.71721309212961</v>
      </c>
      <c r="F44" s="151">
        <v>213.07232613133959</v>
      </c>
      <c r="G44" s="151">
        <v>174.10951291636871</v>
      </c>
      <c r="H44" s="151">
        <v>78.892965405724524</v>
      </c>
      <c r="I44" s="151">
        <v>110.38421783188585</v>
      </c>
      <c r="J44" s="151">
        <v>91.581226483565686</v>
      </c>
      <c r="K44" s="151">
        <v>0</v>
      </c>
      <c r="L44" s="151">
        <v>0</v>
      </c>
      <c r="M44" s="151">
        <v>0</v>
      </c>
      <c r="N44" s="151">
        <v>0</v>
      </c>
      <c r="O44" s="151">
        <v>265.65929056261928</v>
      </c>
      <c r="P44" s="151">
        <v>294.4078189079363</v>
      </c>
      <c r="Q44" s="151">
        <v>312.76023157362681</v>
      </c>
    </row>
    <row r="45" spans="1:17" x14ac:dyDescent="0.25">
      <c r="A45" s="152" t="s">
        <v>187</v>
      </c>
      <c r="B45" s="151">
        <v>119.35707670647867</v>
      </c>
      <c r="C45" s="151">
        <v>159.95129471763346</v>
      </c>
      <c r="D45" s="151">
        <v>180.54327146122139</v>
      </c>
      <c r="E45" s="151">
        <v>211.05973671134836</v>
      </c>
      <c r="F45" s="151">
        <v>191.23612199526698</v>
      </c>
      <c r="G45" s="151">
        <v>181.36391206365681</v>
      </c>
      <c r="H45" s="151">
        <v>170.59413457695916</v>
      </c>
      <c r="I45" s="151">
        <v>175.26248309579361</v>
      </c>
      <c r="J45" s="151">
        <v>195.3043561898412</v>
      </c>
      <c r="K45" s="151">
        <v>154.37864997407607</v>
      </c>
      <c r="L45" s="151">
        <v>154.05668635624841</v>
      </c>
      <c r="M45" s="151">
        <v>166.26111923526508</v>
      </c>
      <c r="N45" s="151">
        <v>158.67050344476945</v>
      </c>
      <c r="O45" s="151">
        <v>208.9092595559701</v>
      </c>
      <c r="P45" s="151">
        <v>188.88593297219768</v>
      </c>
      <c r="Q45" s="151">
        <v>188.02796415107565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45.960253617761722</v>
      </c>
      <c r="E46" s="87">
        <v>49.726694475913298</v>
      </c>
      <c r="F46" s="87">
        <v>52.109011290579211</v>
      </c>
      <c r="G46" s="87">
        <v>50.158079440988892</v>
      </c>
      <c r="H46" s="87">
        <v>48.542487022113171</v>
      </c>
      <c r="I46" s="87">
        <v>55.77355838773002</v>
      </c>
      <c r="J46" s="87">
        <v>66.048176858036001</v>
      </c>
      <c r="K46" s="87">
        <v>31.159556969128481</v>
      </c>
      <c r="L46" s="87">
        <v>46.727425359293441</v>
      </c>
      <c r="M46" s="87">
        <v>33.177180487641742</v>
      </c>
      <c r="N46" s="87">
        <v>34.395167219106625</v>
      </c>
      <c r="O46" s="87">
        <v>61.430722041387227</v>
      </c>
      <c r="P46" s="87">
        <v>57.50531193407555</v>
      </c>
      <c r="Q46" s="87">
        <v>50.913093630309653</v>
      </c>
    </row>
    <row r="47" spans="1:17" x14ac:dyDescent="0.25">
      <c r="A47" s="150" t="s">
        <v>31</v>
      </c>
      <c r="B47" s="87">
        <v>16.107789473684168</v>
      </c>
      <c r="C47" s="87">
        <v>25.70677571368423</v>
      </c>
      <c r="D47" s="87">
        <v>17.71042250625354</v>
      </c>
      <c r="E47" s="87">
        <v>5.7625638625819207</v>
      </c>
      <c r="F47" s="87">
        <v>3.8077844210526375</v>
      </c>
      <c r="G47" s="87">
        <v>2.7890526315789361</v>
      </c>
      <c r="H47" s="87">
        <v>2.0477003816690478</v>
      </c>
      <c r="I47" s="87">
        <v>2.2339001936842178</v>
      </c>
      <c r="J47" s="87">
        <v>2.2339001936842093</v>
      </c>
      <c r="K47" s="87">
        <v>3.1646919410526397</v>
      </c>
      <c r="L47" s="87">
        <v>2.4162583770476336</v>
      </c>
      <c r="M47" s="87">
        <v>3.0018165317952814</v>
      </c>
      <c r="N47" s="87">
        <v>2.6031157894736823</v>
      </c>
      <c r="O47" s="87">
        <v>2.8820210526315759</v>
      </c>
      <c r="P47" s="87">
        <v>2.7890526315789534</v>
      </c>
      <c r="Q47" s="87">
        <v>2.8820210526315932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1.9094304170975272E-14</v>
      </c>
      <c r="J48" s="87">
        <v>0</v>
      </c>
      <c r="K48" s="87">
        <v>2.3823899406135243</v>
      </c>
      <c r="L48" s="87">
        <v>5.4632492486395314</v>
      </c>
      <c r="M48" s="87">
        <v>6.5334225738074085</v>
      </c>
      <c r="N48" s="87">
        <v>12.046212073750061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1.0162499366484938</v>
      </c>
      <c r="Q49" s="87">
        <v>0.81442098893180204</v>
      </c>
    </row>
    <row r="50" spans="1:17" x14ac:dyDescent="0.25">
      <c r="A50" s="150" t="s">
        <v>29</v>
      </c>
      <c r="B50" s="87">
        <v>34.436218257997893</v>
      </c>
      <c r="C50" s="87">
        <v>40.740036644751171</v>
      </c>
      <c r="D50" s="87">
        <v>30.322177932760678</v>
      </c>
      <c r="E50" s="87">
        <v>33.135788086869837</v>
      </c>
      <c r="F50" s="87">
        <v>36.743679912103154</v>
      </c>
      <c r="G50" s="87">
        <v>31.475772608941195</v>
      </c>
      <c r="H50" s="87">
        <v>32.095399252161577</v>
      </c>
      <c r="I50" s="87">
        <v>31.273508498450372</v>
      </c>
      <c r="J50" s="87">
        <v>18.986199980954371</v>
      </c>
      <c r="K50" s="87">
        <v>25.31259675269818</v>
      </c>
      <c r="L50" s="87">
        <v>31.820385623012527</v>
      </c>
      <c r="M50" s="87">
        <v>31.918651740760648</v>
      </c>
      <c r="N50" s="87">
        <v>25.983443797419007</v>
      </c>
      <c r="O50" s="87">
        <v>25.799874248319078</v>
      </c>
      <c r="P50" s="87">
        <v>21.052758768690609</v>
      </c>
      <c r="Q50" s="87">
        <v>18.575970111741235</v>
      </c>
    </row>
    <row r="51" spans="1:17" x14ac:dyDescent="0.25">
      <c r="A51" s="150" t="s">
        <v>28</v>
      </c>
      <c r="B51" s="87">
        <v>0.32842096606337101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68.484648008733245</v>
      </c>
      <c r="C52" s="87">
        <v>93.50448235919805</v>
      </c>
      <c r="D52" s="87">
        <v>86.550417404445454</v>
      </c>
      <c r="E52" s="87">
        <v>122.43469028598332</v>
      </c>
      <c r="F52" s="87">
        <v>98.575646371531974</v>
      </c>
      <c r="G52" s="87">
        <v>96.941007382147802</v>
      </c>
      <c r="H52" s="87">
        <v>87.908547921015355</v>
      </c>
      <c r="I52" s="87">
        <v>85.981516015928975</v>
      </c>
      <c r="J52" s="87">
        <v>108.03607915716663</v>
      </c>
      <c r="K52" s="87">
        <v>92.359414370583252</v>
      </c>
      <c r="L52" s="87">
        <v>67.629367748255291</v>
      </c>
      <c r="M52" s="87">
        <v>91.630047901259999</v>
      </c>
      <c r="N52" s="87">
        <v>83.642564565020081</v>
      </c>
      <c r="O52" s="87">
        <v>118.79664221363221</v>
      </c>
      <c r="P52" s="87">
        <v>106.52255970120409</v>
      </c>
      <c r="Q52" s="87">
        <v>114.84245836746138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75" t="s">
        <v>179</v>
      </c>
      <c r="B57" s="255">
        <v>0</v>
      </c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</row>
    <row r="58" spans="1:17" x14ac:dyDescent="0.25">
      <c r="A58" s="177" t="s">
        <v>98</v>
      </c>
      <c r="B58" s="176">
        <v>8371.918273863037</v>
      </c>
      <c r="C58" s="176">
        <v>8400.0068377133939</v>
      </c>
      <c r="D58" s="176">
        <v>7780.9488686685418</v>
      </c>
      <c r="E58" s="176">
        <v>7581.2308558680816</v>
      </c>
      <c r="F58" s="176">
        <v>7897.547927837024</v>
      </c>
      <c r="G58" s="176">
        <v>8060.5974845832479</v>
      </c>
      <c r="H58" s="176">
        <v>7465.3666499637939</v>
      </c>
      <c r="I58" s="176">
        <v>7771.1082481805088</v>
      </c>
      <c r="J58" s="176">
        <v>7306.6846812202739</v>
      </c>
      <c r="K58" s="176">
        <v>6447.3450368527456</v>
      </c>
      <c r="L58" s="176">
        <v>6385.7838234227738</v>
      </c>
      <c r="M58" s="176">
        <v>6354.437124301975</v>
      </c>
      <c r="N58" s="176">
        <v>6275.449855560476</v>
      </c>
      <c r="O58" s="176">
        <v>6186.6864021622532</v>
      </c>
      <c r="P58" s="176">
        <v>6614.7933476043754</v>
      </c>
      <c r="Q58" s="176">
        <v>6534.4175913014196</v>
      </c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3737.410687570708</v>
      </c>
      <c r="C60" s="96">
        <v>3855.5529275226377</v>
      </c>
      <c r="D60" s="96">
        <v>2912.6292024300465</v>
      </c>
      <c r="E60" s="96">
        <v>2750.3780507348833</v>
      </c>
      <c r="F60" s="96">
        <v>1950.6274240939592</v>
      </c>
      <c r="G60" s="96">
        <v>1684.0818861203581</v>
      </c>
      <c r="H60" s="96">
        <v>802.06414712958212</v>
      </c>
      <c r="I60" s="96">
        <v>1041.3090225158114</v>
      </c>
      <c r="J60" s="96">
        <v>1046.8585254166389</v>
      </c>
      <c r="K60" s="96">
        <v>345.27145789521137</v>
      </c>
      <c r="L60" s="96">
        <v>299.31294127915288</v>
      </c>
      <c r="M60" s="96">
        <v>260.78267348832935</v>
      </c>
      <c r="N60" s="96">
        <v>272.9471668385392</v>
      </c>
      <c r="O60" s="96">
        <v>1371.2518809658891</v>
      </c>
      <c r="P60" s="96">
        <v>2218.723756447936</v>
      </c>
      <c r="Q60" s="96">
        <v>2458.1115864828721</v>
      </c>
    </row>
    <row r="61" spans="1:17" x14ac:dyDescent="0.25">
      <c r="A61" s="132" t="s">
        <v>83</v>
      </c>
      <c r="B61" s="160">
        <v>0</v>
      </c>
      <c r="C61" s="160">
        <v>0</v>
      </c>
      <c r="D61" s="160">
        <v>0</v>
      </c>
      <c r="E61" s="160">
        <v>0</v>
      </c>
      <c r="F61" s="160">
        <v>0</v>
      </c>
      <c r="G61" s="160">
        <v>0</v>
      </c>
      <c r="H61" s="160">
        <v>0</v>
      </c>
      <c r="I61" s="160">
        <v>0</v>
      </c>
      <c r="J61" s="160">
        <v>0</v>
      </c>
      <c r="K61" s="160">
        <v>0</v>
      </c>
      <c r="L61" s="160">
        <v>0</v>
      </c>
      <c r="M61" s="160">
        <v>0</v>
      </c>
      <c r="N61" s="160">
        <v>0</v>
      </c>
      <c r="O61" s="160">
        <v>0</v>
      </c>
      <c r="P61" s="160">
        <v>0</v>
      </c>
      <c r="Q61" s="160">
        <v>0</v>
      </c>
    </row>
    <row r="62" spans="1:17" x14ac:dyDescent="0.25">
      <c r="A62" s="76" t="s">
        <v>82</v>
      </c>
      <c r="B62" s="159">
        <v>0</v>
      </c>
      <c r="C62" s="159">
        <v>0</v>
      </c>
      <c r="D62" s="159">
        <v>0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0</v>
      </c>
      <c r="K62" s="159">
        <v>0</v>
      </c>
      <c r="L62" s="159">
        <v>0</v>
      </c>
      <c r="M62" s="159">
        <v>0</v>
      </c>
      <c r="N62" s="159">
        <v>0</v>
      </c>
      <c r="O62" s="159">
        <v>0</v>
      </c>
      <c r="P62" s="159">
        <v>0</v>
      </c>
      <c r="Q62" s="159">
        <v>0</v>
      </c>
    </row>
    <row r="63" spans="1:17" x14ac:dyDescent="0.25">
      <c r="A63" s="76" t="s">
        <v>81</v>
      </c>
      <c r="B63" s="159">
        <v>0</v>
      </c>
      <c r="C63" s="159">
        <v>0</v>
      </c>
      <c r="D63" s="159">
        <v>0</v>
      </c>
      <c r="E63" s="159">
        <v>0</v>
      </c>
      <c r="F63" s="159">
        <v>0</v>
      </c>
      <c r="G63" s="159">
        <v>0</v>
      </c>
      <c r="H63" s="159">
        <v>0</v>
      </c>
      <c r="I63" s="159">
        <v>0</v>
      </c>
      <c r="J63" s="159">
        <v>0</v>
      </c>
      <c r="K63" s="159">
        <v>0</v>
      </c>
      <c r="L63" s="159">
        <v>0</v>
      </c>
      <c r="M63" s="159">
        <v>0</v>
      </c>
      <c r="N63" s="159">
        <v>0</v>
      </c>
      <c r="O63" s="159">
        <v>0</v>
      </c>
      <c r="P63" s="159">
        <v>0</v>
      </c>
      <c r="Q63" s="159">
        <v>0</v>
      </c>
    </row>
    <row r="64" spans="1:17" x14ac:dyDescent="0.25">
      <c r="A64" s="76" t="s">
        <v>80</v>
      </c>
      <c r="B64" s="159">
        <v>0</v>
      </c>
      <c r="C64" s="159">
        <v>0</v>
      </c>
      <c r="D64" s="159">
        <v>0</v>
      </c>
      <c r="E64" s="159">
        <v>0</v>
      </c>
      <c r="F64" s="159">
        <v>0</v>
      </c>
      <c r="G64" s="159">
        <v>0</v>
      </c>
      <c r="H64" s="159">
        <v>0</v>
      </c>
      <c r="I64" s="159">
        <v>0</v>
      </c>
      <c r="J64" s="159">
        <v>0</v>
      </c>
      <c r="K64" s="159">
        <v>0</v>
      </c>
      <c r="L64" s="159">
        <v>0</v>
      </c>
      <c r="M64" s="159">
        <v>0</v>
      </c>
      <c r="N64" s="159">
        <v>0</v>
      </c>
      <c r="O64" s="159">
        <v>0</v>
      </c>
      <c r="P64" s="159">
        <v>0</v>
      </c>
      <c r="Q64" s="159">
        <v>0</v>
      </c>
    </row>
    <row r="65" spans="1:17" x14ac:dyDescent="0.25">
      <c r="A65" s="129" t="s">
        <v>79</v>
      </c>
      <c r="B65" s="158">
        <v>59.333224789214441</v>
      </c>
      <c r="C65" s="158">
        <v>55.905011009788311</v>
      </c>
      <c r="D65" s="158">
        <v>46.715850090142268</v>
      </c>
      <c r="E65" s="158">
        <v>41.792440816462239</v>
      </c>
      <c r="F65" s="158">
        <v>36.181074698002639</v>
      </c>
      <c r="G65" s="158">
        <v>35.131654933874565</v>
      </c>
      <c r="H65" s="158">
        <v>26.200321537480256</v>
      </c>
      <c r="I65" s="158">
        <v>28.569843406695192</v>
      </c>
      <c r="J65" s="158">
        <v>34.535931508046737</v>
      </c>
      <c r="K65" s="158">
        <v>0</v>
      </c>
      <c r="L65" s="158">
        <v>0</v>
      </c>
      <c r="M65" s="158">
        <v>0</v>
      </c>
      <c r="N65" s="158">
        <v>0</v>
      </c>
      <c r="O65" s="158">
        <v>23.924490855126486</v>
      </c>
      <c r="P65" s="158">
        <v>43.95197357904641</v>
      </c>
      <c r="Q65" s="158">
        <v>45.303735030268783</v>
      </c>
    </row>
    <row r="66" spans="1:17" x14ac:dyDescent="0.25">
      <c r="A66" s="92" t="s">
        <v>125</v>
      </c>
      <c r="B66" s="91">
        <v>0</v>
      </c>
      <c r="C66" s="91">
        <v>0</v>
      </c>
      <c r="D66" s="91">
        <v>0</v>
      </c>
      <c r="E66" s="91">
        <v>0</v>
      </c>
      <c r="F66" s="91">
        <v>0</v>
      </c>
      <c r="G66" s="91">
        <v>0</v>
      </c>
      <c r="H66" s="91">
        <v>0</v>
      </c>
      <c r="I66" s="91">
        <v>0</v>
      </c>
      <c r="J66" s="91">
        <v>0</v>
      </c>
      <c r="K66" s="91">
        <v>0</v>
      </c>
      <c r="L66" s="91">
        <v>0</v>
      </c>
      <c r="M66" s="91">
        <v>0</v>
      </c>
      <c r="N66" s="91">
        <v>0</v>
      </c>
      <c r="O66" s="91">
        <v>0</v>
      </c>
      <c r="P66" s="91">
        <v>10.843284040107262</v>
      </c>
      <c r="Q66" s="91">
        <v>9.9543945548214374</v>
      </c>
    </row>
    <row r="67" spans="1:17" x14ac:dyDescent="0.25">
      <c r="A67" s="92" t="s">
        <v>26</v>
      </c>
      <c r="B67" s="91">
        <v>59.333224789214441</v>
      </c>
      <c r="C67" s="91">
        <v>55.905011009788311</v>
      </c>
      <c r="D67" s="91">
        <v>46.715850090142268</v>
      </c>
      <c r="E67" s="91">
        <v>41.792440816462239</v>
      </c>
      <c r="F67" s="91">
        <v>36.181074698002639</v>
      </c>
      <c r="G67" s="91">
        <v>35.131654933874565</v>
      </c>
      <c r="H67" s="91">
        <v>26.200321537480256</v>
      </c>
      <c r="I67" s="91">
        <v>28.569843406695192</v>
      </c>
      <c r="J67" s="91">
        <v>34.535931508046737</v>
      </c>
      <c r="K67" s="91">
        <v>0</v>
      </c>
      <c r="L67" s="91">
        <v>0</v>
      </c>
      <c r="M67" s="91">
        <v>0</v>
      </c>
      <c r="N67" s="91">
        <v>0</v>
      </c>
      <c r="O67" s="91">
        <v>23.924490855126486</v>
      </c>
      <c r="P67" s="91">
        <v>33.108689538939146</v>
      </c>
      <c r="Q67" s="91">
        <v>35.349340475447349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0</v>
      </c>
      <c r="C69" s="157">
        <v>0</v>
      </c>
      <c r="D69" s="157">
        <v>0</v>
      </c>
      <c r="E69" s="157">
        <v>0</v>
      </c>
      <c r="F69" s="157">
        <v>0</v>
      </c>
      <c r="G69" s="157">
        <v>0</v>
      </c>
      <c r="H69" s="157">
        <v>0</v>
      </c>
      <c r="I69" s="157">
        <v>0</v>
      </c>
      <c r="J69" s="157">
        <v>0</v>
      </c>
      <c r="K69" s="157">
        <v>0</v>
      </c>
      <c r="L69" s="157">
        <v>0</v>
      </c>
      <c r="M69" s="157">
        <v>0</v>
      </c>
      <c r="N69" s="157">
        <v>0</v>
      </c>
      <c r="O69" s="157">
        <v>0</v>
      </c>
      <c r="P69" s="157">
        <v>0</v>
      </c>
      <c r="Q69" s="157">
        <v>0</v>
      </c>
    </row>
    <row r="70" spans="1:17" x14ac:dyDescent="0.25">
      <c r="A70" s="156" t="s">
        <v>183</v>
      </c>
      <c r="B70" s="204">
        <v>333.60992115816998</v>
      </c>
      <c r="C70" s="204">
        <v>314.33427698526805</v>
      </c>
      <c r="D70" s="204">
        <v>269.06532757883042</v>
      </c>
      <c r="E70" s="204">
        <v>238.6659941824127</v>
      </c>
      <c r="F70" s="204">
        <v>217.66167993130949</v>
      </c>
      <c r="G70" s="204">
        <v>210.39374254649772</v>
      </c>
      <c r="H70" s="204">
        <v>163.35739164484158</v>
      </c>
      <c r="I70" s="204">
        <v>185.49308492447275</v>
      </c>
      <c r="J70" s="204">
        <v>223.71920181998939</v>
      </c>
      <c r="K70" s="204">
        <v>137.73314088752264</v>
      </c>
      <c r="L70" s="204">
        <v>134.90959366709535</v>
      </c>
      <c r="M70" s="204">
        <v>121.12999525451993</v>
      </c>
      <c r="N70" s="204">
        <v>130.05272480362061</v>
      </c>
      <c r="O70" s="204">
        <v>148.27631117196088</v>
      </c>
      <c r="P70" s="204">
        <v>202.25405130476889</v>
      </c>
      <c r="Q70" s="204">
        <v>203.7658797673495</v>
      </c>
    </row>
    <row r="71" spans="1:17" x14ac:dyDescent="0.25">
      <c r="A71" s="152" t="s">
        <v>192</v>
      </c>
      <c r="B71" s="151">
        <v>333.60992115816998</v>
      </c>
      <c r="C71" s="151">
        <v>314.33427698526805</v>
      </c>
      <c r="D71" s="151">
        <v>269.06532757883042</v>
      </c>
      <c r="E71" s="151">
        <v>238.6659941824127</v>
      </c>
      <c r="F71" s="151">
        <v>217.66167993130949</v>
      </c>
      <c r="G71" s="151">
        <v>210.39374254649772</v>
      </c>
      <c r="H71" s="151">
        <v>163.35739164484158</v>
      </c>
      <c r="I71" s="151">
        <v>185.49308492447275</v>
      </c>
      <c r="J71" s="151">
        <v>223.71920181998939</v>
      </c>
      <c r="K71" s="151">
        <v>137.73314088752264</v>
      </c>
      <c r="L71" s="151">
        <v>134.90959366709535</v>
      </c>
      <c r="M71" s="151">
        <v>121.12999525451993</v>
      </c>
      <c r="N71" s="151">
        <v>130.05272480362061</v>
      </c>
      <c r="O71" s="151">
        <v>148.27631117196088</v>
      </c>
      <c r="P71" s="151">
        <v>202.25405130476889</v>
      </c>
      <c r="Q71" s="151">
        <v>203.7658797673495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14.14260106106904</v>
      </c>
      <c r="G72" s="87">
        <v>13.658313911205093</v>
      </c>
      <c r="H72" s="87">
        <v>20.853964028023949</v>
      </c>
      <c r="I72" s="87">
        <v>42.143686238738105</v>
      </c>
      <c r="J72" s="87">
        <v>60.280050080051673</v>
      </c>
      <c r="K72" s="87">
        <v>0</v>
      </c>
      <c r="L72" s="87">
        <v>4.6377990129929332</v>
      </c>
      <c r="M72" s="87">
        <v>0</v>
      </c>
      <c r="N72" s="87">
        <v>0</v>
      </c>
      <c r="O72" s="87">
        <v>18.698952076802037</v>
      </c>
      <c r="P72" s="87">
        <v>26.069933580789836</v>
      </c>
      <c r="Q72" s="87">
        <v>0.99534099564767409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2.6186166945605632E-14</v>
      </c>
      <c r="J74" s="87">
        <v>0</v>
      </c>
      <c r="K74" s="87">
        <v>3.4634557756755857</v>
      </c>
      <c r="L74" s="87">
        <v>8.0997795751860284</v>
      </c>
      <c r="M74" s="87">
        <v>8.0619953790455536</v>
      </c>
      <c r="N74" s="87">
        <v>16.200911295332524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1.5031564958489205</v>
      </c>
      <c r="Q75" s="87">
        <v>1.3214705021577564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23.250817505520406</v>
      </c>
      <c r="E76" s="87">
        <v>13.378759413489259</v>
      </c>
      <c r="F76" s="87">
        <v>29.881908362252609</v>
      </c>
      <c r="G76" s="87">
        <v>25.597766880765374</v>
      </c>
      <c r="H76" s="87">
        <v>26.101680114709769</v>
      </c>
      <c r="I76" s="87">
        <v>25.433274983679521</v>
      </c>
      <c r="J76" s="87">
        <v>15.440584321860534</v>
      </c>
      <c r="K76" s="87">
        <v>0</v>
      </c>
      <c r="L76" s="87">
        <v>21.905132379673944</v>
      </c>
      <c r="M76" s="87">
        <v>0</v>
      </c>
      <c r="N76" s="87">
        <v>1.3612014606314373</v>
      </c>
      <c r="O76" s="87">
        <v>20.981825442910093</v>
      </c>
      <c r="P76" s="87">
        <v>17.121219480561564</v>
      </c>
      <c r="Q76" s="87">
        <v>15.106963645090737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333.60992115816998</v>
      </c>
      <c r="C78" s="87">
        <v>314.33427698526805</v>
      </c>
      <c r="D78" s="87">
        <v>245.81451007331003</v>
      </c>
      <c r="E78" s="87">
        <v>225.28723476892344</v>
      </c>
      <c r="F78" s="87">
        <v>173.63717050798783</v>
      </c>
      <c r="G78" s="87">
        <v>171.13766175452724</v>
      </c>
      <c r="H78" s="87">
        <v>116.40174750210788</v>
      </c>
      <c r="I78" s="87">
        <v>117.9161237020551</v>
      </c>
      <c r="J78" s="87">
        <v>147.99856741807719</v>
      </c>
      <c r="K78" s="87">
        <v>134.26968511184705</v>
      </c>
      <c r="L78" s="87">
        <v>100.26688269924246</v>
      </c>
      <c r="M78" s="87">
        <v>113.06799987547437</v>
      </c>
      <c r="N78" s="87">
        <v>112.49061204765664</v>
      </c>
      <c r="O78" s="87">
        <v>108.59553365224876</v>
      </c>
      <c r="P78" s="87">
        <v>157.55974174756858</v>
      </c>
      <c r="Q78" s="87">
        <v>186.34210462445333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0</v>
      </c>
      <c r="C82" s="151">
        <v>0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>
        <v>0</v>
      </c>
    </row>
    <row r="83" spans="1:17" x14ac:dyDescent="0.25">
      <c r="A83" s="156" t="s">
        <v>181</v>
      </c>
      <c r="B83" s="204">
        <v>2729.9342985798066</v>
      </c>
      <c r="C83" s="204">
        <v>2873.1220907415745</v>
      </c>
      <c r="D83" s="204">
        <v>2111.413959536816</v>
      </c>
      <c r="E83" s="204">
        <v>2017.8415226083544</v>
      </c>
      <c r="F83" s="204">
        <v>1345.9409367694</v>
      </c>
      <c r="G83" s="204">
        <v>1122.8631598363249</v>
      </c>
      <c r="H83" s="204">
        <v>424.24698323295468</v>
      </c>
      <c r="I83" s="204">
        <v>596.93186992976314</v>
      </c>
      <c r="J83" s="204">
        <v>534.44373177556918</v>
      </c>
      <c r="K83" s="204">
        <v>91.23033136933627</v>
      </c>
      <c r="L83" s="204">
        <v>50.479690737621503</v>
      </c>
      <c r="M83" s="204">
        <v>37.365126685548141</v>
      </c>
      <c r="N83" s="204">
        <v>33.072141089638919</v>
      </c>
      <c r="O83" s="204">
        <v>955.47515406012292</v>
      </c>
      <c r="P83" s="204">
        <v>1601.8301412785797</v>
      </c>
      <c r="Q83" s="204">
        <v>1808.8754913194919</v>
      </c>
    </row>
    <row r="84" spans="1:17" x14ac:dyDescent="0.25">
      <c r="A84" s="152" t="s">
        <v>190</v>
      </c>
      <c r="B84" s="151">
        <v>2729.9342985798066</v>
      </c>
      <c r="C84" s="151">
        <v>2873.1220907415745</v>
      </c>
      <c r="D84" s="151">
        <v>2111.413959536816</v>
      </c>
      <c r="E84" s="151">
        <v>2017.8415226083544</v>
      </c>
      <c r="F84" s="151">
        <v>1345.9409367694</v>
      </c>
      <c r="G84" s="151">
        <v>1122.8631598363249</v>
      </c>
      <c r="H84" s="151">
        <v>424.24698323295468</v>
      </c>
      <c r="I84" s="151">
        <v>596.93186992976314</v>
      </c>
      <c r="J84" s="151">
        <v>534.44373177556918</v>
      </c>
      <c r="K84" s="151">
        <v>91.23033136933627</v>
      </c>
      <c r="L84" s="151">
        <v>50.479690737621503</v>
      </c>
      <c r="M84" s="151">
        <v>37.365126685548141</v>
      </c>
      <c r="N84" s="151">
        <v>33.072141089638919</v>
      </c>
      <c r="O84" s="151">
        <v>955.47515406012292</v>
      </c>
      <c r="P84" s="151">
        <v>1601.8301412785797</v>
      </c>
      <c r="Q84" s="151">
        <v>1808.8754913194919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905.83170424243383</v>
      </c>
      <c r="C86" s="208">
        <v>1204.1107166741401</v>
      </c>
      <c r="D86" s="208">
        <v>642.79320262134979</v>
      </c>
      <c r="E86" s="208">
        <v>346.64341406484743</v>
      </c>
      <c r="F86" s="208">
        <v>236.43858589920529</v>
      </c>
      <c r="G86" s="208">
        <v>291.79592377313332</v>
      </c>
      <c r="H86" s="208">
        <v>241.08805538836506</v>
      </c>
      <c r="I86" s="208">
        <v>133.89976694639708</v>
      </c>
      <c r="J86" s="208">
        <v>171.29286473442295</v>
      </c>
      <c r="K86" s="208">
        <v>91.23033136933627</v>
      </c>
      <c r="L86" s="208">
        <v>50.479690737621503</v>
      </c>
      <c r="M86" s="208">
        <v>37.365126685548141</v>
      </c>
      <c r="N86" s="208">
        <v>33.072141089638919</v>
      </c>
      <c r="O86" s="208">
        <v>183.09664098249982</v>
      </c>
      <c r="P86" s="208">
        <v>194.35804942433518</v>
      </c>
      <c r="Q86" s="208">
        <v>56.902147414592051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0</v>
      </c>
      <c r="G87" s="208">
        <v>0</v>
      </c>
      <c r="H87" s="208">
        <v>0</v>
      </c>
      <c r="I87" s="208">
        <v>0</v>
      </c>
      <c r="J87" s="208">
        <v>0</v>
      </c>
      <c r="K87" s="208">
        <v>0</v>
      </c>
      <c r="L87" s="208">
        <v>0</v>
      </c>
      <c r="M87" s="208">
        <v>0</v>
      </c>
      <c r="N87" s="208">
        <v>0</v>
      </c>
      <c r="O87" s="208">
        <v>0</v>
      </c>
      <c r="P87" s="208">
        <v>0</v>
      </c>
      <c r="Q87" s="208">
        <v>0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1824.1025943373727</v>
      </c>
      <c r="C89" s="208">
        <v>1669.0113740674342</v>
      </c>
      <c r="D89" s="208">
        <v>1468.620756915466</v>
      </c>
      <c r="E89" s="208">
        <v>1671.198108543507</v>
      </c>
      <c r="F89" s="208">
        <v>1109.5023508701947</v>
      </c>
      <c r="G89" s="208">
        <v>831.06723606319156</v>
      </c>
      <c r="H89" s="208">
        <v>183.15892784458958</v>
      </c>
      <c r="I89" s="208">
        <v>463.03210298336609</v>
      </c>
      <c r="J89" s="208">
        <v>363.15086704114617</v>
      </c>
      <c r="K89" s="208">
        <v>0</v>
      </c>
      <c r="L89" s="208">
        <v>0</v>
      </c>
      <c r="M89" s="208">
        <v>0</v>
      </c>
      <c r="N89" s="208">
        <v>0</v>
      </c>
      <c r="O89" s="208">
        <v>772.3785130776231</v>
      </c>
      <c r="P89" s="208">
        <v>1407.4720918542446</v>
      </c>
      <c r="Q89" s="208">
        <v>1751.9733439048998</v>
      </c>
    </row>
    <row r="90" spans="1:17" x14ac:dyDescent="0.25">
      <c r="A90" s="152" t="s">
        <v>189</v>
      </c>
      <c r="B90" s="151">
        <v>0</v>
      </c>
      <c r="C90" s="151">
        <v>0</v>
      </c>
      <c r="D90" s="151">
        <v>0</v>
      </c>
      <c r="E90" s="151">
        <v>0</v>
      </c>
      <c r="F90" s="151">
        <v>0</v>
      </c>
      <c r="G90" s="151">
        <v>0</v>
      </c>
      <c r="H90" s="151">
        <v>0</v>
      </c>
      <c r="I90" s="151">
        <v>0</v>
      </c>
      <c r="J90" s="151">
        <v>0</v>
      </c>
      <c r="K90" s="151">
        <v>0</v>
      </c>
      <c r="L90" s="151">
        <v>0</v>
      </c>
      <c r="M90" s="151">
        <v>0</v>
      </c>
      <c r="N90" s="151">
        <v>0</v>
      </c>
      <c r="O90" s="151">
        <v>0</v>
      </c>
      <c r="P90" s="151">
        <v>0</v>
      </c>
      <c r="Q90" s="151">
        <v>0</v>
      </c>
    </row>
    <row r="91" spans="1:17" x14ac:dyDescent="0.25">
      <c r="A91" s="156" t="s">
        <v>180</v>
      </c>
      <c r="B91" s="155">
        <v>614.53324304351668</v>
      </c>
      <c r="C91" s="155">
        <v>612.19154878600716</v>
      </c>
      <c r="D91" s="155">
        <v>485.43406522425823</v>
      </c>
      <c r="E91" s="155">
        <v>452.0780931276538</v>
      </c>
      <c r="F91" s="155">
        <v>350.84373269524713</v>
      </c>
      <c r="G91" s="155">
        <v>315.69332880366073</v>
      </c>
      <c r="H91" s="155">
        <v>188.25945071430576</v>
      </c>
      <c r="I91" s="155">
        <v>230.31422425488037</v>
      </c>
      <c r="J91" s="155">
        <v>254.15966031303373</v>
      </c>
      <c r="K91" s="155">
        <v>116.30798563835249</v>
      </c>
      <c r="L91" s="155">
        <v>113.92365687443601</v>
      </c>
      <c r="M91" s="155">
        <v>102.28755154826125</v>
      </c>
      <c r="N91" s="155">
        <v>109.82230094527964</v>
      </c>
      <c r="O91" s="155">
        <v>243.57592487867868</v>
      </c>
      <c r="P91" s="155">
        <v>370.68759028554052</v>
      </c>
      <c r="Q91" s="155">
        <v>400.16648036576169</v>
      </c>
    </row>
    <row r="92" spans="1:17" x14ac:dyDescent="0.25">
      <c r="A92" s="152" t="s">
        <v>193</v>
      </c>
      <c r="B92" s="151">
        <v>332.81819850995089</v>
      </c>
      <c r="C92" s="151">
        <v>346.75371488733634</v>
      </c>
      <c r="D92" s="151">
        <v>258.22334415769029</v>
      </c>
      <c r="E92" s="151">
        <v>250.53792026250531</v>
      </c>
      <c r="F92" s="151">
        <v>167.04053630880804</v>
      </c>
      <c r="G92" s="151">
        <v>138.02750176439594</v>
      </c>
      <c r="H92" s="151">
        <v>50.313208880883998</v>
      </c>
      <c r="I92" s="151">
        <v>73.67561920754784</v>
      </c>
      <c r="J92" s="151">
        <v>65.241223220598258</v>
      </c>
      <c r="K92" s="151">
        <v>0</v>
      </c>
      <c r="L92" s="151">
        <v>0</v>
      </c>
      <c r="M92" s="151">
        <v>0</v>
      </c>
      <c r="N92" s="151">
        <v>0</v>
      </c>
      <c r="O92" s="151">
        <v>118.3648176668006</v>
      </c>
      <c r="P92" s="151">
        <v>199.89528029484683</v>
      </c>
      <c r="Q92" s="151">
        <v>228.09751522888877</v>
      </c>
    </row>
    <row r="93" spans="1:17" x14ac:dyDescent="0.25">
      <c r="A93" s="152" t="s">
        <v>187</v>
      </c>
      <c r="B93" s="151">
        <v>281.71504453356584</v>
      </c>
      <c r="C93" s="151">
        <v>265.43783389867082</v>
      </c>
      <c r="D93" s="151">
        <v>227.21072106656794</v>
      </c>
      <c r="E93" s="151">
        <v>201.54017286514846</v>
      </c>
      <c r="F93" s="151">
        <v>183.80319638643911</v>
      </c>
      <c r="G93" s="151">
        <v>177.6658270392648</v>
      </c>
      <c r="H93" s="151">
        <v>137.94624183342177</v>
      </c>
      <c r="I93" s="151">
        <v>156.63860504733253</v>
      </c>
      <c r="J93" s="151">
        <v>188.91843709243548</v>
      </c>
      <c r="K93" s="151">
        <v>116.30798563835249</v>
      </c>
      <c r="L93" s="151">
        <v>113.92365687443601</v>
      </c>
      <c r="M93" s="151">
        <v>102.28755154826125</v>
      </c>
      <c r="N93" s="151">
        <v>109.82230094527964</v>
      </c>
      <c r="O93" s="151">
        <v>125.21110721187807</v>
      </c>
      <c r="P93" s="151">
        <v>170.79230999069372</v>
      </c>
      <c r="Q93" s="151">
        <v>172.06896513687295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11.942640896013859</v>
      </c>
      <c r="G94" s="87">
        <v>11.533687302795414</v>
      </c>
      <c r="H94" s="87">
        <v>17.610014068109113</v>
      </c>
      <c r="I94" s="87">
        <v>35.58800171271217</v>
      </c>
      <c r="J94" s="87">
        <v>50.903153400932538</v>
      </c>
      <c r="K94" s="87">
        <v>0</v>
      </c>
      <c r="L94" s="87">
        <v>3.9163636109718083</v>
      </c>
      <c r="M94" s="87">
        <v>0</v>
      </c>
      <c r="N94" s="87">
        <v>0</v>
      </c>
      <c r="O94" s="87">
        <v>15.790226198188382</v>
      </c>
      <c r="P94" s="87">
        <v>22.014610579333642</v>
      </c>
      <c r="Q94" s="87">
        <v>0.84051017410248052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2.211276319851142E-14</v>
      </c>
      <c r="J96" s="87">
        <v>0</v>
      </c>
      <c r="K96" s="87">
        <v>2.9246959883482724</v>
      </c>
      <c r="L96" s="87">
        <v>6.83981386349042</v>
      </c>
      <c r="M96" s="87">
        <v>6.8079072089717991</v>
      </c>
      <c r="N96" s="87">
        <v>13.680769538280801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</v>
      </c>
      <c r="C97" s="87">
        <v>0</v>
      </c>
      <c r="D97" s="87">
        <v>0</v>
      </c>
      <c r="E97" s="87">
        <v>0</v>
      </c>
      <c r="F97" s="87">
        <v>0</v>
      </c>
      <c r="G97" s="87">
        <v>0</v>
      </c>
      <c r="H97" s="87">
        <v>0</v>
      </c>
      <c r="I97" s="87">
        <v>0</v>
      </c>
      <c r="J97" s="87">
        <v>0</v>
      </c>
      <c r="K97" s="87">
        <v>0</v>
      </c>
      <c r="L97" s="87">
        <v>0</v>
      </c>
      <c r="M97" s="87">
        <v>0</v>
      </c>
      <c r="N97" s="87">
        <v>0</v>
      </c>
      <c r="O97" s="87">
        <v>0</v>
      </c>
      <c r="P97" s="87">
        <v>1.2693321520501994</v>
      </c>
      <c r="Q97" s="87">
        <v>1.1159084240443276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19.634023671328347</v>
      </c>
      <c r="E98" s="87">
        <v>11.297619060279816</v>
      </c>
      <c r="F98" s="87">
        <v>25.233611505902207</v>
      </c>
      <c r="G98" s="87">
        <v>21.615892032646325</v>
      </c>
      <c r="H98" s="87">
        <v>22.041418763532686</v>
      </c>
      <c r="I98" s="87">
        <v>21.476987763996039</v>
      </c>
      <c r="J98" s="87">
        <v>13.038715649571115</v>
      </c>
      <c r="K98" s="87">
        <v>0</v>
      </c>
      <c r="L98" s="87">
        <v>18.497667342835769</v>
      </c>
      <c r="M98" s="87">
        <v>0</v>
      </c>
      <c r="N98" s="87">
        <v>1.1494590111998806</v>
      </c>
      <c r="O98" s="87">
        <v>17.717985929568524</v>
      </c>
      <c r="P98" s="87">
        <v>14.457918672474207</v>
      </c>
      <c r="Q98" s="87">
        <v>12.756991522521071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281.71504453356584</v>
      </c>
      <c r="C100" s="87">
        <v>265.43783389867082</v>
      </c>
      <c r="D100" s="87">
        <v>207.57669739523959</v>
      </c>
      <c r="E100" s="87">
        <v>190.24255380486863</v>
      </c>
      <c r="F100" s="87">
        <v>146.62694398452305</v>
      </c>
      <c r="G100" s="87">
        <v>144.51624770382307</v>
      </c>
      <c r="H100" s="87">
        <v>98.294809001779981</v>
      </c>
      <c r="I100" s="87">
        <v>99.573615570624312</v>
      </c>
      <c r="J100" s="87">
        <v>124.97656804193183</v>
      </c>
      <c r="K100" s="87">
        <v>113.38328965000422</v>
      </c>
      <c r="L100" s="87">
        <v>84.669812057138017</v>
      </c>
      <c r="M100" s="87">
        <v>95.47964433928945</v>
      </c>
      <c r="N100" s="87">
        <v>94.992072395798957</v>
      </c>
      <c r="O100" s="87">
        <v>91.702895084121167</v>
      </c>
      <c r="P100" s="87">
        <v>133.05044858683567</v>
      </c>
      <c r="Q100" s="87">
        <v>157.35555501620507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0</v>
      </c>
      <c r="C104" s="151">
        <v>0</v>
      </c>
      <c r="D104" s="151">
        <v>0</v>
      </c>
      <c r="E104" s="151">
        <v>0</v>
      </c>
      <c r="F104" s="151">
        <v>0</v>
      </c>
      <c r="G104" s="151">
        <v>0</v>
      </c>
      <c r="H104" s="151">
        <v>0</v>
      </c>
      <c r="I104" s="151">
        <v>0</v>
      </c>
      <c r="J104" s="151">
        <v>0</v>
      </c>
      <c r="K104" s="151">
        <v>0</v>
      </c>
      <c r="L104" s="151">
        <v>0</v>
      </c>
      <c r="M104" s="151">
        <v>0</v>
      </c>
      <c r="N104" s="151">
        <v>0</v>
      </c>
      <c r="O104" s="151">
        <v>0</v>
      </c>
      <c r="P104" s="151">
        <v>0</v>
      </c>
      <c r="Q104" s="151">
        <v>0</v>
      </c>
    </row>
    <row r="105" spans="1:17" x14ac:dyDescent="0.25">
      <c r="A105" s="243" t="s">
        <v>179</v>
      </c>
      <c r="B105" s="242">
        <v>0</v>
      </c>
      <c r="C105" s="242">
        <v>0</v>
      </c>
      <c r="D105" s="242">
        <v>0</v>
      </c>
      <c r="E105" s="242">
        <v>0</v>
      </c>
      <c r="F105" s="242">
        <v>0</v>
      </c>
      <c r="G105" s="242">
        <v>0</v>
      </c>
      <c r="H105" s="242">
        <v>0</v>
      </c>
      <c r="I105" s="242">
        <v>0</v>
      </c>
      <c r="J105" s="242">
        <v>0</v>
      </c>
      <c r="K105" s="242">
        <v>0</v>
      </c>
      <c r="L105" s="242">
        <v>0</v>
      </c>
      <c r="M105" s="242">
        <v>0</v>
      </c>
      <c r="N105" s="242">
        <v>0</v>
      </c>
      <c r="O105" s="242">
        <v>0</v>
      </c>
      <c r="P105" s="242">
        <v>0</v>
      </c>
      <c r="Q105" s="242">
        <v>0</v>
      </c>
    </row>
    <row r="106" spans="1:17" x14ac:dyDescent="0.25">
      <c r="A106" s="177" t="s">
        <v>98</v>
      </c>
      <c r="B106" s="176">
        <v>0</v>
      </c>
      <c r="C106" s="176">
        <v>0</v>
      </c>
      <c r="D106" s="176">
        <v>0</v>
      </c>
      <c r="E106" s="176">
        <v>0</v>
      </c>
      <c r="F106" s="176">
        <v>0</v>
      </c>
      <c r="G106" s="176">
        <v>0</v>
      </c>
      <c r="H106" s="176">
        <v>0</v>
      </c>
      <c r="I106" s="176">
        <v>0</v>
      </c>
      <c r="J106" s="176">
        <v>0</v>
      </c>
      <c r="K106" s="176">
        <v>0</v>
      </c>
      <c r="L106" s="176">
        <v>0</v>
      </c>
      <c r="M106" s="176">
        <v>0</v>
      </c>
      <c r="N106" s="176">
        <v>0</v>
      </c>
      <c r="O106" s="176">
        <v>0</v>
      </c>
      <c r="P106" s="176">
        <v>0</v>
      </c>
      <c r="Q106" s="176">
        <v>0</v>
      </c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118.30689971759776</v>
      </c>
      <c r="C108" s="96">
        <v>144.54945849290019</v>
      </c>
      <c r="D108" s="96">
        <v>132.38771648726984</v>
      </c>
      <c r="E108" s="96">
        <v>142.04740343452445</v>
      </c>
      <c r="F108" s="96">
        <v>103.65058818186574</v>
      </c>
      <c r="G108" s="96">
        <v>93.496700770896339</v>
      </c>
      <c r="H108" s="96">
        <v>65.132685189146841</v>
      </c>
      <c r="I108" s="96">
        <v>68.427993819012514</v>
      </c>
      <c r="J108" s="96">
        <v>60.884705468072312</v>
      </c>
      <c r="K108" s="96">
        <v>33.701678768962765</v>
      </c>
      <c r="L108" s="96">
        <v>29.959329753077142</v>
      </c>
      <c r="M108" s="96">
        <v>30.392356838991596</v>
      </c>
      <c r="N108" s="96">
        <v>30.136732816557199</v>
      </c>
      <c r="O108" s="96">
        <v>79.769945270591691</v>
      </c>
      <c r="P108" s="96">
        <v>108.58352958409066</v>
      </c>
      <c r="Q108" s="96">
        <v>117.7125955689491</v>
      </c>
    </row>
    <row r="109" spans="1:17" x14ac:dyDescent="0.25">
      <c r="A109" s="132" t="s">
        <v>83</v>
      </c>
      <c r="B109" s="160">
        <v>0</v>
      </c>
      <c r="C109" s="160">
        <v>0</v>
      </c>
      <c r="D109" s="160">
        <v>0</v>
      </c>
      <c r="E109" s="160">
        <v>0</v>
      </c>
      <c r="F109" s="160">
        <v>0</v>
      </c>
      <c r="G109" s="160">
        <v>0</v>
      </c>
      <c r="H109" s="160">
        <v>0</v>
      </c>
      <c r="I109" s="160">
        <v>0</v>
      </c>
      <c r="J109" s="160">
        <v>0</v>
      </c>
      <c r="K109" s="160">
        <v>0</v>
      </c>
      <c r="L109" s="160">
        <v>0</v>
      </c>
      <c r="M109" s="160">
        <v>0</v>
      </c>
      <c r="N109" s="160">
        <v>0</v>
      </c>
      <c r="O109" s="160">
        <v>0</v>
      </c>
      <c r="P109" s="160">
        <v>0</v>
      </c>
      <c r="Q109" s="160">
        <v>0</v>
      </c>
    </row>
    <row r="110" spans="1:17" x14ac:dyDescent="0.25">
      <c r="A110" s="76" t="s">
        <v>82</v>
      </c>
      <c r="B110" s="159">
        <v>0</v>
      </c>
      <c r="C110" s="159">
        <v>0</v>
      </c>
      <c r="D110" s="159">
        <v>0</v>
      </c>
      <c r="E110" s="159">
        <v>0</v>
      </c>
      <c r="F110" s="159">
        <v>0</v>
      </c>
      <c r="G110" s="159">
        <v>0</v>
      </c>
      <c r="H110" s="159">
        <v>0</v>
      </c>
      <c r="I110" s="159">
        <v>0</v>
      </c>
      <c r="J110" s="159">
        <v>0</v>
      </c>
      <c r="K110" s="159">
        <v>0</v>
      </c>
      <c r="L110" s="159">
        <v>0</v>
      </c>
      <c r="M110" s="159">
        <v>0</v>
      </c>
      <c r="N110" s="159">
        <v>0</v>
      </c>
      <c r="O110" s="159">
        <v>0</v>
      </c>
      <c r="P110" s="159">
        <v>0</v>
      </c>
      <c r="Q110" s="159">
        <v>0</v>
      </c>
    </row>
    <row r="111" spans="1:17" x14ac:dyDescent="0.25">
      <c r="A111" s="76" t="s">
        <v>81</v>
      </c>
      <c r="B111" s="159">
        <v>0</v>
      </c>
      <c r="C111" s="159">
        <v>0</v>
      </c>
      <c r="D111" s="159">
        <v>0</v>
      </c>
      <c r="E111" s="159">
        <v>0</v>
      </c>
      <c r="F111" s="159">
        <v>0</v>
      </c>
      <c r="G111" s="159">
        <v>0</v>
      </c>
      <c r="H111" s="159">
        <v>0</v>
      </c>
      <c r="I111" s="159">
        <v>0</v>
      </c>
      <c r="J111" s="159">
        <v>0</v>
      </c>
      <c r="K111" s="159">
        <v>0</v>
      </c>
      <c r="L111" s="159">
        <v>0</v>
      </c>
      <c r="M111" s="159">
        <v>0</v>
      </c>
      <c r="N111" s="159">
        <v>0</v>
      </c>
      <c r="O111" s="159">
        <v>0</v>
      </c>
      <c r="P111" s="159">
        <v>0</v>
      </c>
      <c r="Q111" s="159">
        <v>0</v>
      </c>
    </row>
    <row r="112" spans="1:17" x14ac:dyDescent="0.25">
      <c r="A112" s="76" t="s">
        <v>80</v>
      </c>
      <c r="B112" s="159">
        <v>0</v>
      </c>
      <c r="C112" s="159">
        <v>0</v>
      </c>
      <c r="D112" s="159">
        <v>0</v>
      </c>
      <c r="E112" s="159">
        <v>0</v>
      </c>
      <c r="F112" s="159">
        <v>0</v>
      </c>
      <c r="G112" s="159">
        <v>0</v>
      </c>
      <c r="H112" s="159">
        <v>0</v>
      </c>
      <c r="I112" s="159">
        <v>0</v>
      </c>
      <c r="J112" s="159">
        <v>0</v>
      </c>
      <c r="K112" s="159">
        <v>0</v>
      </c>
      <c r="L112" s="159">
        <v>0</v>
      </c>
      <c r="M112" s="159">
        <v>0</v>
      </c>
      <c r="N112" s="159">
        <v>0</v>
      </c>
      <c r="O112" s="159">
        <v>0</v>
      </c>
      <c r="P112" s="159">
        <v>0</v>
      </c>
      <c r="Q112" s="159">
        <v>0</v>
      </c>
    </row>
    <row r="113" spans="1:17" x14ac:dyDescent="0.25">
      <c r="A113" s="129" t="s">
        <v>79</v>
      </c>
      <c r="B113" s="158">
        <v>2.6714418377437972</v>
      </c>
      <c r="C113" s="158">
        <v>3.0493942647513741</v>
      </c>
      <c r="D113" s="158">
        <v>3.0207281186477681</v>
      </c>
      <c r="E113" s="158">
        <v>3.10144887968272</v>
      </c>
      <c r="F113" s="158">
        <v>2.6473505054552073</v>
      </c>
      <c r="G113" s="158">
        <v>2.6002780020108469</v>
      </c>
      <c r="H113" s="158">
        <v>2.4646265339108955</v>
      </c>
      <c r="I113" s="158">
        <v>2.3309839098661218</v>
      </c>
      <c r="J113" s="158">
        <v>2.334361453315017</v>
      </c>
      <c r="K113" s="158">
        <v>0</v>
      </c>
      <c r="L113" s="158">
        <v>0</v>
      </c>
      <c r="M113" s="158">
        <v>0</v>
      </c>
      <c r="N113" s="158">
        <v>0</v>
      </c>
      <c r="O113" s="158">
        <v>1.9560996569173927</v>
      </c>
      <c r="P113" s="158">
        <v>3.1153798152811873</v>
      </c>
      <c r="Q113" s="158">
        <v>3.1437147222461128</v>
      </c>
    </row>
    <row r="114" spans="1:17" x14ac:dyDescent="0.25">
      <c r="A114" s="92" t="s">
        <v>125</v>
      </c>
      <c r="B114" s="91">
        <v>0</v>
      </c>
      <c r="C114" s="91">
        <v>0</v>
      </c>
      <c r="D114" s="91">
        <v>0</v>
      </c>
      <c r="E114" s="91">
        <v>0</v>
      </c>
      <c r="F114" s="91">
        <v>0</v>
      </c>
      <c r="G114" s="91">
        <v>0</v>
      </c>
      <c r="H114" s="91">
        <v>0</v>
      </c>
      <c r="I114" s="91">
        <v>0</v>
      </c>
      <c r="J114" s="91">
        <v>0</v>
      </c>
      <c r="K114" s="91">
        <v>0</v>
      </c>
      <c r="L114" s="91">
        <v>0</v>
      </c>
      <c r="M114" s="91">
        <v>0</v>
      </c>
      <c r="N114" s="91">
        <v>0</v>
      </c>
      <c r="O114" s="91">
        <v>0</v>
      </c>
      <c r="P114" s="91">
        <v>0.76858774428312548</v>
      </c>
      <c r="Q114" s="91">
        <v>0.69075489453861538</v>
      </c>
    </row>
    <row r="115" spans="1:17" x14ac:dyDescent="0.25">
      <c r="A115" s="92" t="s">
        <v>26</v>
      </c>
      <c r="B115" s="91">
        <v>2.6714418377437972</v>
      </c>
      <c r="C115" s="91">
        <v>3.0493942647513741</v>
      </c>
      <c r="D115" s="91">
        <v>3.0207281186477681</v>
      </c>
      <c r="E115" s="91">
        <v>3.10144887968272</v>
      </c>
      <c r="F115" s="91">
        <v>2.6473505054552073</v>
      </c>
      <c r="G115" s="91">
        <v>2.6002780020108469</v>
      </c>
      <c r="H115" s="91">
        <v>2.4646265339108955</v>
      </c>
      <c r="I115" s="91">
        <v>2.3309839098661218</v>
      </c>
      <c r="J115" s="91">
        <v>2.334361453315017</v>
      </c>
      <c r="K115" s="91">
        <v>0</v>
      </c>
      <c r="L115" s="91">
        <v>0</v>
      </c>
      <c r="M115" s="91">
        <v>0</v>
      </c>
      <c r="N115" s="91">
        <v>0</v>
      </c>
      <c r="O115" s="91">
        <v>1.9560996569173927</v>
      </c>
      <c r="P115" s="91">
        <v>2.3467920709980619</v>
      </c>
      <c r="Q115" s="91">
        <v>2.4529598277074975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</v>
      </c>
      <c r="C117" s="157">
        <v>0</v>
      </c>
      <c r="D117" s="157">
        <v>0</v>
      </c>
      <c r="E117" s="157">
        <v>0</v>
      </c>
      <c r="F117" s="157">
        <v>0</v>
      </c>
      <c r="G117" s="157">
        <v>0</v>
      </c>
      <c r="H117" s="157">
        <v>0</v>
      </c>
      <c r="I117" s="157">
        <v>0</v>
      </c>
      <c r="J117" s="157">
        <v>0</v>
      </c>
      <c r="K117" s="157">
        <v>0</v>
      </c>
      <c r="L117" s="157">
        <v>0</v>
      </c>
      <c r="M117" s="157">
        <v>0</v>
      </c>
      <c r="N117" s="157">
        <v>0</v>
      </c>
      <c r="O117" s="157">
        <v>0</v>
      </c>
      <c r="P117" s="157">
        <v>0</v>
      </c>
      <c r="Q117" s="157">
        <v>0</v>
      </c>
    </row>
    <row r="118" spans="1:17" x14ac:dyDescent="0.25">
      <c r="A118" s="156" t="s">
        <v>183</v>
      </c>
      <c r="B118" s="204">
        <v>26.514473295547461</v>
      </c>
      <c r="C118" s="204">
        <v>30.265709572262853</v>
      </c>
      <c r="D118" s="204">
        <v>29.981193639850769</v>
      </c>
      <c r="E118" s="204">
        <v>30.782359674094312</v>
      </c>
      <c r="F118" s="204">
        <v>26.275363097603019</v>
      </c>
      <c r="G118" s="204">
        <v>25.808161222609492</v>
      </c>
      <c r="H118" s="204">
        <v>24.461799427409176</v>
      </c>
      <c r="I118" s="204">
        <v>23.135375720062171</v>
      </c>
      <c r="J118" s="204">
        <v>23.168898361025185</v>
      </c>
      <c r="K118" s="204">
        <v>19.220037267180185</v>
      </c>
      <c r="L118" s="204">
        <v>17.718864373325047</v>
      </c>
      <c r="M118" s="204">
        <v>18.200184132734087</v>
      </c>
      <c r="N118" s="204">
        <v>18.184598704946719</v>
      </c>
      <c r="O118" s="204">
        <v>19.414591545279158</v>
      </c>
      <c r="P118" s="204">
        <v>23.34682236234579</v>
      </c>
      <c r="Q118" s="204">
        <v>24.388926213150366</v>
      </c>
    </row>
    <row r="119" spans="1:17" x14ac:dyDescent="0.25">
      <c r="A119" s="152" t="s">
        <v>192</v>
      </c>
      <c r="B119" s="151">
        <v>26.514473295547461</v>
      </c>
      <c r="C119" s="151">
        <v>30.265709572262853</v>
      </c>
      <c r="D119" s="151">
        <v>29.981193639850769</v>
      </c>
      <c r="E119" s="151">
        <v>30.782359674094312</v>
      </c>
      <c r="F119" s="151">
        <v>26.275363097603019</v>
      </c>
      <c r="G119" s="151">
        <v>25.808161222609492</v>
      </c>
      <c r="H119" s="151">
        <v>24.461799427409176</v>
      </c>
      <c r="I119" s="151">
        <v>23.135375720062171</v>
      </c>
      <c r="J119" s="151">
        <v>23.168898361025185</v>
      </c>
      <c r="K119" s="151">
        <v>19.220037267180185</v>
      </c>
      <c r="L119" s="151">
        <v>17.718864373325047</v>
      </c>
      <c r="M119" s="151">
        <v>18.200184132734087</v>
      </c>
      <c r="N119" s="151">
        <v>18.184598704946719</v>
      </c>
      <c r="O119" s="151">
        <v>19.414591545279158</v>
      </c>
      <c r="P119" s="151">
        <v>23.34682236234579</v>
      </c>
      <c r="Q119" s="151">
        <v>24.388926213150366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5.1377775314734179E-15</v>
      </c>
      <c r="J122" s="87">
        <v>0</v>
      </c>
      <c r="K122" s="87">
        <v>0.48330959892998149</v>
      </c>
      <c r="L122" s="87">
        <v>1.324382358322538</v>
      </c>
      <c r="M122" s="87">
        <v>1.2113415844487556</v>
      </c>
      <c r="N122" s="87">
        <v>2.2892500058055307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0</v>
      </c>
      <c r="C123" s="87">
        <v>0</v>
      </c>
      <c r="D123" s="87">
        <v>0</v>
      </c>
      <c r="E123" s="87">
        <v>0</v>
      </c>
      <c r="F123" s="87">
        <v>0</v>
      </c>
      <c r="G123" s="87">
        <v>0</v>
      </c>
      <c r="H123" s="87">
        <v>0</v>
      </c>
      <c r="I123" s="87">
        <v>0</v>
      </c>
      <c r="J123" s="87">
        <v>0</v>
      </c>
      <c r="K123" s="87">
        <v>0</v>
      </c>
      <c r="L123" s="87">
        <v>0</v>
      </c>
      <c r="M123" s="87">
        <v>0</v>
      </c>
      <c r="N123" s="87">
        <v>0</v>
      </c>
      <c r="O123" s="87">
        <v>0</v>
      </c>
      <c r="P123" s="87">
        <v>0.22062924842275847</v>
      </c>
      <c r="Q123" s="87">
        <v>0.17173948939337932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26.514473295547461</v>
      </c>
      <c r="C126" s="87">
        <v>30.265709572262853</v>
      </c>
      <c r="D126" s="87">
        <v>29.981193639850769</v>
      </c>
      <c r="E126" s="87">
        <v>30.782359674094312</v>
      </c>
      <c r="F126" s="87">
        <v>26.275363097603019</v>
      </c>
      <c r="G126" s="87">
        <v>25.808161222609492</v>
      </c>
      <c r="H126" s="87">
        <v>24.461799427409176</v>
      </c>
      <c r="I126" s="87">
        <v>23.135375720062168</v>
      </c>
      <c r="J126" s="87">
        <v>23.168898361025185</v>
      </c>
      <c r="K126" s="87">
        <v>18.736727668250204</v>
      </c>
      <c r="L126" s="87">
        <v>16.394482015002509</v>
      </c>
      <c r="M126" s="87">
        <v>16.98884254828533</v>
      </c>
      <c r="N126" s="87">
        <v>15.89534869914119</v>
      </c>
      <c r="O126" s="87">
        <v>19.414591545279158</v>
      </c>
      <c r="P126" s="87">
        <v>23.126193113923033</v>
      </c>
      <c r="Q126" s="87">
        <v>24.217186723756988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</v>
      </c>
      <c r="C130" s="151">
        <v>0</v>
      </c>
      <c r="D130" s="151">
        <v>0</v>
      </c>
      <c r="E130" s="151">
        <v>0</v>
      </c>
      <c r="F130" s="151">
        <v>0</v>
      </c>
      <c r="G130" s="151">
        <v>0</v>
      </c>
      <c r="H130" s="151">
        <v>0</v>
      </c>
      <c r="I130" s="151">
        <v>0</v>
      </c>
      <c r="J130" s="151">
        <v>0</v>
      </c>
      <c r="K130" s="151">
        <v>0</v>
      </c>
      <c r="L130" s="151">
        <v>0</v>
      </c>
      <c r="M130" s="151">
        <v>0</v>
      </c>
      <c r="N130" s="151">
        <v>0</v>
      </c>
      <c r="O130" s="151">
        <v>0</v>
      </c>
      <c r="P130" s="151">
        <v>0</v>
      </c>
      <c r="Q130" s="151">
        <v>0</v>
      </c>
    </row>
    <row r="131" spans="1:17" x14ac:dyDescent="0.25">
      <c r="A131" s="156" t="s">
        <v>181</v>
      </c>
      <c r="B131" s="204">
        <v>51.236927185967616</v>
      </c>
      <c r="C131" s="204">
        <v>65.328101011858919</v>
      </c>
      <c r="D131" s="204">
        <v>56.912004426815521</v>
      </c>
      <c r="E131" s="204">
        <v>62.421910495669536</v>
      </c>
      <c r="F131" s="204">
        <v>41.052451408118813</v>
      </c>
      <c r="G131" s="204">
        <v>34.64424631426904</v>
      </c>
      <c r="H131" s="204">
        <v>16.635902728354061</v>
      </c>
      <c r="I131" s="204">
        <v>20.302021949431669</v>
      </c>
      <c r="J131" s="204">
        <v>15.058510899254959</v>
      </c>
      <c r="K131" s="204">
        <v>3.0063660656575228</v>
      </c>
      <c r="L131" s="204">
        <v>1.6614614853918492</v>
      </c>
      <c r="M131" s="204">
        <v>1.3257980469352413</v>
      </c>
      <c r="N131" s="204">
        <v>1.0950646931763381</v>
      </c>
      <c r="O131" s="204">
        <v>32.564977460687579</v>
      </c>
      <c r="P131" s="204">
        <v>47.329530146065593</v>
      </c>
      <c r="Q131" s="204">
        <v>52.323996242642352</v>
      </c>
    </row>
    <row r="132" spans="1:17" x14ac:dyDescent="0.25">
      <c r="A132" s="152" t="s">
        <v>190</v>
      </c>
      <c r="B132" s="151">
        <v>51.236927185967616</v>
      </c>
      <c r="C132" s="151">
        <v>65.328101011858919</v>
      </c>
      <c r="D132" s="151">
        <v>56.912004426815521</v>
      </c>
      <c r="E132" s="151">
        <v>62.421910495669536</v>
      </c>
      <c r="F132" s="151">
        <v>41.052451408118813</v>
      </c>
      <c r="G132" s="151">
        <v>34.64424631426904</v>
      </c>
      <c r="H132" s="151">
        <v>16.635902728354061</v>
      </c>
      <c r="I132" s="151">
        <v>20.302021949431669</v>
      </c>
      <c r="J132" s="151">
        <v>15.058510899254959</v>
      </c>
      <c r="K132" s="151">
        <v>3.0063660656575228</v>
      </c>
      <c r="L132" s="151">
        <v>1.6614614853918492</v>
      </c>
      <c r="M132" s="151">
        <v>1.3257980469352413</v>
      </c>
      <c r="N132" s="151">
        <v>1.0950646931763381</v>
      </c>
      <c r="O132" s="151">
        <v>32.564977460687579</v>
      </c>
      <c r="P132" s="151">
        <v>47.329530146065593</v>
      </c>
      <c r="Q132" s="151">
        <v>52.323996242642352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17.00115387288092</v>
      </c>
      <c r="C134" s="208">
        <v>27.378671718070546</v>
      </c>
      <c r="D134" s="208">
        <v>17.326137978711849</v>
      </c>
      <c r="E134" s="208">
        <v>10.723411092610863</v>
      </c>
      <c r="F134" s="208">
        <v>7.2115969530797068</v>
      </c>
      <c r="G134" s="208">
        <v>9.002922366933527</v>
      </c>
      <c r="H134" s="208">
        <v>9.4537323703409477</v>
      </c>
      <c r="I134" s="208">
        <v>4.5540138573760487</v>
      </c>
      <c r="J134" s="208">
        <v>4.8263555491583476</v>
      </c>
      <c r="K134" s="208">
        <v>3.0063660656575228</v>
      </c>
      <c r="L134" s="208">
        <v>1.6614614853918492</v>
      </c>
      <c r="M134" s="208">
        <v>1.3257980469352413</v>
      </c>
      <c r="N134" s="208">
        <v>1.0950646931763381</v>
      </c>
      <c r="O134" s="208">
        <v>6.2403904082549504</v>
      </c>
      <c r="P134" s="208">
        <v>5.7427282221178837</v>
      </c>
      <c r="Q134" s="208">
        <v>1.6459661053550769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0</v>
      </c>
      <c r="G135" s="208">
        <v>0</v>
      </c>
      <c r="H135" s="208">
        <v>0</v>
      </c>
      <c r="I135" s="208">
        <v>0</v>
      </c>
      <c r="J135" s="208">
        <v>0</v>
      </c>
      <c r="K135" s="208">
        <v>0</v>
      </c>
      <c r="L135" s="208">
        <v>0</v>
      </c>
      <c r="M135" s="208">
        <v>0</v>
      </c>
      <c r="N135" s="208">
        <v>0</v>
      </c>
      <c r="O135" s="208">
        <v>0</v>
      </c>
      <c r="P135" s="208">
        <v>0</v>
      </c>
      <c r="Q135" s="208">
        <v>0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34.235773313086696</v>
      </c>
      <c r="C137" s="208">
        <v>37.94942929378837</v>
      </c>
      <c r="D137" s="208">
        <v>39.585866448103673</v>
      </c>
      <c r="E137" s="208">
        <v>51.698499403058669</v>
      </c>
      <c r="F137" s="208">
        <v>33.840854455039107</v>
      </c>
      <c r="G137" s="208">
        <v>25.641323947335515</v>
      </c>
      <c r="H137" s="208">
        <v>7.1821703580131118</v>
      </c>
      <c r="I137" s="208">
        <v>15.74800809205562</v>
      </c>
      <c r="J137" s="208">
        <v>10.232155350096612</v>
      </c>
      <c r="K137" s="208">
        <v>0</v>
      </c>
      <c r="L137" s="208">
        <v>0</v>
      </c>
      <c r="M137" s="208">
        <v>0</v>
      </c>
      <c r="N137" s="208">
        <v>0</v>
      </c>
      <c r="O137" s="208">
        <v>26.324587052432626</v>
      </c>
      <c r="P137" s="208">
        <v>41.586801923947711</v>
      </c>
      <c r="Q137" s="208">
        <v>50.678030137287273</v>
      </c>
    </row>
    <row r="138" spans="1:17" x14ac:dyDescent="0.25">
      <c r="A138" s="152" t="s">
        <v>189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6" t="s">
        <v>180</v>
      </c>
      <c r="B139" s="155">
        <v>37.884057398338882</v>
      </c>
      <c r="C139" s="155">
        <v>45.906253644027039</v>
      </c>
      <c r="D139" s="155">
        <v>42.473790301955773</v>
      </c>
      <c r="E139" s="155">
        <v>45.741684385077889</v>
      </c>
      <c r="F139" s="155">
        <v>33.675423170688703</v>
      </c>
      <c r="G139" s="155">
        <v>30.444015232006969</v>
      </c>
      <c r="H139" s="155">
        <v>21.570356499472712</v>
      </c>
      <c r="I139" s="155">
        <v>22.659612239652553</v>
      </c>
      <c r="J139" s="155">
        <v>20.322934754477146</v>
      </c>
      <c r="K139" s="155">
        <v>11.475275436125052</v>
      </c>
      <c r="L139" s="155">
        <v>10.579003894360245</v>
      </c>
      <c r="M139" s="155">
        <v>10.86637465932227</v>
      </c>
      <c r="N139" s="155">
        <v>10.857069418434142</v>
      </c>
      <c r="O139" s="155">
        <v>25.834276607707558</v>
      </c>
      <c r="P139" s="155">
        <v>34.791797260398106</v>
      </c>
      <c r="Q139" s="155">
        <v>37.855958390910288</v>
      </c>
    </row>
    <row r="140" spans="1:17" x14ac:dyDescent="0.25">
      <c r="A140" s="152" t="s">
        <v>193</v>
      </c>
      <c r="B140" s="151">
        <v>22.053657078057498</v>
      </c>
      <c r="C140" s="151">
        <v>27.836187036792154</v>
      </c>
      <c r="D140" s="151">
        <v>24.573593224368977</v>
      </c>
      <c r="E140" s="151">
        <v>27.363153119829999</v>
      </c>
      <c r="F140" s="151">
        <v>17.987782999248658</v>
      </c>
      <c r="G140" s="151">
        <v>15.035316777760146</v>
      </c>
      <c r="H140" s="151">
        <v>6.9655000056668994</v>
      </c>
      <c r="I140" s="151">
        <v>8.8466937205354927</v>
      </c>
      <c r="J140" s="151">
        <v>6.4900016259683611</v>
      </c>
      <c r="K140" s="151">
        <v>0</v>
      </c>
      <c r="L140" s="151">
        <v>0</v>
      </c>
      <c r="M140" s="151">
        <v>0</v>
      </c>
      <c r="N140" s="151">
        <v>0</v>
      </c>
      <c r="O140" s="151">
        <v>14.242843023841843</v>
      </c>
      <c r="P140" s="151">
        <v>20.852635049527557</v>
      </c>
      <c r="Q140" s="151">
        <v>23.294610668388891</v>
      </c>
    </row>
    <row r="141" spans="1:17" x14ac:dyDescent="0.25">
      <c r="A141" s="152" t="s">
        <v>187</v>
      </c>
      <c r="B141" s="151">
        <v>15.830400320281381</v>
      </c>
      <c r="C141" s="151">
        <v>18.070066607234885</v>
      </c>
      <c r="D141" s="151">
        <v>17.900197077586796</v>
      </c>
      <c r="E141" s="151">
        <v>18.378531265247894</v>
      </c>
      <c r="F141" s="151">
        <v>15.687640171440041</v>
      </c>
      <c r="G141" s="151">
        <v>15.408698454246821</v>
      </c>
      <c r="H141" s="151">
        <v>14.604856493805814</v>
      </c>
      <c r="I141" s="151">
        <v>13.81291851911706</v>
      </c>
      <c r="J141" s="151">
        <v>13.832933128508783</v>
      </c>
      <c r="K141" s="151">
        <v>11.475275436125052</v>
      </c>
      <c r="L141" s="151">
        <v>10.579003894360245</v>
      </c>
      <c r="M141" s="151">
        <v>10.86637465932227</v>
      </c>
      <c r="N141" s="151">
        <v>10.857069418434142</v>
      </c>
      <c r="O141" s="151">
        <v>11.591433583865717</v>
      </c>
      <c r="P141" s="151">
        <v>13.939162210870547</v>
      </c>
      <c r="Q141" s="151">
        <v>14.561347722521397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3.0674972937678316E-15</v>
      </c>
      <c r="J144" s="87">
        <v>0</v>
      </c>
      <c r="K144" s="87">
        <v>0.28855879369782045</v>
      </c>
      <c r="L144" s="87">
        <v>0.79071919233201715</v>
      </c>
      <c r="M144" s="87">
        <v>0.7232284795054913</v>
      </c>
      <c r="N144" s="87">
        <v>1.3667910209324707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0.13172614390501924</v>
      </c>
      <c r="Q145" s="87">
        <v>0.1025366349010018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15.830400320281381</v>
      </c>
      <c r="C148" s="87">
        <v>18.070066607234885</v>
      </c>
      <c r="D148" s="87">
        <v>17.900197077586796</v>
      </c>
      <c r="E148" s="87">
        <v>18.378531265247894</v>
      </c>
      <c r="F148" s="87">
        <v>15.687640171440041</v>
      </c>
      <c r="G148" s="87">
        <v>15.408698454246821</v>
      </c>
      <c r="H148" s="87">
        <v>14.604856493805814</v>
      </c>
      <c r="I148" s="87">
        <v>13.812918519117057</v>
      </c>
      <c r="J148" s="87">
        <v>13.832933128508783</v>
      </c>
      <c r="K148" s="87">
        <v>11.186716642427232</v>
      </c>
      <c r="L148" s="87">
        <v>9.7882847020282284</v>
      </c>
      <c r="M148" s="87">
        <v>10.143146179816778</v>
      </c>
      <c r="N148" s="87">
        <v>9.4902783975016707</v>
      </c>
      <c r="O148" s="87">
        <v>11.591433583865717</v>
      </c>
      <c r="P148" s="87">
        <v>13.807436066965527</v>
      </c>
      <c r="Q148" s="87">
        <v>14.458811087620395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</v>
      </c>
      <c r="C152" s="151">
        <v>0</v>
      </c>
      <c r="D152" s="151">
        <v>0</v>
      </c>
      <c r="E152" s="151">
        <v>0</v>
      </c>
      <c r="F152" s="151">
        <v>0</v>
      </c>
      <c r="G152" s="151">
        <v>0</v>
      </c>
      <c r="H152" s="151">
        <v>0</v>
      </c>
      <c r="I152" s="151">
        <v>0</v>
      </c>
      <c r="J152" s="151">
        <v>0</v>
      </c>
      <c r="K152" s="151">
        <v>0</v>
      </c>
      <c r="L152" s="151">
        <v>0</v>
      </c>
      <c r="M152" s="151">
        <v>0</v>
      </c>
      <c r="N152" s="151">
        <v>0</v>
      </c>
      <c r="O152" s="151">
        <v>0</v>
      </c>
      <c r="P152" s="151">
        <v>0</v>
      </c>
      <c r="Q152" s="151">
        <v>0</v>
      </c>
    </row>
    <row r="153" spans="1:17" x14ac:dyDescent="0.25">
      <c r="A153" s="243" t="s">
        <v>179</v>
      </c>
      <c r="B153" s="242">
        <v>0</v>
      </c>
      <c r="C153" s="242">
        <v>0</v>
      </c>
      <c r="D153" s="242">
        <v>0</v>
      </c>
      <c r="E153" s="242">
        <v>0</v>
      </c>
      <c r="F153" s="242">
        <v>0</v>
      </c>
      <c r="G153" s="242">
        <v>0</v>
      </c>
      <c r="H153" s="242">
        <v>0</v>
      </c>
      <c r="I153" s="242">
        <v>0</v>
      </c>
      <c r="J153" s="242">
        <v>0</v>
      </c>
      <c r="K153" s="242">
        <v>0</v>
      </c>
      <c r="L153" s="242">
        <v>0</v>
      </c>
      <c r="M153" s="242">
        <v>0</v>
      </c>
      <c r="N153" s="242">
        <v>0</v>
      </c>
      <c r="O153" s="242">
        <v>0</v>
      </c>
      <c r="P153" s="242">
        <v>0</v>
      </c>
      <c r="Q153" s="242">
        <v>0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98" t="s">
        <v>134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SUM(B$158:B$164,B$166:B$167,B$169:B$172,B173)</f>
        <v>1</v>
      </c>
      <c r="C157" s="77">
        <f t="shared" si="0"/>
        <v>1.0000000000000002</v>
      </c>
      <c r="D157" s="77">
        <f t="shared" si="0"/>
        <v>1</v>
      </c>
      <c r="E157" s="77">
        <f t="shared" si="0"/>
        <v>1</v>
      </c>
      <c r="F157" s="77">
        <f t="shared" si="0"/>
        <v>1</v>
      </c>
      <c r="G157" s="77">
        <f t="shared" si="0"/>
        <v>1</v>
      </c>
      <c r="H157" s="77">
        <f t="shared" si="0"/>
        <v>0.99999999999999989</v>
      </c>
      <c r="I157" s="77">
        <f t="shared" si="0"/>
        <v>1</v>
      </c>
      <c r="J157" s="77">
        <f t="shared" si="0"/>
        <v>1</v>
      </c>
      <c r="K157" s="77">
        <f t="shared" si="0"/>
        <v>1</v>
      </c>
      <c r="L157" s="77">
        <f t="shared" si="0"/>
        <v>1</v>
      </c>
      <c r="M157" s="77">
        <f t="shared" si="0"/>
        <v>1</v>
      </c>
      <c r="N157" s="77">
        <f t="shared" si="0"/>
        <v>1</v>
      </c>
      <c r="O157" s="77">
        <f t="shared" si="0"/>
        <v>0.99999999999999978</v>
      </c>
      <c r="P157" s="77">
        <f t="shared" si="0"/>
        <v>0.99999999999999989</v>
      </c>
      <c r="Q157" s="77">
        <f t="shared" si="0"/>
        <v>1</v>
      </c>
    </row>
    <row r="158" spans="1:17" x14ac:dyDescent="0.25">
      <c r="A158" s="132" t="s">
        <v>83</v>
      </c>
      <c r="B158" s="240">
        <f t="shared" ref="B158:Q158" si="1">IF(B$6=0,0,B$6/B$5)</f>
        <v>0</v>
      </c>
      <c r="C158" s="240">
        <f t="shared" si="1"/>
        <v>0</v>
      </c>
      <c r="D158" s="240">
        <f t="shared" si="1"/>
        <v>0</v>
      </c>
      <c r="E158" s="240">
        <f t="shared" si="1"/>
        <v>0</v>
      </c>
      <c r="F158" s="240">
        <f t="shared" si="1"/>
        <v>0</v>
      </c>
      <c r="G158" s="240">
        <f t="shared" si="1"/>
        <v>0</v>
      </c>
      <c r="H158" s="240">
        <f t="shared" si="1"/>
        <v>0</v>
      </c>
      <c r="I158" s="240">
        <f t="shared" si="1"/>
        <v>0</v>
      </c>
      <c r="J158" s="240">
        <f t="shared" si="1"/>
        <v>0</v>
      </c>
      <c r="K158" s="240">
        <f t="shared" si="1"/>
        <v>0</v>
      </c>
      <c r="L158" s="240">
        <f t="shared" si="1"/>
        <v>0</v>
      </c>
      <c r="M158" s="240">
        <f t="shared" si="1"/>
        <v>0</v>
      </c>
      <c r="N158" s="240">
        <f t="shared" si="1"/>
        <v>0</v>
      </c>
      <c r="O158" s="240">
        <f t="shared" si="1"/>
        <v>0</v>
      </c>
      <c r="P158" s="240">
        <f t="shared" si="1"/>
        <v>0</v>
      </c>
      <c r="Q158" s="240">
        <f t="shared" si="1"/>
        <v>0</v>
      </c>
    </row>
    <row r="159" spans="1:17" x14ac:dyDescent="0.25">
      <c r="A159" s="76" t="s">
        <v>82</v>
      </c>
      <c r="B159" s="239">
        <f t="shared" ref="B159:Q159" si="2">IF(B$7=0,0,B$7/B$5)</f>
        <v>0</v>
      </c>
      <c r="C159" s="239">
        <f t="shared" si="2"/>
        <v>0</v>
      </c>
      <c r="D159" s="239">
        <f t="shared" si="2"/>
        <v>0</v>
      </c>
      <c r="E159" s="239">
        <f t="shared" si="2"/>
        <v>0</v>
      </c>
      <c r="F159" s="239">
        <f t="shared" si="2"/>
        <v>0</v>
      </c>
      <c r="G159" s="239">
        <f t="shared" si="2"/>
        <v>0</v>
      </c>
      <c r="H159" s="239">
        <f t="shared" si="2"/>
        <v>0</v>
      </c>
      <c r="I159" s="239">
        <f t="shared" si="2"/>
        <v>0</v>
      </c>
      <c r="J159" s="239">
        <f t="shared" si="2"/>
        <v>0</v>
      </c>
      <c r="K159" s="239">
        <f t="shared" si="2"/>
        <v>0</v>
      </c>
      <c r="L159" s="239">
        <f t="shared" si="2"/>
        <v>0</v>
      </c>
      <c r="M159" s="239">
        <f t="shared" si="2"/>
        <v>0</v>
      </c>
      <c r="N159" s="239">
        <f t="shared" si="2"/>
        <v>0</v>
      </c>
      <c r="O159" s="239">
        <f t="shared" si="2"/>
        <v>0</v>
      </c>
      <c r="P159" s="239">
        <f t="shared" si="2"/>
        <v>0</v>
      </c>
      <c r="Q159" s="239">
        <f t="shared" si="2"/>
        <v>0</v>
      </c>
    </row>
    <row r="160" spans="1:17" x14ac:dyDescent="0.25">
      <c r="A160" s="76" t="s">
        <v>81</v>
      </c>
      <c r="B160" s="239">
        <f t="shared" ref="B160:Q160" si="3">IF(B$8=0,0,B$8/B$5)</f>
        <v>0</v>
      </c>
      <c r="C160" s="239">
        <f t="shared" si="3"/>
        <v>0</v>
      </c>
      <c r="D160" s="239">
        <f t="shared" si="3"/>
        <v>0</v>
      </c>
      <c r="E160" s="239">
        <f t="shared" si="3"/>
        <v>0</v>
      </c>
      <c r="F160" s="239">
        <f t="shared" si="3"/>
        <v>0</v>
      </c>
      <c r="G160" s="239">
        <f t="shared" si="3"/>
        <v>0</v>
      </c>
      <c r="H160" s="239">
        <f t="shared" si="3"/>
        <v>0</v>
      </c>
      <c r="I160" s="239">
        <f t="shared" si="3"/>
        <v>0</v>
      </c>
      <c r="J160" s="239">
        <f t="shared" si="3"/>
        <v>0</v>
      </c>
      <c r="K160" s="239">
        <f t="shared" si="3"/>
        <v>0</v>
      </c>
      <c r="L160" s="239">
        <f t="shared" si="3"/>
        <v>0</v>
      </c>
      <c r="M160" s="239">
        <f t="shared" si="3"/>
        <v>0</v>
      </c>
      <c r="N160" s="239">
        <f t="shared" si="3"/>
        <v>0</v>
      </c>
      <c r="O160" s="239">
        <f t="shared" si="3"/>
        <v>0</v>
      </c>
      <c r="P160" s="239">
        <f t="shared" si="3"/>
        <v>0</v>
      </c>
      <c r="Q160" s="239">
        <f t="shared" si="3"/>
        <v>0</v>
      </c>
    </row>
    <row r="161" spans="1:17" x14ac:dyDescent="0.25">
      <c r="A161" s="76" t="s">
        <v>80</v>
      </c>
      <c r="B161" s="239">
        <f t="shared" ref="B161:Q161" si="4">IF(B$9=0,0,B$9/B$5)</f>
        <v>0</v>
      </c>
      <c r="C161" s="239">
        <f t="shared" si="4"/>
        <v>0</v>
      </c>
      <c r="D161" s="239">
        <f t="shared" si="4"/>
        <v>0</v>
      </c>
      <c r="E161" s="239">
        <f t="shared" si="4"/>
        <v>0</v>
      </c>
      <c r="F161" s="239">
        <f t="shared" si="4"/>
        <v>0</v>
      </c>
      <c r="G161" s="239">
        <f t="shared" si="4"/>
        <v>0</v>
      </c>
      <c r="H161" s="239">
        <f t="shared" si="4"/>
        <v>0</v>
      </c>
      <c r="I161" s="239">
        <f t="shared" si="4"/>
        <v>0</v>
      </c>
      <c r="J161" s="239">
        <f t="shared" si="4"/>
        <v>0</v>
      </c>
      <c r="K161" s="239">
        <f t="shared" si="4"/>
        <v>0</v>
      </c>
      <c r="L161" s="239">
        <f t="shared" si="4"/>
        <v>0</v>
      </c>
      <c r="M161" s="239">
        <f t="shared" si="4"/>
        <v>0</v>
      </c>
      <c r="N161" s="239">
        <f t="shared" si="4"/>
        <v>0</v>
      </c>
      <c r="O161" s="239">
        <f t="shared" si="4"/>
        <v>0</v>
      </c>
      <c r="P161" s="239">
        <f t="shared" si="4"/>
        <v>0</v>
      </c>
      <c r="Q161" s="239">
        <f t="shared" si="4"/>
        <v>0</v>
      </c>
    </row>
    <row r="162" spans="1:17" x14ac:dyDescent="0.25">
      <c r="A162" s="129" t="s">
        <v>79</v>
      </c>
      <c r="B162" s="238">
        <f t="shared" ref="B162:Q162" si="5">IF(B$10=0,0,B$10/B$5)</f>
        <v>2.6510568794817476E-3</v>
      </c>
      <c r="C162" s="238">
        <f t="shared" si="5"/>
        <v>3.1929919375413883E-3</v>
      </c>
      <c r="D162" s="238">
        <f t="shared" si="5"/>
        <v>3.3120035377956036E-3</v>
      </c>
      <c r="E162" s="238">
        <f t="shared" si="5"/>
        <v>3.6845952179647692E-3</v>
      </c>
      <c r="F162" s="238">
        <f t="shared" si="5"/>
        <v>3.38840786050283E-3</v>
      </c>
      <c r="G162" s="238">
        <f t="shared" si="5"/>
        <v>3.3162748090090838E-3</v>
      </c>
      <c r="H162" s="238">
        <f t="shared" si="5"/>
        <v>3.3833208374907712E-3</v>
      </c>
      <c r="I162" s="238">
        <f t="shared" si="5"/>
        <v>3.3771962072943295E-3</v>
      </c>
      <c r="J162" s="238">
        <f t="shared" si="5"/>
        <v>3.8130497378987436E-3</v>
      </c>
      <c r="K162" s="238">
        <f t="shared" si="5"/>
        <v>0</v>
      </c>
      <c r="L162" s="238">
        <f t="shared" si="5"/>
        <v>0</v>
      </c>
      <c r="M162" s="238">
        <f t="shared" si="5"/>
        <v>0</v>
      </c>
      <c r="N162" s="238">
        <f t="shared" si="5"/>
        <v>0</v>
      </c>
      <c r="O162" s="238">
        <f t="shared" si="5"/>
        <v>4.2370776196471085E-3</v>
      </c>
      <c r="P162" s="238">
        <f t="shared" si="5"/>
        <v>5.1171279033916791E-3</v>
      </c>
      <c r="Q162" s="238">
        <f t="shared" si="5"/>
        <v>4.9272476201970769E-3</v>
      </c>
    </row>
    <row r="163" spans="1:17" x14ac:dyDescent="0.25">
      <c r="A163" s="232" t="s">
        <v>185</v>
      </c>
      <c r="B163" s="241">
        <f t="shared" ref="B163:Q163" si="6">IF(B$15=0,0,B$15/B$5)</f>
        <v>0</v>
      </c>
      <c r="C163" s="241">
        <f t="shared" si="6"/>
        <v>0</v>
      </c>
      <c r="D163" s="241">
        <f t="shared" si="6"/>
        <v>0</v>
      </c>
      <c r="E163" s="241">
        <f t="shared" si="6"/>
        <v>0</v>
      </c>
      <c r="F163" s="241">
        <f t="shared" si="6"/>
        <v>0</v>
      </c>
      <c r="G163" s="241">
        <f t="shared" si="6"/>
        <v>0</v>
      </c>
      <c r="H163" s="241">
        <f t="shared" si="6"/>
        <v>0</v>
      </c>
      <c r="I163" s="241">
        <f t="shared" si="6"/>
        <v>0</v>
      </c>
      <c r="J163" s="241">
        <f t="shared" si="6"/>
        <v>0</v>
      </c>
      <c r="K163" s="241">
        <f t="shared" si="6"/>
        <v>0</v>
      </c>
      <c r="L163" s="241">
        <f t="shared" si="6"/>
        <v>0</v>
      </c>
      <c r="M163" s="241">
        <f t="shared" si="6"/>
        <v>0</v>
      </c>
      <c r="N163" s="241">
        <f t="shared" si="6"/>
        <v>0</v>
      </c>
      <c r="O163" s="241">
        <f t="shared" si="6"/>
        <v>0</v>
      </c>
      <c r="P163" s="241">
        <f t="shared" si="6"/>
        <v>0</v>
      </c>
      <c r="Q163" s="241">
        <f t="shared" si="6"/>
        <v>0</v>
      </c>
    </row>
    <row r="164" spans="1:17" x14ac:dyDescent="0.25">
      <c r="A164" s="127" t="s">
        <v>184</v>
      </c>
      <c r="B164" s="237">
        <f t="shared" ref="B164:Q164" si="7">IF(B$24=0,0,B$24/B$5)</f>
        <v>0.26218538283668891</v>
      </c>
      <c r="C164" s="237">
        <f t="shared" si="7"/>
        <v>0.312438190313307</v>
      </c>
      <c r="D164" s="237">
        <f t="shared" si="7"/>
        <v>0.35597935502892547</v>
      </c>
      <c r="E164" s="237">
        <f t="shared" si="7"/>
        <v>0.38972624568005093</v>
      </c>
      <c r="F164" s="237">
        <f t="shared" si="7"/>
        <v>0.36939262231066494</v>
      </c>
      <c r="G164" s="237">
        <f t="shared" si="7"/>
        <v>0.35707146730227513</v>
      </c>
      <c r="H164" s="237">
        <f t="shared" si="7"/>
        <v>0.36961844553451789</v>
      </c>
      <c r="I164" s="237">
        <f t="shared" si="7"/>
        <v>0.36380062921372092</v>
      </c>
      <c r="J164" s="237">
        <f t="shared" si="7"/>
        <v>0.4041458359036787</v>
      </c>
      <c r="K164" s="237">
        <f t="shared" si="7"/>
        <v>0.38944226039183655</v>
      </c>
      <c r="L164" s="237">
        <f t="shared" si="7"/>
        <v>0.35085102883864999</v>
      </c>
      <c r="M164" s="237">
        <f t="shared" si="7"/>
        <v>0.39251924223908613</v>
      </c>
      <c r="N164" s="237">
        <f t="shared" si="7"/>
        <v>0.40331193637163271</v>
      </c>
      <c r="O164" s="237">
        <f t="shared" si="7"/>
        <v>0.43369885252951274</v>
      </c>
      <c r="P164" s="237">
        <f t="shared" si="7"/>
        <v>0.39283479666539761</v>
      </c>
      <c r="Q164" s="237">
        <f t="shared" si="7"/>
        <v>0.39238382335894934</v>
      </c>
    </row>
    <row r="165" spans="1:17" x14ac:dyDescent="0.25">
      <c r="A165" s="127" t="s">
        <v>181</v>
      </c>
      <c r="B165" s="237">
        <f t="shared" ref="B165:Q165" si="8">IF(B$35=0,0,B$35/B$5)</f>
        <v>4.2670085311786149E-2</v>
      </c>
      <c r="C165" s="237">
        <f t="shared" si="8"/>
        <v>5.7405220491982503E-2</v>
      </c>
      <c r="D165" s="237">
        <f t="shared" si="8"/>
        <v>5.2366090012760123E-2</v>
      </c>
      <c r="E165" s="237">
        <f t="shared" si="8"/>
        <v>6.2234230788396468E-2</v>
      </c>
      <c r="F165" s="237">
        <f t="shared" si="8"/>
        <v>4.4095111358084312E-2</v>
      </c>
      <c r="G165" s="237">
        <f t="shared" si="8"/>
        <v>3.7079080877889643E-2</v>
      </c>
      <c r="H165" s="237">
        <f t="shared" si="8"/>
        <v>1.9164855480565322E-2</v>
      </c>
      <c r="I165" s="237">
        <f t="shared" si="8"/>
        <v>2.4684448159020891E-2</v>
      </c>
      <c r="J165" s="237">
        <f t="shared" si="8"/>
        <v>2.0642082394259447E-2</v>
      </c>
      <c r="K165" s="237">
        <f t="shared" si="8"/>
        <v>4.9652398417179252E-3</v>
      </c>
      <c r="L165" s="237">
        <f t="shared" si="8"/>
        <v>5.0751466827449777E-3</v>
      </c>
      <c r="M165" s="237">
        <f t="shared" si="8"/>
        <v>3.3019204171427863E-3</v>
      </c>
      <c r="N165" s="237">
        <f t="shared" si="8"/>
        <v>1.9833746943272771E-3</v>
      </c>
      <c r="O165" s="237">
        <f t="shared" si="8"/>
        <v>5.9196133033561908E-2</v>
      </c>
      <c r="P165" s="237">
        <f t="shared" si="8"/>
        <v>6.5240093720564829E-2</v>
      </c>
      <c r="Q165" s="237">
        <f t="shared" si="8"/>
        <v>6.8822315123837449E-2</v>
      </c>
    </row>
    <row r="166" spans="1:17" x14ac:dyDescent="0.25">
      <c r="A166" s="142" t="s">
        <v>190</v>
      </c>
      <c r="B166" s="235">
        <f t="shared" ref="B166:Q166" si="9">IF(B$36=0,0,B$36/B$5)</f>
        <v>4.2670085311786149E-2</v>
      </c>
      <c r="C166" s="235">
        <f t="shared" si="9"/>
        <v>5.7405220491982503E-2</v>
      </c>
      <c r="D166" s="235">
        <f t="shared" si="9"/>
        <v>5.2366090012760123E-2</v>
      </c>
      <c r="E166" s="235">
        <f t="shared" si="9"/>
        <v>6.2234230788396468E-2</v>
      </c>
      <c r="F166" s="235">
        <f t="shared" si="9"/>
        <v>4.4095111358084312E-2</v>
      </c>
      <c r="G166" s="235">
        <f t="shared" si="9"/>
        <v>3.7079080877889643E-2</v>
      </c>
      <c r="H166" s="235">
        <f t="shared" si="9"/>
        <v>1.9164855480565322E-2</v>
      </c>
      <c r="I166" s="235">
        <f t="shared" si="9"/>
        <v>2.4684448159020891E-2</v>
      </c>
      <c r="J166" s="235">
        <f t="shared" si="9"/>
        <v>2.0642082394259447E-2</v>
      </c>
      <c r="K166" s="235">
        <f t="shared" si="9"/>
        <v>4.9652398417179252E-3</v>
      </c>
      <c r="L166" s="235">
        <f t="shared" si="9"/>
        <v>5.0751466827449777E-3</v>
      </c>
      <c r="M166" s="235">
        <f t="shared" si="9"/>
        <v>3.3019204171427863E-3</v>
      </c>
      <c r="N166" s="235">
        <f t="shared" si="9"/>
        <v>1.9833746943272771E-3</v>
      </c>
      <c r="O166" s="235">
        <f t="shared" si="9"/>
        <v>5.9196133033561908E-2</v>
      </c>
      <c r="P166" s="235">
        <f t="shared" si="9"/>
        <v>6.5240093720564829E-2</v>
      </c>
      <c r="Q166" s="235">
        <f t="shared" si="9"/>
        <v>6.8822315123837449E-2</v>
      </c>
    </row>
    <row r="167" spans="1:17" x14ac:dyDescent="0.25">
      <c r="A167" s="142" t="s">
        <v>189</v>
      </c>
      <c r="B167" s="235">
        <f t="shared" ref="B167:Q167" si="10">IF(B$42=0,0,B$42/B$5)</f>
        <v>0</v>
      </c>
      <c r="C167" s="235">
        <f t="shared" si="10"/>
        <v>0</v>
      </c>
      <c r="D167" s="235">
        <f t="shared" si="10"/>
        <v>0</v>
      </c>
      <c r="E167" s="235">
        <f t="shared" si="10"/>
        <v>0</v>
      </c>
      <c r="F167" s="235">
        <f t="shared" si="10"/>
        <v>0</v>
      </c>
      <c r="G167" s="235">
        <f t="shared" si="10"/>
        <v>0</v>
      </c>
      <c r="H167" s="235">
        <f t="shared" si="10"/>
        <v>0</v>
      </c>
      <c r="I167" s="235">
        <f t="shared" si="10"/>
        <v>0</v>
      </c>
      <c r="J167" s="235">
        <f t="shared" si="10"/>
        <v>0</v>
      </c>
      <c r="K167" s="235">
        <f t="shared" si="10"/>
        <v>0</v>
      </c>
      <c r="L167" s="235">
        <f t="shared" si="10"/>
        <v>0</v>
      </c>
      <c r="M167" s="235">
        <f t="shared" si="10"/>
        <v>0</v>
      </c>
      <c r="N167" s="235">
        <f t="shared" si="10"/>
        <v>0</v>
      </c>
      <c r="O167" s="235">
        <f t="shared" si="10"/>
        <v>0</v>
      </c>
      <c r="P167" s="235">
        <f t="shared" si="10"/>
        <v>0</v>
      </c>
      <c r="Q167" s="235">
        <f t="shared" si="10"/>
        <v>0</v>
      </c>
    </row>
    <row r="168" spans="1:17" x14ac:dyDescent="0.25">
      <c r="A168" s="127" t="s">
        <v>180</v>
      </c>
      <c r="B168" s="236">
        <f t="shared" ref="B168:Q168" si="11">IF(B$43=0,0,B$43/B$5)</f>
        <v>2.3760731394809709E-2</v>
      </c>
      <c r="C168" s="236">
        <f t="shared" si="11"/>
        <v>3.0308576369795854E-2</v>
      </c>
      <c r="D168" s="236">
        <f t="shared" si="11"/>
        <v>3.0459237784266534E-2</v>
      </c>
      <c r="E168" s="236">
        <f t="shared" si="11"/>
        <v>3.5303934655025335E-2</v>
      </c>
      <c r="F168" s="236">
        <f t="shared" si="11"/>
        <v>2.8398696822376814E-2</v>
      </c>
      <c r="G168" s="236">
        <f t="shared" si="11"/>
        <v>2.5449468570037131E-2</v>
      </c>
      <c r="H168" s="236">
        <f t="shared" si="11"/>
        <v>1.9656443492234874E-2</v>
      </c>
      <c r="I168" s="236">
        <f t="shared" si="11"/>
        <v>2.1561104484225484E-2</v>
      </c>
      <c r="J168" s="236">
        <f t="shared" si="11"/>
        <v>2.1587492908771051E-2</v>
      </c>
      <c r="K168" s="236">
        <f t="shared" si="11"/>
        <v>1.4161536741521355E-2</v>
      </c>
      <c r="L168" s="236">
        <f t="shared" si="11"/>
        <v>1.5172216970673889E-2</v>
      </c>
      <c r="M168" s="236">
        <f t="shared" si="11"/>
        <v>1.5405014304195948E-2</v>
      </c>
      <c r="N168" s="236">
        <f t="shared" si="11"/>
        <v>1.4665888595332107E-2</v>
      </c>
      <c r="O168" s="236">
        <f t="shared" si="11"/>
        <v>3.5825878064431223E-2</v>
      </c>
      <c r="P168" s="236">
        <f t="shared" si="11"/>
        <v>3.6550121164191068E-2</v>
      </c>
      <c r="Q168" s="236">
        <f t="shared" si="11"/>
        <v>3.8002313851881978E-2</v>
      </c>
    </row>
    <row r="169" spans="1:17" x14ac:dyDescent="0.25">
      <c r="A169" s="142" t="s">
        <v>188</v>
      </c>
      <c r="B169" s="235">
        <f t="shared" ref="B169:Q169" si="12">IF(B$44=0,0,B$44/B$5)</f>
        <v>1.4226717473475578E-2</v>
      </c>
      <c r="C169" s="235">
        <f t="shared" si="12"/>
        <v>1.8947187631130135E-2</v>
      </c>
      <c r="D169" s="235">
        <f t="shared" si="12"/>
        <v>1.7514533965032858E-2</v>
      </c>
      <c r="E169" s="235">
        <f t="shared" si="12"/>
        <v>2.1132071175750753E-2</v>
      </c>
      <c r="F169" s="235">
        <f t="shared" si="12"/>
        <v>1.4966237829261698E-2</v>
      </c>
      <c r="G169" s="235">
        <f t="shared" si="12"/>
        <v>1.2465051577227137E-2</v>
      </c>
      <c r="H169" s="235">
        <f t="shared" si="12"/>
        <v>6.2157727455251161E-3</v>
      </c>
      <c r="I169" s="235">
        <f t="shared" si="12"/>
        <v>8.3319906946356451E-3</v>
      </c>
      <c r="J169" s="235">
        <f t="shared" si="12"/>
        <v>6.891280694091814E-3</v>
      </c>
      <c r="K169" s="235">
        <f t="shared" si="12"/>
        <v>0</v>
      </c>
      <c r="L169" s="235">
        <f t="shared" si="12"/>
        <v>0</v>
      </c>
      <c r="M169" s="235">
        <f t="shared" si="12"/>
        <v>0</v>
      </c>
      <c r="N169" s="235">
        <f t="shared" si="12"/>
        <v>0</v>
      </c>
      <c r="O169" s="235">
        <f t="shared" si="12"/>
        <v>2.0055010699721654E-2</v>
      </c>
      <c r="P169" s="235">
        <f t="shared" si="12"/>
        <v>2.2265219467267471E-2</v>
      </c>
      <c r="Q169" s="235">
        <f t="shared" si="12"/>
        <v>2.3733811184283811E-2</v>
      </c>
    </row>
    <row r="170" spans="1:17" x14ac:dyDescent="0.25">
      <c r="A170" s="142" t="s">
        <v>187</v>
      </c>
      <c r="B170" s="235">
        <f t="shared" ref="B170:Q170" si="13">IF(B$45=0,0,B$45/B$5)</f>
        <v>9.5340139213341297E-3</v>
      </c>
      <c r="C170" s="235">
        <f t="shared" si="13"/>
        <v>1.1361388738665721E-2</v>
      </c>
      <c r="D170" s="235">
        <f t="shared" si="13"/>
        <v>1.2944703819233672E-2</v>
      </c>
      <c r="E170" s="235">
        <f t="shared" si="13"/>
        <v>1.4171863479274582E-2</v>
      </c>
      <c r="F170" s="235">
        <f t="shared" si="13"/>
        <v>1.3432458993115117E-2</v>
      </c>
      <c r="G170" s="235">
        <f t="shared" si="13"/>
        <v>1.2984416992809994E-2</v>
      </c>
      <c r="H170" s="235">
        <f t="shared" si="13"/>
        <v>1.3440670746709758E-2</v>
      </c>
      <c r="I170" s="235">
        <f t="shared" si="13"/>
        <v>1.3229113789589837E-2</v>
      </c>
      <c r="J170" s="235">
        <f t="shared" si="13"/>
        <v>1.4696212214679238E-2</v>
      </c>
      <c r="K170" s="235">
        <f t="shared" si="13"/>
        <v>1.4161536741521355E-2</v>
      </c>
      <c r="L170" s="235">
        <f t="shared" si="13"/>
        <v>1.5172216970673889E-2</v>
      </c>
      <c r="M170" s="235">
        <f t="shared" si="13"/>
        <v>1.5405014304195948E-2</v>
      </c>
      <c r="N170" s="235">
        <f t="shared" si="13"/>
        <v>1.4665888595332107E-2</v>
      </c>
      <c r="O170" s="235">
        <f t="shared" si="13"/>
        <v>1.5770867364709566E-2</v>
      </c>
      <c r="P170" s="235">
        <f t="shared" si="13"/>
        <v>1.4284901696923598E-2</v>
      </c>
      <c r="Q170" s="235">
        <f t="shared" si="13"/>
        <v>1.4268502667598167E-2</v>
      </c>
    </row>
    <row r="171" spans="1:17" x14ac:dyDescent="0.25">
      <c r="A171" s="142" t="s">
        <v>186</v>
      </c>
      <c r="B171" s="235">
        <f t="shared" ref="B171:Q171" si="14">IF(B$56=0,0,B$56/B$5)</f>
        <v>0</v>
      </c>
      <c r="C171" s="235">
        <f t="shared" si="14"/>
        <v>0</v>
      </c>
      <c r="D171" s="235">
        <f t="shared" si="14"/>
        <v>0</v>
      </c>
      <c r="E171" s="235">
        <f t="shared" si="14"/>
        <v>0</v>
      </c>
      <c r="F171" s="235">
        <f t="shared" si="14"/>
        <v>0</v>
      </c>
      <c r="G171" s="235">
        <f t="shared" si="14"/>
        <v>0</v>
      </c>
      <c r="H171" s="235">
        <f t="shared" si="14"/>
        <v>0</v>
      </c>
      <c r="I171" s="235">
        <f t="shared" si="14"/>
        <v>0</v>
      </c>
      <c r="J171" s="235">
        <f t="shared" si="14"/>
        <v>0</v>
      </c>
      <c r="K171" s="235">
        <f t="shared" si="14"/>
        <v>0</v>
      </c>
      <c r="L171" s="235">
        <f t="shared" si="14"/>
        <v>0</v>
      </c>
      <c r="M171" s="235">
        <f t="shared" si="14"/>
        <v>0</v>
      </c>
      <c r="N171" s="235">
        <f t="shared" si="14"/>
        <v>0</v>
      </c>
      <c r="O171" s="235">
        <f t="shared" si="14"/>
        <v>0</v>
      </c>
      <c r="P171" s="235">
        <f t="shared" si="14"/>
        <v>0</v>
      </c>
      <c r="Q171" s="235">
        <f t="shared" si="14"/>
        <v>0</v>
      </c>
    </row>
    <row r="172" spans="1:17" x14ac:dyDescent="0.25">
      <c r="A172" s="127" t="s">
        <v>179</v>
      </c>
      <c r="B172" s="236">
        <f t="shared" ref="B172:Q172" si="15">IF(B$57=0,0,B$57/B$5)</f>
        <v>0</v>
      </c>
      <c r="C172" s="236">
        <f t="shared" si="15"/>
        <v>0</v>
      </c>
      <c r="D172" s="236">
        <f t="shared" si="15"/>
        <v>0</v>
      </c>
      <c r="E172" s="236">
        <f t="shared" si="15"/>
        <v>0</v>
      </c>
      <c r="F172" s="236">
        <f t="shared" si="15"/>
        <v>0</v>
      </c>
      <c r="G172" s="236">
        <f t="shared" si="15"/>
        <v>0</v>
      </c>
      <c r="H172" s="236">
        <f t="shared" si="15"/>
        <v>0</v>
      </c>
      <c r="I172" s="236">
        <f t="shared" si="15"/>
        <v>0</v>
      </c>
      <c r="J172" s="236">
        <f t="shared" si="15"/>
        <v>0</v>
      </c>
      <c r="K172" s="236">
        <f t="shared" si="15"/>
        <v>0</v>
      </c>
      <c r="L172" s="236">
        <f t="shared" si="15"/>
        <v>0</v>
      </c>
      <c r="M172" s="236">
        <f t="shared" si="15"/>
        <v>0</v>
      </c>
      <c r="N172" s="236">
        <f t="shared" si="15"/>
        <v>0</v>
      </c>
      <c r="O172" s="236">
        <f t="shared" si="15"/>
        <v>0</v>
      </c>
      <c r="P172" s="236">
        <f t="shared" si="15"/>
        <v>0</v>
      </c>
      <c r="Q172" s="236">
        <f t="shared" si="15"/>
        <v>0</v>
      </c>
    </row>
    <row r="173" spans="1:17" x14ac:dyDescent="0.25">
      <c r="A173" s="177" t="s">
        <v>98</v>
      </c>
      <c r="B173" s="209">
        <f t="shared" ref="B173:Q173" si="16">IF(B$58=0,0,B$58/B$5)</f>
        <v>0.66873274357723356</v>
      </c>
      <c r="C173" s="209">
        <f t="shared" si="16"/>
        <v>0.59665502088737343</v>
      </c>
      <c r="D173" s="209">
        <f t="shared" si="16"/>
        <v>0.55788331363625221</v>
      </c>
      <c r="E173" s="209">
        <f t="shared" si="16"/>
        <v>0.50905099365856243</v>
      </c>
      <c r="F173" s="209">
        <f t="shared" si="16"/>
        <v>0.55472516164837116</v>
      </c>
      <c r="G173" s="209">
        <f t="shared" si="16"/>
        <v>0.57708370844078904</v>
      </c>
      <c r="H173" s="209">
        <f t="shared" si="16"/>
        <v>0.58817693465519105</v>
      </c>
      <c r="I173" s="209">
        <f t="shared" si="16"/>
        <v>0.58657662193573845</v>
      </c>
      <c r="J173" s="209">
        <f t="shared" si="16"/>
        <v>0.54981153905539204</v>
      </c>
      <c r="K173" s="209">
        <f t="shared" si="16"/>
        <v>0.59143096302492426</v>
      </c>
      <c r="L173" s="209">
        <f t="shared" si="16"/>
        <v>0.62890160750793123</v>
      </c>
      <c r="M173" s="209">
        <f t="shared" si="16"/>
        <v>0.58877382303957526</v>
      </c>
      <c r="N173" s="209">
        <f t="shared" si="16"/>
        <v>0.58003880033870792</v>
      </c>
      <c r="O173" s="209">
        <f t="shared" si="16"/>
        <v>0.46704205875284688</v>
      </c>
      <c r="P173" s="209">
        <f t="shared" si="16"/>
        <v>0.50025786054645471</v>
      </c>
      <c r="Q173" s="209">
        <f t="shared" si="16"/>
        <v>0.4958643000451341</v>
      </c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7">SUM(B$176:B$180,B$182:B$183,B$185:B$186,B$188:B$191,B192)</f>
        <v>1</v>
      </c>
      <c r="C175" s="77">
        <f t="shared" si="17"/>
        <v>1.0000000000000002</v>
      </c>
      <c r="D175" s="77">
        <f t="shared" si="17"/>
        <v>1.0000000000000002</v>
      </c>
      <c r="E175" s="77">
        <f t="shared" si="17"/>
        <v>0.99999999999999989</v>
      </c>
      <c r="F175" s="77">
        <f t="shared" si="17"/>
        <v>1</v>
      </c>
      <c r="G175" s="77">
        <f t="shared" si="17"/>
        <v>0.99999999999999978</v>
      </c>
      <c r="H175" s="77">
        <f t="shared" si="17"/>
        <v>1.0000000000000002</v>
      </c>
      <c r="I175" s="77">
        <f t="shared" si="17"/>
        <v>1</v>
      </c>
      <c r="J175" s="77">
        <f t="shared" si="17"/>
        <v>1.0000000000000002</v>
      </c>
      <c r="K175" s="77">
        <f t="shared" si="17"/>
        <v>1</v>
      </c>
      <c r="L175" s="77">
        <f t="shared" si="17"/>
        <v>0.99999999999999989</v>
      </c>
      <c r="M175" s="77">
        <f t="shared" si="17"/>
        <v>0.99999999999999989</v>
      </c>
      <c r="N175" s="77">
        <f t="shared" si="17"/>
        <v>0.99999999999999989</v>
      </c>
      <c r="O175" s="77">
        <f t="shared" si="17"/>
        <v>0.99999999999999989</v>
      </c>
      <c r="P175" s="77">
        <f t="shared" si="17"/>
        <v>0.99999999999999978</v>
      </c>
      <c r="Q175" s="77">
        <f t="shared" si="17"/>
        <v>0.99999999999999978</v>
      </c>
    </row>
    <row r="176" spans="1:17" x14ac:dyDescent="0.25">
      <c r="A176" s="132" t="s">
        <v>83</v>
      </c>
      <c r="B176" s="240">
        <f t="shared" ref="B176:Q176" si="18">IF(B$61=0,0,B$61/B$60)</f>
        <v>0</v>
      </c>
      <c r="C176" s="240">
        <f t="shared" si="18"/>
        <v>0</v>
      </c>
      <c r="D176" s="240">
        <f t="shared" si="18"/>
        <v>0</v>
      </c>
      <c r="E176" s="240">
        <f t="shared" si="18"/>
        <v>0</v>
      </c>
      <c r="F176" s="240">
        <f t="shared" si="18"/>
        <v>0</v>
      </c>
      <c r="G176" s="240">
        <f t="shared" si="18"/>
        <v>0</v>
      </c>
      <c r="H176" s="240">
        <f t="shared" si="18"/>
        <v>0</v>
      </c>
      <c r="I176" s="240">
        <f t="shared" si="18"/>
        <v>0</v>
      </c>
      <c r="J176" s="240">
        <f t="shared" si="18"/>
        <v>0</v>
      </c>
      <c r="K176" s="240">
        <f t="shared" si="18"/>
        <v>0</v>
      </c>
      <c r="L176" s="240">
        <f t="shared" si="18"/>
        <v>0</v>
      </c>
      <c r="M176" s="240">
        <f t="shared" si="18"/>
        <v>0</v>
      </c>
      <c r="N176" s="240">
        <f t="shared" si="18"/>
        <v>0</v>
      </c>
      <c r="O176" s="240">
        <f t="shared" si="18"/>
        <v>0</v>
      </c>
      <c r="P176" s="240">
        <f t="shared" si="18"/>
        <v>0</v>
      </c>
      <c r="Q176" s="240">
        <f t="shared" si="18"/>
        <v>0</v>
      </c>
    </row>
    <row r="177" spans="1:17" x14ac:dyDescent="0.25">
      <c r="A177" s="76" t="s">
        <v>82</v>
      </c>
      <c r="B177" s="239">
        <f t="shared" ref="B177:Q177" si="19">IF(B$62=0,0,B$62/B$60)</f>
        <v>0</v>
      </c>
      <c r="C177" s="239">
        <f t="shared" si="19"/>
        <v>0</v>
      </c>
      <c r="D177" s="239">
        <f t="shared" si="19"/>
        <v>0</v>
      </c>
      <c r="E177" s="239">
        <f t="shared" si="19"/>
        <v>0</v>
      </c>
      <c r="F177" s="239">
        <f t="shared" si="19"/>
        <v>0</v>
      </c>
      <c r="G177" s="239">
        <f t="shared" si="19"/>
        <v>0</v>
      </c>
      <c r="H177" s="239">
        <f t="shared" si="19"/>
        <v>0</v>
      </c>
      <c r="I177" s="239">
        <f t="shared" si="19"/>
        <v>0</v>
      </c>
      <c r="J177" s="239">
        <f t="shared" si="19"/>
        <v>0</v>
      </c>
      <c r="K177" s="239">
        <f t="shared" si="19"/>
        <v>0</v>
      </c>
      <c r="L177" s="239">
        <f t="shared" si="19"/>
        <v>0</v>
      </c>
      <c r="M177" s="239">
        <f t="shared" si="19"/>
        <v>0</v>
      </c>
      <c r="N177" s="239">
        <f t="shared" si="19"/>
        <v>0</v>
      </c>
      <c r="O177" s="239">
        <f t="shared" si="19"/>
        <v>0</v>
      </c>
      <c r="P177" s="239">
        <f t="shared" si="19"/>
        <v>0</v>
      </c>
      <c r="Q177" s="239">
        <f t="shared" si="19"/>
        <v>0</v>
      </c>
    </row>
    <row r="178" spans="1:17" x14ac:dyDescent="0.25">
      <c r="A178" s="76" t="s">
        <v>81</v>
      </c>
      <c r="B178" s="239">
        <f t="shared" ref="B178:Q178" si="20">IF(B$63=0,0,B$63/B$60)</f>
        <v>0</v>
      </c>
      <c r="C178" s="239">
        <f t="shared" si="20"/>
        <v>0</v>
      </c>
      <c r="D178" s="239">
        <f t="shared" si="20"/>
        <v>0</v>
      </c>
      <c r="E178" s="239">
        <f t="shared" si="20"/>
        <v>0</v>
      </c>
      <c r="F178" s="239">
        <f t="shared" si="20"/>
        <v>0</v>
      </c>
      <c r="G178" s="239">
        <f t="shared" si="20"/>
        <v>0</v>
      </c>
      <c r="H178" s="239">
        <f t="shared" si="20"/>
        <v>0</v>
      </c>
      <c r="I178" s="239">
        <f t="shared" si="20"/>
        <v>0</v>
      </c>
      <c r="J178" s="239">
        <f t="shared" si="20"/>
        <v>0</v>
      </c>
      <c r="K178" s="239">
        <f t="shared" si="20"/>
        <v>0</v>
      </c>
      <c r="L178" s="239">
        <f t="shared" si="20"/>
        <v>0</v>
      </c>
      <c r="M178" s="239">
        <f t="shared" si="20"/>
        <v>0</v>
      </c>
      <c r="N178" s="239">
        <f t="shared" si="20"/>
        <v>0</v>
      </c>
      <c r="O178" s="239">
        <f t="shared" si="20"/>
        <v>0</v>
      </c>
      <c r="P178" s="239">
        <f t="shared" si="20"/>
        <v>0</v>
      </c>
      <c r="Q178" s="239">
        <f t="shared" si="20"/>
        <v>0</v>
      </c>
    </row>
    <row r="179" spans="1:17" x14ac:dyDescent="0.25">
      <c r="A179" s="76" t="s">
        <v>80</v>
      </c>
      <c r="B179" s="239">
        <f t="shared" ref="B179:Q179" si="21">IF(B$64=0,0,B$64/B$60)</f>
        <v>0</v>
      </c>
      <c r="C179" s="239">
        <f t="shared" si="21"/>
        <v>0</v>
      </c>
      <c r="D179" s="239">
        <f t="shared" si="21"/>
        <v>0</v>
      </c>
      <c r="E179" s="239">
        <f t="shared" si="21"/>
        <v>0</v>
      </c>
      <c r="F179" s="239">
        <f t="shared" si="21"/>
        <v>0</v>
      </c>
      <c r="G179" s="239">
        <f t="shared" si="21"/>
        <v>0</v>
      </c>
      <c r="H179" s="239">
        <f t="shared" si="21"/>
        <v>0</v>
      </c>
      <c r="I179" s="239">
        <f t="shared" si="21"/>
        <v>0</v>
      </c>
      <c r="J179" s="239">
        <f t="shared" si="21"/>
        <v>0</v>
      </c>
      <c r="K179" s="239">
        <f t="shared" si="21"/>
        <v>0</v>
      </c>
      <c r="L179" s="239">
        <f t="shared" si="21"/>
        <v>0</v>
      </c>
      <c r="M179" s="239">
        <f t="shared" si="21"/>
        <v>0</v>
      </c>
      <c r="N179" s="239">
        <f t="shared" si="21"/>
        <v>0</v>
      </c>
      <c r="O179" s="239">
        <f t="shared" si="21"/>
        <v>0</v>
      </c>
      <c r="P179" s="239">
        <f t="shared" si="21"/>
        <v>0</v>
      </c>
      <c r="Q179" s="239">
        <f t="shared" si="21"/>
        <v>0</v>
      </c>
    </row>
    <row r="180" spans="1:17" x14ac:dyDescent="0.25">
      <c r="A180" s="129" t="s">
        <v>79</v>
      </c>
      <c r="B180" s="238">
        <f t="shared" ref="B180:Q180" si="22">IF(B$65=0,0,B$65/B$60)</f>
        <v>1.5875489676993631E-2</v>
      </c>
      <c r="C180" s="238">
        <f t="shared" si="22"/>
        <v>1.4499868646780512E-2</v>
      </c>
      <c r="D180" s="238">
        <f t="shared" si="22"/>
        <v>1.6039065340403301E-2</v>
      </c>
      <c r="E180" s="238">
        <f t="shared" si="22"/>
        <v>1.5195162281525468E-2</v>
      </c>
      <c r="F180" s="238">
        <f t="shared" si="22"/>
        <v>1.8548429213645589E-2</v>
      </c>
      <c r="G180" s="238">
        <f t="shared" si="22"/>
        <v>2.086101348361856E-2</v>
      </c>
      <c r="H180" s="238">
        <f t="shared" si="22"/>
        <v>3.2666117331444949E-2</v>
      </c>
      <c r="I180" s="238">
        <f t="shared" si="22"/>
        <v>2.7436469663606879E-2</v>
      </c>
      <c r="J180" s="238">
        <f t="shared" si="22"/>
        <v>3.2990065677023353E-2</v>
      </c>
      <c r="K180" s="238">
        <f t="shared" si="22"/>
        <v>0</v>
      </c>
      <c r="L180" s="238">
        <f t="shared" si="22"/>
        <v>0</v>
      </c>
      <c r="M180" s="238">
        <f t="shared" si="22"/>
        <v>0</v>
      </c>
      <c r="N180" s="238">
        <f t="shared" si="22"/>
        <v>0</v>
      </c>
      <c r="O180" s="238">
        <f t="shared" si="22"/>
        <v>1.7447189088465962E-2</v>
      </c>
      <c r="P180" s="238">
        <f t="shared" si="22"/>
        <v>1.9809574513868857E-2</v>
      </c>
      <c r="Q180" s="238">
        <f t="shared" si="22"/>
        <v>1.8430300430376519E-2</v>
      </c>
    </row>
    <row r="181" spans="1:17" x14ac:dyDescent="0.25">
      <c r="A181" s="127" t="s">
        <v>183</v>
      </c>
      <c r="B181" s="237">
        <f t="shared" ref="B181:Q181" si="23">IF(B$70=0,0,B$70/B$60)</f>
        <v>8.9262312613285266E-2</v>
      </c>
      <c r="C181" s="237">
        <f t="shared" si="23"/>
        <v>8.1527677843925131E-2</v>
      </c>
      <c r="D181" s="237">
        <f t="shared" si="23"/>
        <v>9.2378847041135734E-2</v>
      </c>
      <c r="E181" s="237">
        <f t="shared" si="23"/>
        <v>8.6775704932142941E-2</v>
      </c>
      <c r="F181" s="237">
        <f t="shared" si="23"/>
        <v>0.11158547103499812</v>
      </c>
      <c r="G181" s="237">
        <f t="shared" si="23"/>
        <v>0.12493082686803585</v>
      </c>
      <c r="H181" s="237">
        <f t="shared" si="23"/>
        <v>0.2036712303242367</v>
      </c>
      <c r="I181" s="237">
        <f t="shared" si="23"/>
        <v>0.17813452194653984</v>
      </c>
      <c r="J181" s="237">
        <f t="shared" si="23"/>
        <v>0.21370528718859261</v>
      </c>
      <c r="K181" s="237">
        <f t="shared" si="23"/>
        <v>0.39891261712494097</v>
      </c>
      <c r="L181" s="237">
        <f t="shared" si="23"/>
        <v>0.4507309075596318</v>
      </c>
      <c r="M181" s="237">
        <f t="shared" si="23"/>
        <v>0.46448636189758513</v>
      </c>
      <c r="N181" s="237">
        <f t="shared" si="23"/>
        <v>0.47647581878200174</v>
      </c>
      <c r="O181" s="237">
        <f t="shared" si="23"/>
        <v>0.10813207495293811</v>
      </c>
      <c r="P181" s="237">
        <f t="shared" si="23"/>
        <v>9.1157833739774499E-2</v>
      </c>
      <c r="Q181" s="237">
        <f t="shared" si="23"/>
        <v>8.2895292828794181E-2</v>
      </c>
    </row>
    <row r="182" spans="1:17" x14ac:dyDescent="0.25">
      <c r="A182" s="142" t="s">
        <v>192</v>
      </c>
      <c r="B182" s="235">
        <f t="shared" ref="B182:Q182" si="24">IF(B$71=0,0,B$71/B$60)</f>
        <v>8.9262312613285266E-2</v>
      </c>
      <c r="C182" s="235">
        <f t="shared" si="24"/>
        <v>8.1527677843925131E-2</v>
      </c>
      <c r="D182" s="235">
        <f t="shared" si="24"/>
        <v>9.2378847041135734E-2</v>
      </c>
      <c r="E182" s="235">
        <f t="shared" si="24"/>
        <v>8.6775704932142941E-2</v>
      </c>
      <c r="F182" s="235">
        <f t="shared" si="24"/>
        <v>0.11158547103499812</v>
      </c>
      <c r="G182" s="235">
        <f t="shared" si="24"/>
        <v>0.12493082686803585</v>
      </c>
      <c r="H182" s="235">
        <f t="shared" si="24"/>
        <v>0.2036712303242367</v>
      </c>
      <c r="I182" s="235">
        <f t="shared" si="24"/>
        <v>0.17813452194653984</v>
      </c>
      <c r="J182" s="235">
        <f t="shared" si="24"/>
        <v>0.21370528718859261</v>
      </c>
      <c r="K182" s="235">
        <f t="shared" si="24"/>
        <v>0.39891261712494097</v>
      </c>
      <c r="L182" s="235">
        <f t="shared" si="24"/>
        <v>0.4507309075596318</v>
      </c>
      <c r="M182" s="235">
        <f t="shared" si="24"/>
        <v>0.46448636189758513</v>
      </c>
      <c r="N182" s="235">
        <f t="shared" si="24"/>
        <v>0.47647581878200174</v>
      </c>
      <c r="O182" s="235">
        <f t="shared" si="24"/>
        <v>0.10813207495293811</v>
      </c>
      <c r="P182" s="235">
        <f t="shared" si="24"/>
        <v>9.1157833739774499E-2</v>
      </c>
      <c r="Q182" s="235">
        <f t="shared" si="24"/>
        <v>8.2895292828794181E-2</v>
      </c>
    </row>
    <row r="183" spans="1:17" x14ac:dyDescent="0.25">
      <c r="A183" s="142" t="s">
        <v>191</v>
      </c>
      <c r="B183" s="235">
        <f t="shared" ref="B183:Q183" si="25">IF(B$82=0,0,B$82/B$60)</f>
        <v>0</v>
      </c>
      <c r="C183" s="235">
        <f t="shared" si="25"/>
        <v>0</v>
      </c>
      <c r="D183" s="235">
        <f t="shared" si="25"/>
        <v>0</v>
      </c>
      <c r="E183" s="235">
        <f t="shared" si="25"/>
        <v>0</v>
      </c>
      <c r="F183" s="235">
        <f t="shared" si="25"/>
        <v>0</v>
      </c>
      <c r="G183" s="235">
        <f t="shared" si="25"/>
        <v>0</v>
      </c>
      <c r="H183" s="235">
        <f t="shared" si="25"/>
        <v>0</v>
      </c>
      <c r="I183" s="235">
        <f t="shared" si="25"/>
        <v>0</v>
      </c>
      <c r="J183" s="235">
        <f t="shared" si="25"/>
        <v>0</v>
      </c>
      <c r="K183" s="235">
        <f t="shared" si="25"/>
        <v>0</v>
      </c>
      <c r="L183" s="235">
        <f t="shared" si="25"/>
        <v>0</v>
      </c>
      <c r="M183" s="235">
        <f t="shared" si="25"/>
        <v>0</v>
      </c>
      <c r="N183" s="235">
        <f t="shared" si="25"/>
        <v>0</v>
      </c>
      <c r="O183" s="235">
        <f t="shared" si="25"/>
        <v>0</v>
      </c>
      <c r="P183" s="235">
        <f t="shared" si="25"/>
        <v>0</v>
      </c>
      <c r="Q183" s="235">
        <f t="shared" si="25"/>
        <v>0</v>
      </c>
    </row>
    <row r="184" spans="1:17" x14ac:dyDescent="0.25">
      <c r="A184" s="127" t="s">
        <v>181</v>
      </c>
      <c r="B184" s="237">
        <f t="shared" ref="B184:Q184" si="26">IF(B$83=0,0,B$83/B$60)</f>
        <v>0.73043465832069043</v>
      </c>
      <c r="C184" s="237">
        <f t="shared" si="26"/>
        <v>0.74519067556613261</v>
      </c>
      <c r="D184" s="237">
        <f t="shared" si="26"/>
        <v>0.72491684069336204</v>
      </c>
      <c r="E184" s="237">
        <f t="shared" si="26"/>
        <v>0.73365969528050878</v>
      </c>
      <c r="F184" s="237">
        <f t="shared" si="26"/>
        <v>0.6900041084957943</v>
      </c>
      <c r="G184" s="237">
        <f t="shared" si="26"/>
        <v>0.66675092766604105</v>
      </c>
      <c r="H184" s="237">
        <f t="shared" si="26"/>
        <v>0.52894395635466918</v>
      </c>
      <c r="I184" s="237">
        <f t="shared" si="26"/>
        <v>0.573251414347271</v>
      </c>
      <c r="J184" s="237">
        <f t="shared" si="26"/>
        <v>0.51052144946029465</v>
      </c>
      <c r="K184" s="237">
        <f t="shared" si="26"/>
        <v>0.26422783952510881</v>
      </c>
      <c r="L184" s="237">
        <f t="shared" si="26"/>
        <v>0.16865188161223488</v>
      </c>
      <c r="M184" s="237">
        <f t="shared" si="26"/>
        <v>0.14328071027778738</v>
      </c>
      <c r="N184" s="237">
        <f t="shared" si="26"/>
        <v>0.12116682313541877</v>
      </c>
      <c r="O184" s="237">
        <f t="shared" si="26"/>
        <v>0.69679040541195147</v>
      </c>
      <c r="P184" s="237">
        <f t="shared" si="26"/>
        <v>0.72196015237292466</v>
      </c>
      <c r="Q184" s="237">
        <f t="shared" si="26"/>
        <v>0.73588013712090117</v>
      </c>
    </row>
    <row r="185" spans="1:17" x14ac:dyDescent="0.25">
      <c r="A185" s="142" t="s">
        <v>190</v>
      </c>
      <c r="B185" s="235">
        <f t="shared" ref="B185:Q185" si="27">IF(B$84=0,0,B$84/B$60)</f>
        <v>0.73043465832069043</v>
      </c>
      <c r="C185" s="235">
        <f t="shared" si="27"/>
        <v>0.74519067556613261</v>
      </c>
      <c r="D185" s="235">
        <f t="shared" si="27"/>
        <v>0.72491684069336204</v>
      </c>
      <c r="E185" s="235">
        <f t="shared" si="27"/>
        <v>0.73365969528050878</v>
      </c>
      <c r="F185" s="235">
        <f t="shared" si="27"/>
        <v>0.6900041084957943</v>
      </c>
      <c r="G185" s="235">
        <f t="shared" si="27"/>
        <v>0.66675092766604105</v>
      </c>
      <c r="H185" s="235">
        <f t="shared" si="27"/>
        <v>0.52894395635466918</v>
      </c>
      <c r="I185" s="235">
        <f t="shared" si="27"/>
        <v>0.573251414347271</v>
      </c>
      <c r="J185" s="235">
        <f t="shared" si="27"/>
        <v>0.51052144946029465</v>
      </c>
      <c r="K185" s="235">
        <f t="shared" si="27"/>
        <v>0.26422783952510881</v>
      </c>
      <c r="L185" s="235">
        <f t="shared" si="27"/>
        <v>0.16865188161223488</v>
      </c>
      <c r="M185" s="235">
        <f t="shared" si="27"/>
        <v>0.14328071027778738</v>
      </c>
      <c r="N185" s="235">
        <f t="shared" si="27"/>
        <v>0.12116682313541877</v>
      </c>
      <c r="O185" s="235">
        <f t="shared" si="27"/>
        <v>0.69679040541195147</v>
      </c>
      <c r="P185" s="235">
        <f t="shared" si="27"/>
        <v>0.72196015237292466</v>
      </c>
      <c r="Q185" s="235">
        <f t="shared" si="27"/>
        <v>0.73588013712090117</v>
      </c>
    </row>
    <row r="186" spans="1:17" x14ac:dyDescent="0.25">
      <c r="A186" s="142" t="s">
        <v>189</v>
      </c>
      <c r="B186" s="235">
        <f t="shared" ref="B186:Q186" si="28">IF(B$90=0,0,B$90/B$60)</f>
        <v>0</v>
      </c>
      <c r="C186" s="235">
        <f t="shared" si="28"/>
        <v>0</v>
      </c>
      <c r="D186" s="235">
        <f t="shared" si="28"/>
        <v>0</v>
      </c>
      <c r="E186" s="235">
        <f t="shared" si="28"/>
        <v>0</v>
      </c>
      <c r="F186" s="235">
        <f t="shared" si="28"/>
        <v>0</v>
      </c>
      <c r="G186" s="235">
        <f t="shared" si="28"/>
        <v>0</v>
      </c>
      <c r="H186" s="235">
        <f t="shared" si="28"/>
        <v>0</v>
      </c>
      <c r="I186" s="235">
        <f t="shared" si="28"/>
        <v>0</v>
      </c>
      <c r="J186" s="235">
        <f t="shared" si="28"/>
        <v>0</v>
      </c>
      <c r="K186" s="235">
        <f t="shared" si="28"/>
        <v>0</v>
      </c>
      <c r="L186" s="235">
        <f t="shared" si="28"/>
        <v>0</v>
      </c>
      <c r="M186" s="235">
        <f t="shared" si="28"/>
        <v>0</v>
      </c>
      <c r="N186" s="235">
        <f t="shared" si="28"/>
        <v>0</v>
      </c>
      <c r="O186" s="235">
        <f t="shared" si="28"/>
        <v>0</v>
      </c>
      <c r="P186" s="235">
        <f t="shared" si="28"/>
        <v>0</v>
      </c>
      <c r="Q186" s="235">
        <f t="shared" si="28"/>
        <v>0</v>
      </c>
    </row>
    <row r="187" spans="1:17" x14ac:dyDescent="0.25">
      <c r="A187" s="127" t="s">
        <v>180</v>
      </c>
      <c r="B187" s="236">
        <f t="shared" ref="B187:Q187" si="29">IF(B$91=0,0,B$91/B$60)</f>
        <v>0.16442753938903065</v>
      </c>
      <c r="C187" s="236">
        <f t="shared" si="29"/>
        <v>0.15878177794316187</v>
      </c>
      <c r="D187" s="236">
        <f t="shared" si="29"/>
        <v>0.16666524692509913</v>
      </c>
      <c r="E187" s="236">
        <f t="shared" si="29"/>
        <v>0.16436943750582267</v>
      </c>
      <c r="F187" s="236">
        <f t="shared" si="29"/>
        <v>0.17986199125556201</v>
      </c>
      <c r="G187" s="236">
        <f t="shared" si="29"/>
        <v>0.18745723198230441</v>
      </c>
      <c r="H187" s="236">
        <f t="shared" si="29"/>
        <v>0.23471869598964934</v>
      </c>
      <c r="I187" s="236">
        <f t="shared" si="29"/>
        <v>0.22117759404258233</v>
      </c>
      <c r="J187" s="236">
        <f t="shared" si="29"/>
        <v>0.24278319767408951</v>
      </c>
      <c r="K187" s="236">
        <f t="shared" si="29"/>
        <v>0.33685954334995027</v>
      </c>
      <c r="L187" s="236">
        <f t="shared" si="29"/>
        <v>0.38061721082813327</v>
      </c>
      <c r="M187" s="236">
        <f t="shared" si="29"/>
        <v>0.39223292782462738</v>
      </c>
      <c r="N187" s="236">
        <f t="shared" si="29"/>
        <v>0.40235735808257933</v>
      </c>
      <c r="O187" s="236">
        <f t="shared" si="29"/>
        <v>0.17763033054664434</v>
      </c>
      <c r="P187" s="236">
        <f t="shared" si="29"/>
        <v>0.16707243937343175</v>
      </c>
      <c r="Q187" s="236">
        <f t="shared" si="29"/>
        <v>0.16279426961992802</v>
      </c>
    </row>
    <row r="188" spans="1:17" x14ac:dyDescent="0.25">
      <c r="A188" s="142" t="s">
        <v>188</v>
      </c>
      <c r="B188" s="235">
        <f t="shared" ref="B188:Q188" si="30">IF(B$92=0,0,B$92/B$60)</f>
        <v>8.9050475404478635E-2</v>
      </c>
      <c r="C188" s="235">
        <f t="shared" si="30"/>
        <v>8.9936183319402868E-2</v>
      </c>
      <c r="D188" s="235">
        <f t="shared" si="30"/>
        <v>8.8656442757028942E-2</v>
      </c>
      <c r="E188" s="235">
        <f t="shared" si="30"/>
        <v>9.1092175563124198E-2</v>
      </c>
      <c r="F188" s="235">
        <f t="shared" si="30"/>
        <v>8.5634260159341391E-2</v>
      </c>
      <c r="G188" s="235">
        <f t="shared" si="30"/>
        <v>8.1960089293740768E-2</v>
      </c>
      <c r="H188" s="235">
        <f t="shared" si="30"/>
        <v>6.2729657049182819E-2</v>
      </c>
      <c r="I188" s="235">
        <f t="shared" si="30"/>
        <v>7.075288662105983E-2</v>
      </c>
      <c r="J188" s="235">
        <f t="shared" si="30"/>
        <v>6.2320955159278012E-2</v>
      </c>
      <c r="K188" s="235">
        <f t="shared" si="30"/>
        <v>0</v>
      </c>
      <c r="L188" s="235">
        <f t="shared" si="30"/>
        <v>0</v>
      </c>
      <c r="M188" s="235">
        <f t="shared" si="30"/>
        <v>0</v>
      </c>
      <c r="N188" s="235">
        <f t="shared" si="30"/>
        <v>0</v>
      </c>
      <c r="O188" s="235">
        <f t="shared" si="30"/>
        <v>8.6318800586385497E-2</v>
      </c>
      <c r="P188" s="235">
        <f t="shared" si="30"/>
        <v>9.0094713104288848E-2</v>
      </c>
      <c r="Q188" s="235">
        <f t="shared" si="30"/>
        <v>9.2793800120057376E-2</v>
      </c>
    </row>
    <row r="189" spans="1:17" x14ac:dyDescent="0.25">
      <c r="A189" s="142" t="s">
        <v>187</v>
      </c>
      <c r="B189" s="235">
        <f t="shared" ref="B189:Q189" si="31">IF(B$93=0,0,B$93/B$60)</f>
        <v>7.5377063984552031E-2</v>
      </c>
      <c r="C189" s="235">
        <f t="shared" si="31"/>
        <v>6.8845594623759013E-2</v>
      </c>
      <c r="D189" s="235">
        <f t="shared" si="31"/>
        <v>7.8008804168070184E-2</v>
      </c>
      <c r="E189" s="235">
        <f t="shared" si="31"/>
        <v>7.3277261942698471E-2</v>
      </c>
      <c r="F189" s="235">
        <f t="shared" si="31"/>
        <v>9.4227731096220638E-2</v>
      </c>
      <c r="G189" s="235">
        <f t="shared" si="31"/>
        <v>0.10549714268856364</v>
      </c>
      <c r="H189" s="235">
        <f t="shared" si="31"/>
        <v>0.17198903894046652</v>
      </c>
      <c r="I189" s="235">
        <f t="shared" si="31"/>
        <v>0.1504247074215225</v>
      </c>
      <c r="J189" s="235">
        <f t="shared" si="31"/>
        <v>0.18046224251481152</v>
      </c>
      <c r="K189" s="235">
        <f t="shared" si="31"/>
        <v>0.33685954334995027</v>
      </c>
      <c r="L189" s="235">
        <f t="shared" si="31"/>
        <v>0.38061721082813327</v>
      </c>
      <c r="M189" s="235">
        <f t="shared" si="31"/>
        <v>0.39223292782462738</v>
      </c>
      <c r="N189" s="235">
        <f t="shared" si="31"/>
        <v>0.40235735808257933</v>
      </c>
      <c r="O189" s="235">
        <f t="shared" si="31"/>
        <v>9.1311529960258847E-2</v>
      </c>
      <c r="P189" s="235">
        <f t="shared" si="31"/>
        <v>7.6977726269142913E-2</v>
      </c>
      <c r="Q189" s="235">
        <f t="shared" si="31"/>
        <v>7.0000469499870654E-2</v>
      </c>
    </row>
    <row r="190" spans="1:17" x14ac:dyDescent="0.25">
      <c r="A190" s="142" t="s">
        <v>186</v>
      </c>
      <c r="B190" s="235">
        <f t="shared" ref="B190:Q190" si="32">IF(B$104=0,0,B$104/B$60)</f>
        <v>0</v>
      </c>
      <c r="C190" s="235">
        <f t="shared" si="32"/>
        <v>0</v>
      </c>
      <c r="D190" s="235">
        <f t="shared" si="32"/>
        <v>0</v>
      </c>
      <c r="E190" s="235">
        <f t="shared" si="32"/>
        <v>0</v>
      </c>
      <c r="F190" s="235">
        <f t="shared" si="32"/>
        <v>0</v>
      </c>
      <c r="G190" s="235">
        <f t="shared" si="32"/>
        <v>0</v>
      </c>
      <c r="H190" s="235">
        <f t="shared" si="32"/>
        <v>0</v>
      </c>
      <c r="I190" s="235">
        <f t="shared" si="32"/>
        <v>0</v>
      </c>
      <c r="J190" s="235">
        <f t="shared" si="32"/>
        <v>0</v>
      </c>
      <c r="K190" s="235">
        <f t="shared" si="32"/>
        <v>0</v>
      </c>
      <c r="L190" s="235">
        <f t="shared" si="32"/>
        <v>0</v>
      </c>
      <c r="M190" s="235">
        <f t="shared" si="32"/>
        <v>0</v>
      </c>
      <c r="N190" s="235">
        <f t="shared" si="32"/>
        <v>0</v>
      </c>
      <c r="O190" s="235">
        <f t="shared" si="32"/>
        <v>0</v>
      </c>
      <c r="P190" s="235">
        <f t="shared" si="32"/>
        <v>0</v>
      </c>
      <c r="Q190" s="235">
        <f t="shared" si="32"/>
        <v>0</v>
      </c>
    </row>
    <row r="191" spans="1:17" x14ac:dyDescent="0.25">
      <c r="A191" s="72" t="s">
        <v>179</v>
      </c>
      <c r="B191" s="234">
        <f t="shared" ref="B191:Q191" si="33">IF(B$105=0,0,B$105/B$60)</f>
        <v>0</v>
      </c>
      <c r="C191" s="234">
        <f t="shared" si="33"/>
        <v>0</v>
      </c>
      <c r="D191" s="234">
        <f t="shared" si="33"/>
        <v>0</v>
      </c>
      <c r="E191" s="234">
        <f t="shared" si="33"/>
        <v>0</v>
      </c>
      <c r="F191" s="234">
        <f t="shared" si="33"/>
        <v>0</v>
      </c>
      <c r="G191" s="234">
        <f t="shared" si="33"/>
        <v>0</v>
      </c>
      <c r="H191" s="234">
        <f t="shared" si="33"/>
        <v>0</v>
      </c>
      <c r="I191" s="234">
        <f t="shared" si="33"/>
        <v>0</v>
      </c>
      <c r="J191" s="234">
        <f t="shared" si="33"/>
        <v>0</v>
      </c>
      <c r="K191" s="234">
        <f t="shared" si="33"/>
        <v>0</v>
      </c>
      <c r="L191" s="234">
        <f t="shared" si="33"/>
        <v>0</v>
      </c>
      <c r="M191" s="234">
        <f t="shared" si="33"/>
        <v>0</v>
      </c>
      <c r="N191" s="234">
        <f t="shared" si="33"/>
        <v>0</v>
      </c>
      <c r="O191" s="234">
        <f t="shared" si="33"/>
        <v>0</v>
      </c>
      <c r="P191" s="234">
        <f t="shared" si="33"/>
        <v>0</v>
      </c>
      <c r="Q191" s="234">
        <f t="shared" si="33"/>
        <v>0</v>
      </c>
    </row>
    <row r="192" spans="1:17" x14ac:dyDescent="0.25">
      <c r="A192" s="177" t="s">
        <v>98</v>
      </c>
      <c r="B192" s="209">
        <f t="shared" ref="B192:Q192" si="34">IF(B$106=0,0,B$106/B$60)</f>
        <v>0</v>
      </c>
      <c r="C192" s="209">
        <f t="shared" si="34"/>
        <v>0</v>
      </c>
      <c r="D192" s="209">
        <f t="shared" si="34"/>
        <v>0</v>
      </c>
      <c r="E192" s="209">
        <f t="shared" si="34"/>
        <v>0</v>
      </c>
      <c r="F192" s="209">
        <f t="shared" si="34"/>
        <v>0</v>
      </c>
      <c r="G192" s="209">
        <f t="shared" si="34"/>
        <v>0</v>
      </c>
      <c r="H192" s="209">
        <f t="shared" si="34"/>
        <v>0</v>
      </c>
      <c r="I192" s="209">
        <f t="shared" si="34"/>
        <v>0</v>
      </c>
      <c r="J192" s="209">
        <f t="shared" si="34"/>
        <v>0</v>
      </c>
      <c r="K192" s="209">
        <f t="shared" si="34"/>
        <v>0</v>
      </c>
      <c r="L192" s="209">
        <f t="shared" si="34"/>
        <v>0</v>
      </c>
      <c r="M192" s="209">
        <f t="shared" si="34"/>
        <v>0</v>
      </c>
      <c r="N192" s="209">
        <f t="shared" si="34"/>
        <v>0</v>
      </c>
      <c r="O192" s="209">
        <f t="shared" si="34"/>
        <v>0</v>
      </c>
      <c r="P192" s="209">
        <f t="shared" si="34"/>
        <v>0</v>
      </c>
      <c r="Q192" s="209">
        <f t="shared" si="34"/>
        <v>0</v>
      </c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5">SUM(B$195:B$199,B$201:B$202,B$204:B$205,B$207:B$210)</f>
        <v>1</v>
      </c>
      <c r="C194" s="77">
        <f t="shared" si="35"/>
        <v>1</v>
      </c>
      <c r="D194" s="77">
        <f t="shared" si="35"/>
        <v>1</v>
      </c>
      <c r="E194" s="77">
        <f t="shared" si="35"/>
        <v>1</v>
      </c>
      <c r="F194" s="77">
        <f t="shared" si="35"/>
        <v>1</v>
      </c>
      <c r="G194" s="77">
        <f t="shared" si="35"/>
        <v>1</v>
      </c>
      <c r="H194" s="77">
        <f t="shared" si="35"/>
        <v>1</v>
      </c>
      <c r="I194" s="77">
        <f t="shared" si="35"/>
        <v>1</v>
      </c>
      <c r="J194" s="77">
        <f t="shared" si="35"/>
        <v>0.99999999999999989</v>
      </c>
      <c r="K194" s="77">
        <f t="shared" si="35"/>
        <v>0.99999999999999989</v>
      </c>
      <c r="L194" s="77">
        <f t="shared" si="35"/>
        <v>1</v>
      </c>
      <c r="M194" s="77">
        <f t="shared" si="35"/>
        <v>1</v>
      </c>
      <c r="N194" s="77">
        <f t="shared" si="35"/>
        <v>1</v>
      </c>
      <c r="O194" s="77">
        <f t="shared" si="35"/>
        <v>1</v>
      </c>
      <c r="P194" s="77">
        <f t="shared" si="35"/>
        <v>1.0000000000000002</v>
      </c>
      <c r="Q194" s="77">
        <f t="shared" si="35"/>
        <v>1</v>
      </c>
    </row>
    <row r="195" spans="1:17" x14ac:dyDescent="0.25">
      <c r="A195" s="132" t="s">
        <v>83</v>
      </c>
      <c r="B195" s="240">
        <f t="shared" ref="B195:Q195" si="36">IF(B$109=0,0,B$109/B$108)</f>
        <v>0</v>
      </c>
      <c r="C195" s="240">
        <f t="shared" si="36"/>
        <v>0</v>
      </c>
      <c r="D195" s="240">
        <f t="shared" si="36"/>
        <v>0</v>
      </c>
      <c r="E195" s="240">
        <f t="shared" si="36"/>
        <v>0</v>
      </c>
      <c r="F195" s="240">
        <f t="shared" si="36"/>
        <v>0</v>
      </c>
      <c r="G195" s="240">
        <f t="shared" si="36"/>
        <v>0</v>
      </c>
      <c r="H195" s="240">
        <f t="shared" si="36"/>
        <v>0</v>
      </c>
      <c r="I195" s="240">
        <f t="shared" si="36"/>
        <v>0</v>
      </c>
      <c r="J195" s="240">
        <f t="shared" si="36"/>
        <v>0</v>
      </c>
      <c r="K195" s="240">
        <f t="shared" si="36"/>
        <v>0</v>
      </c>
      <c r="L195" s="240">
        <f t="shared" si="36"/>
        <v>0</v>
      </c>
      <c r="M195" s="240">
        <f t="shared" si="36"/>
        <v>0</v>
      </c>
      <c r="N195" s="240">
        <f t="shared" si="36"/>
        <v>0</v>
      </c>
      <c r="O195" s="240">
        <f t="shared" si="36"/>
        <v>0</v>
      </c>
      <c r="P195" s="240">
        <f t="shared" si="36"/>
        <v>0</v>
      </c>
      <c r="Q195" s="240">
        <f t="shared" si="36"/>
        <v>0</v>
      </c>
    </row>
    <row r="196" spans="1:17" x14ac:dyDescent="0.25">
      <c r="A196" s="76" t="s">
        <v>82</v>
      </c>
      <c r="B196" s="239">
        <f t="shared" ref="B196:Q196" si="37">IF(B$110=0,0,B$110/B$108)</f>
        <v>0</v>
      </c>
      <c r="C196" s="239">
        <f t="shared" si="37"/>
        <v>0</v>
      </c>
      <c r="D196" s="239">
        <f t="shared" si="37"/>
        <v>0</v>
      </c>
      <c r="E196" s="239">
        <f t="shared" si="37"/>
        <v>0</v>
      </c>
      <c r="F196" s="239">
        <f t="shared" si="37"/>
        <v>0</v>
      </c>
      <c r="G196" s="239">
        <f t="shared" si="37"/>
        <v>0</v>
      </c>
      <c r="H196" s="239">
        <f t="shared" si="37"/>
        <v>0</v>
      </c>
      <c r="I196" s="239">
        <f t="shared" si="37"/>
        <v>0</v>
      </c>
      <c r="J196" s="239">
        <f t="shared" si="37"/>
        <v>0</v>
      </c>
      <c r="K196" s="239">
        <f t="shared" si="37"/>
        <v>0</v>
      </c>
      <c r="L196" s="239">
        <f t="shared" si="37"/>
        <v>0</v>
      </c>
      <c r="M196" s="239">
        <f t="shared" si="37"/>
        <v>0</v>
      </c>
      <c r="N196" s="239">
        <f t="shared" si="37"/>
        <v>0</v>
      </c>
      <c r="O196" s="239">
        <f t="shared" si="37"/>
        <v>0</v>
      </c>
      <c r="P196" s="239">
        <f t="shared" si="37"/>
        <v>0</v>
      </c>
      <c r="Q196" s="239">
        <f t="shared" si="37"/>
        <v>0</v>
      </c>
    </row>
    <row r="197" spans="1:17" x14ac:dyDescent="0.25">
      <c r="A197" s="76" t="s">
        <v>81</v>
      </c>
      <c r="B197" s="239">
        <f t="shared" ref="B197:Q197" si="38">IF(B$111=0,0,B$111/B$108)</f>
        <v>0</v>
      </c>
      <c r="C197" s="239">
        <f t="shared" si="38"/>
        <v>0</v>
      </c>
      <c r="D197" s="239">
        <f t="shared" si="38"/>
        <v>0</v>
      </c>
      <c r="E197" s="239">
        <f t="shared" si="38"/>
        <v>0</v>
      </c>
      <c r="F197" s="239">
        <f t="shared" si="38"/>
        <v>0</v>
      </c>
      <c r="G197" s="239">
        <f t="shared" si="38"/>
        <v>0</v>
      </c>
      <c r="H197" s="239">
        <f t="shared" si="38"/>
        <v>0</v>
      </c>
      <c r="I197" s="239">
        <f t="shared" si="38"/>
        <v>0</v>
      </c>
      <c r="J197" s="239">
        <f t="shared" si="38"/>
        <v>0</v>
      </c>
      <c r="K197" s="239">
        <f t="shared" si="38"/>
        <v>0</v>
      </c>
      <c r="L197" s="239">
        <f t="shared" si="38"/>
        <v>0</v>
      </c>
      <c r="M197" s="239">
        <f t="shared" si="38"/>
        <v>0</v>
      </c>
      <c r="N197" s="239">
        <f t="shared" si="38"/>
        <v>0</v>
      </c>
      <c r="O197" s="239">
        <f t="shared" si="38"/>
        <v>0</v>
      </c>
      <c r="P197" s="239">
        <f t="shared" si="38"/>
        <v>0</v>
      </c>
      <c r="Q197" s="239">
        <f t="shared" si="38"/>
        <v>0</v>
      </c>
    </row>
    <row r="198" spans="1:17" x14ac:dyDescent="0.25">
      <c r="A198" s="76" t="s">
        <v>80</v>
      </c>
      <c r="B198" s="239">
        <f t="shared" ref="B198:Q198" si="39">IF(B$112=0,0,B$112/B$108)</f>
        <v>0</v>
      </c>
      <c r="C198" s="239">
        <f t="shared" si="39"/>
        <v>0</v>
      </c>
      <c r="D198" s="239">
        <f t="shared" si="39"/>
        <v>0</v>
      </c>
      <c r="E198" s="239">
        <f t="shared" si="39"/>
        <v>0</v>
      </c>
      <c r="F198" s="239">
        <f t="shared" si="39"/>
        <v>0</v>
      </c>
      <c r="G198" s="239">
        <f t="shared" si="39"/>
        <v>0</v>
      </c>
      <c r="H198" s="239">
        <f t="shared" si="39"/>
        <v>0</v>
      </c>
      <c r="I198" s="239">
        <f t="shared" si="39"/>
        <v>0</v>
      </c>
      <c r="J198" s="239">
        <f t="shared" si="39"/>
        <v>0</v>
      </c>
      <c r="K198" s="239">
        <f t="shared" si="39"/>
        <v>0</v>
      </c>
      <c r="L198" s="239">
        <f t="shared" si="39"/>
        <v>0</v>
      </c>
      <c r="M198" s="239">
        <f t="shared" si="39"/>
        <v>0</v>
      </c>
      <c r="N198" s="239">
        <f t="shared" si="39"/>
        <v>0</v>
      </c>
      <c r="O198" s="239">
        <f t="shared" si="39"/>
        <v>0</v>
      </c>
      <c r="P198" s="239">
        <f t="shared" si="39"/>
        <v>0</v>
      </c>
      <c r="Q198" s="239">
        <f t="shared" si="39"/>
        <v>0</v>
      </c>
    </row>
    <row r="199" spans="1:17" x14ac:dyDescent="0.25">
      <c r="A199" s="129" t="s">
        <v>79</v>
      </c>
      <c r="B199" s="238">
        <f t="shared" ref="B199:Q199" si="40">IF(B$113=0,0,B$113/B$108)</f>
        <v>2.2580608942678843E-2</v>
      </c>
      <c r="C199" s="238">
        <f t="shared" si="40"/>
        <v>2.1095853948848591E-2</v>
      </c>
      <c r="D199" s="238">
        <f t="shared" si="40"/>
        <v>2.2817283950495783E-2</v>
      </c>
      <c r="E199" s="238">
        <f t="shared" si="40"/>
        <v>2.1833900547941425E-2</v>
      </c>
      <c r="F199" s="238">
        <f t="shared" si="40"/>
        <v>2.5541104511728918E-2</v>
      </c>
      <c r="G199" s="238">
        <f t="shared" si="40"/>
        <v>2.781144126553246E-2</v>
      </c>
      <c r="H199" s="238">
        <f t="shared" si="40"/>
        <v>3.7840087918278857E-2</v>
      </c>
      <c r="I199" s="238">
        <f t="shared" si="40"/>
        <v>3.40647705678968E-2</v>
      </c>
      <c r="J199" s="238">
        <f t="shared" si="40"/>
        <v>3.83406872936118E-2</v>
      </c>
      <c r="K199" s="238">
        <f t="shared" si="40"/>
        <v>0</v>
      </c>
      <c r="L199" s="238">
        <f t="shared" si="40"/>
        <v>0</v>
      </c>
      <c r="M199" s="238">
        <f t="shared" si="40"/>
        <v>0</v>
      </c>
      <c r="N199" s="238">
        <f t="shared" si="40"/>
        <v>0</v>
      </c>
      <c r="O199" s="238">
        <f t="shared" si="40"/>
        <v>2.4521762554581272E-2</v>
      </c>
      <c r="P199" s="238">
        <f t="shared" si="40"/>
        <v>2.8691089958247627E-2</v>
      </c>
      <c r="Q199" s="238">
        <f t="shared" si="40"/>
        <v>2.6706697843602557E-2</v>
      </c>
    </row>
    <row r="200" spans="1:17" x14ac:dyDescent="0.25">
      <c r="A200" s="127" t="s">
        <v>183</v>
      </c>
      <c r="B200" s="237">
        <f t="shared" ref="B200:Q200" si="41">IF(B$118=0,0,B$118/B$108)</f>
        <v>0.22411603514958411</v>
      </c>
      <c r="C200" s="237">
        <f t="shared" si="41"/>
        <v>0.2093796122643338</v>
      </c>
      <c r="D200" s="237">
        <f t="shared" si="41"/>
        <v>0.22646507119664464</v>
      </c>
      <c r="E200" s="237">
        <f t="shared" si="41"/>
        <v>0.2167048388764331</v>
      </c>
      <c r="F200" s="237">
        <f t="shared" si="41"/>
        <v>0.25349941142157495</v>
      </c>
      <c r="G200" s="237">
        <f t="shared" si="41"/>
        <v>0.27603285474050715</v>
      </c>
      <c r="H200" s="237">
        <f t="shared" si="41"/>
        <v>0.37556872338936337</v>
      </c>
      <c r="I200" s="237">
        <f t="shared" si="41"/>
        <v>0.33809811495063991</v>
      </c>
      <c r="J200" s="237">
        <f t="shared" si="41"/>
        <v>0.38053724959176916</v>
      </c>
      <c r="K200" s="237">
        <f t="shared" si="41"/>
        <v>0.570299105838036</v>
      </c>
      <c r="L200" s="237">
        <f t="shared" si="41"/>
        <v>0.59143060006224379</v>
      </c>
      <c r="M200" s="237">
        <f t="shared" si="41"/>
        <v>0.59884082794738469</v>
      </c>
      <c r="N200" s="237">
        <f t="shared" si="41"/>
        <v>0.60340312321301315</v>
      </c>
      <c r="O200" s="237">
        <f t="shared" si="41"/>
        <v>0.24338228488714558</v>
      </c>
      <c r="P200" s="237">
        <f t="shared" si="41"/>
        <v>0.21501255716931952</v>
      </c>
      <c r="Q200" s="237">
        <f t="shared" si="41"/>
        <v>0.20719045481300913</v>
      </c>
    </row>
    <row r="201" spans="1:17" x14ac:dyDescent="0.25">
      <c r="A201" s="142" t="s">
        <v>192</v>
      </c>
      <c r="B201" s="235">
        <f t="shared" ref="B201:Q201" si="42">IF(B$119=0,0,B$119/B$108)</f>
        <v>0.22411603514958411</v>
      </c>
      <c r="C201" s="235">
        <f t="shared" si="42"/>
        <v>0.2093796122643338</v>
      </c>
      <c r="D201" s="235">
        <f t="shared" si="42"/>
        <v>0.22646507119664464</v>
      </c>
      <c r="E201" s="235">
        <f t="shared" si="42"/>
        <v>0.2167048388764331</v>
      </c>
      <c r="F201" s="235">
        <f t="shared" si="42"/>
        <v>0.25349941142157495</v>
      </c>
      <c r="G201" s="235">
        <f t="shared" si="42"/>
        <v>0.27603285474050715</v>
      </c>
      <c r="H201" s="235">
        <f t="shared" si="42"/>
        <v>0.37556872338936337</v>
      </c>
      <c r="I201" s="235">
        <f t="shared" si="42"/>
        <v>0.33809811495063991</v>
      </c>
      <c r="J201" s="235">
        <f t="shared" si="42"/>
        <v>0.38053724959176916</v>
      </c>
      <c r="K201" s="235">
        <f t="shared" si="42"/>
        <v>0.570299105838036</v>
      </c>
      <c r="L201" s="235">
        <f t="shared" si="42"/>
        <v>0.59143060006224379</v>
      </c>
      <c r="M201" s="235">
        <f t="shared" si="42"/>
        <v>0.59884082794738469</v>
      </c>
      <c r="N201" s="235">
        <f t="shared" si="42"/>
        <v>0.60340312321301315</v>
      </c>
      <c r="O201" s="235">
        <f t="shared" si="42"/>
        <v>0.24338228488714558</v>
      </c>
      <c r="P201" s="235">
        <f t="shared" si="42"/>
        <v>0.21501255716931952</v>
      </c>
      <c r="Q201" s="235">
        <f t="shared" si="42"/>
        <v>0.20719045481300913</v>
      </c>
    </row>
    <row r="202" spans="1:17" x14ac:dyDescent="0.25">
      <c r="A202" s="142" t="s">
        <v>191</v>
      </c>
      <c r="B202" s="235">
        <f t="shared" ref="B202:Q202" si="43">IF(B$130=0,0,B$130/B$108)</f>
        <v>0</v>
      </c>
      <c r="C202" s="235">
        <f t="shared" si="43"/>
        <v>0</v>
      </c>
      <c r="D202" s="235">
        <f t="shared" si="43"/>
        <v>0</v>
      </c>
      <c r="E202" s="235">
        <f t="shared" si="43"/>
        <v>0</v>
      </c>
      <c r="F202" s="235">
        <f t="shared" si="43"/>
        <v>0</v>
      </c>
      <c r="G202" s="235">
        <f t="shared" si="43"/>
        <v>0</v>
      </c>
      <c r="H202" s="235">
        <f t="shared" si="43"/>
        <v>0</v>
      </c>
      <c r="I202" s="235">
        <f t="shared" si="43"/>
        <v>0</v>
      </c>
      <c r="J202" s="235">
        <f t="shared" si="43"/>
        <v>0</v>
      </c>
      <c r="K202" s="235">
        <f t="shared" si="43"/>
        <v>0</v>
      </c>
      <c r="L202" s="235">
        <f t="shared" si="43"/>
        <v>0</v>
      </c>
      <c r="M202" s="235">
        <f t="shared" si="43"/>
        <v>0</v>
      </c>
      <c r="N202" s="235">
        <f t="shared" si="43"/>
        <v>0</v>
      </c>
      <c r="O202" s="235">
        <f t="shared" si="43"/>
        <v>0</v>
      </c>
      <c r="P202" s="235">
        <f t="shared" si="43"/>
        <v>0</v>
      </c>
      <c r="Q202" s="235">
        <f t="shared" si="43"/>
        <v>0</v>
      </c>
    </row>
    <row r="203" spans="1:17" x14ac:dyDescent="0.25">
      <c r="A203" s="127" t="s">
        <v>181</v>
      </c>
      <c r="B203" s="237">
        <f t="shared" ref="B203:Q203" si="44">IF(B$131=0,0,B$131/B$108)</f>
        <v>0.43308486071625368</v>
      </c>
      <c r="C203" s="237">
        <f t="shared" si="44"/>
        <v>0.45194289686714828</v>
      </c>
      <c r="D203" s="237">
        <f t="shared" si="44"/>
        <v>0.42988885930582599</v>
      </c>
      <c r="E203" s="237">
        <f t="shared" si="44"/>
        <v>0.43944422063612298</v>
      </c>
      <c r="F203" s="237">
        <f t="shared" si="44"/>
        <v>0.39606578339997467</v>
      </c>
      <c r="G203" s="237">
        <f t="shared" si="44"/>
        <v>0.37053977336762994</v>
      </c>
      <c r="H203" s="237">
        <f t="shared" si="44"/>
        <v>0.25541558251503083</v>
      </c>
      <c r="I203" s="237">
        <f t="shared" si="44"/>
        <v>0.29669176043841305</v>
      </c>
      <c r="J203" s="237">
        <f t="shared" si="44"/>
        <v>0.24732830328220246</v>
      </c>
      <c r="K203" s="237">
        <f t="shared" si="44"/>
        <v>8.9205231771012153E-2</v>
      </c>
      <c r="L203" s="237">
        <f t="shared" si="44"/>
        <v>5.5457231489673076E-2</v>
      </c>
      <c r="M203" s="237">
        <f t="shared" si="44"/>
        <v>4.3622745480347905E-2</v>
      </c>
      <c r="N203" s="237">
        <f t="shared" si="44"/>
        <v>3.6336543176130449E-2</v>
      </c>
      <c r="O203" s="237">
        <f t="shared" si="44"/>
        <v>0.40823617654772437</v>
      </c>
      <c r="P203" s="237">
        <f t="shared" si="44"/>
        <v>0.43588130103481348</v>
      </c>
      <c r="Q203" s="237">
        <f t="shared" si="44"/>
        <v>0.44450635031655589</v>
      </c>
    </row>
    <row r="204" spans="1:17" x14ac:dyDescent="0.25">
      <c r="A204" s="142" t="s">
        <v>190</v>
      </c>
      <c r="B204" s="235">
        <f t="shared" ref="B204:Q204" si="45">IF(B$132=0,0,B$132/B$108)</f>
        <v>0.43308486071625368</v>
      </c>
      <c r="C204" s="235">
        <f t="shared" si="45"/>
        <v>0.45194289686714828</v>
      </c>
      <c r="D204" s="235">
        <f t="shared" si="45"/>
        <v>0.42988885930582599</v>
      </c>
      <c r="E204" s="235">
        <f t="shared" si="45"/>
        <v>0.43944422063612298</v>
      </c>
      <c r="F204" s="235">
        <f t="shared" si="45"/>
        <v>0.39606578339997467</v>
      </c>
      <c r="G204" s="235">
        <f t="shared" si="45"/>
        <v>0.37053977336762994</v>
      </c>
      <c r="H204" s="235">
        <f t="shared" si="45"/>
        <v>0.25541558251503083</v>
      </c>
      <c r="I204" s="235">
        <f t="shared" si="45"/>
        <v>0.29669176043841305</v>
      </c>
      <c r="J204" s="235">
        <f t="shared" si="45"/>
        <v>0.24732830328220246</v>
      </c>
      <c r="K204" s="235">
        <f t="shared" si="45"/>
        <v>8.9205231771012153E-2</v>
      </c>
      <c r="L204" s="235">
        <f t="shared" si="45"/>
        <v>5.5457231489673076E-2</v>
      </c>
      <c r="M204" s="235">
        <f t="shared" si="45"/>
        <v>4.3622745480347905E-2</v>
      </c>
      <c r="N204" s="235">
        <f t="shared" si="45"/>
        <v>3.6336543176130449E-2</v>
      </c>
      <c r="O204" s="235">
        <f t="shared" si="45"/>
        <v>0.40823617654772437</v>
      </c>
      <c r="P204" s="235">
        <f t="shared" si="45"/>
        <v>0.43588130103481348</v>
      </c>
      <c r="Q204" s="235">
        <f t="shared" si="45"/>
        <v>0.44450635031655589</v>
      </c>
    </row>
    <row r="205" spans="1:17" x14ac:dyDescent="0.25">
      <c r="A205" s="142" t="s">
        <v>189</v>
      </c>
      <c r="B205" s="235">
        <f t="shared" ref="B205:Q205" si="46">IF(B$138=0,0,B$138/B$108)</f>
        <v>0</v>
      </c>
      <c r="C205" s="235">
        <f t="shared" si="46"/>
        <v>0</v>
      </c>
      <c r="D205" s="235">
        <f t="shared" si="46"/>
        <v>0</v>
      </c>
      <c r="E205" s="235">
        <f t="shared" si="46"/>
        <v>0</v>
      </c>
      <c r="F205" s="235">
        <f t="shared" si="46"/>
        <v>0</v>
      </c>
      <c r="G205" s="235">
        <f t="shared" si="46"/>
        <v>0</v>
      </c>
      <c r="H205" s="235">
        <f t="shared" si="46"/>
        <v>0</v>
      </c>
      <c r="I205" s="235">
        <f t="shared" si="46"/>
        <v>0</v>
      </c>
      <c r="J205" s="235">
        <f t="shared" si="46"/>
        <v>0</v>
      </c>
      <c r="K205" s="235">
        <f t="shared" si="46"/>
        <v>0</v>
      </c>
      <c r="L205" s="235">
        <f t="shared" si="46"/>
        <v>0</v>
      </c>
      <c r="M205" s="235">
        <f t="shared" si="46"/>
        <v>0</v>
      </c>
      <c r="N205" s="235">
        <f t="shared" si="46"/>
        <v>0</v>
      </c>
      <c r="O205" s="235">
        <f t="shared" si="46"/>
        <v>0</v>
      </c>
      <c r="P205" s="235">
        <f t="shared" si="46"/>
        <v>0</v>
      </c>
      <c r="Q205" s="235">
        <f t="shared" si="46"/>
        <v>0</v>
      </c>
    </row>
    <row r="206" spans="1:17" x14ac:dyDescent="0.25">
      <c r="A206" s="127" t="s">
        <v>180</v>
      </c>
      <c r="B206" s="236">
        <f t="shared" ref="B206:Q206" si="47">IF(B$139=0,0,B$139/B$108)</f>
        <v>0.32021849519148338</v>
      </c>
      <c r="C206" s="236">
        <f t="shared" si="47"/>
        <v>0.31758163691966934</v>
      </c>
      <c r="D206" s="236">
        <f t="shared" si="47"/>
        <v>0.32082878554703353</v>
      </c>
      <c r="E206" s="236">
        <f t="shared" si="47"/>
        <v>0.32201703993950254</v>
      </c>
      <c r="F206" s="236">
        <f t="shared" si="47"/>
        <v>0.32489370066672141</v>
      </c>
      <c r="G206" s="236">
        <f t="shared" si="47"/>
        <v>0.32561593062633054</v>
      </c>
      <c r="H206" s="236">
        <f t="shared" si="47"/>
        <v>0.331175606177327</v>
      </c>
      <c r="I206" s="236">
        <f t="shared" si="47"/>
        <v>0.33114535404305023</v>
      </c>
      <c r="J206" s="236">
        <f t="shared" si="47"/>
        <v>0.33379375983241649</v>
      </c>
      <c r="K206" s="236">
        <f t="shared" si="47"/>
        <v>0.34049566239095175</v>
      </c>
      <c r="L206" s="236">
        <f t="shared" si="47"/>
        <v>0.35311216844808313</v>
      </c>
      <c r="M206" s="236">
        <f t="shared" si="47"/>
        <v>0.35753642657226747</v>
      </c>
      <c r="N206" s="236">
        <f t="shared" si="47"/>
        <v>0.36026033361085641</v>
      </c>
      <c r="O206" s="236">
        <f t="shared" si="47"/>
        <v>0.32385977601054877</v>
      </c>
      <c r="P206" s="236">
        <f t="shared" si="47"/>
        <v>0.32041505183761959</v>
      </c>
      <c r="Q206" s="236">
        <f t="shared" si="47"/>
        <v>0.32159649702683263</v>
      </c>
    </row>
    <row r="207" spans="1:17" x14ac:dyDescent="0.25">
      <c r="A207" s="142" t="s">
        <v>188</v>
      </c>
      <c r="B207" s="235">
        <f t="shared" ref="B207:Q207" si="48">IF(B$140=0,0,B$140/B$108)</f>
        <v>0.1864105739453934</v>
      </c>
      <c r="C207" s="235">
        <f t="shared" si="48"/>
        <v>0.19257206029699087</v>
      </c>
      <c r="D207" s="235">
        <f t="shared" si="48"/>
        <v>0.18561837817281129</v>
      </c>
      <c r="E207" s="235">
        <f t="shared" si="48"/>
        <v>0.19263395499124919</v>
      </c>
      <c r="F207" s="235">
        <f t="shared" si="48"/>
        <v>0.17354250771531773</v>
      </c>
      <c r="G207" s="235">
        <f t="shared" si="48"/>
        <v>0.16081120139845984</v>
      </c>
      <c r="H207" s="235">
        <f t="shared" si="48"/>
        <v>0.10694323419092772</v>
      </c>
      <c r="I207" s="235">
        <f t="shared" si="48"/>
        <v>0.12928471560827004</v>
      </c>
      <c r="J207" s="235">
        <f t="shared" si="48"/>
        <v>0.10659494163721776</v>
      </c>
      <c r="K207" s="235">
        <f t="shared" si="48"/>
        <v>0</v>
      </c>
      <c r="L207" s="235">
        <f t="shared" si="48"/>
        <v>0</v>
      </c>
      <c r="M207" s="235">
        <f t="shared" si="48"/>
        <v>0</v>
      </c>
      <c r="N207" s="235">
        <f t="shared" si="48"/>
        <v>0</v>
      </c>
      <c r="O207" s="235">
        <f t="shared" si="48"/>
        <v>0.17854898828785667</v>
      </c>
      <c r="P207" s="235">
        <f t="shared" si="48"/>
        <v>0.19204233947266</v>
      </c>
      <c r="Q207" s="235">
        <f t="shared" si="48"/>
        <v>0.19789395141443705</v>
      </c>
    </row>
    <row r="208" spans="1:17" x14ac:dyDescent="0.25">
      <c r="A208" s="142" t="s">
        <v>187</v>
      </c>
      <c r="B208" s="235">
        <f t="shared" ref="B208:Q208" si="49">IF(B$141=0,0,B$141/B$108)</f>
        <v>0.13380792124608995</v>
      </c>
      <c r="C208" s="235">
        <f t="shared" si="49"/>
        <v>0.12500957662267845</v>
      </c>
      <c r="D208" s="235">
        <f t="shared" si="49"/>
        <v>0.13521040737422227</v>
      </c>
      <c r="E208" s="235">
        <f t="shared" si="49"/>
        <v>0.12938308494825335</v>
      </c>
      <c r="F208" s="235">
        <f t="shared" si="49"/>
        <v>0.15135119295140365</v>
      </c>
      <c r="G208" s="235">
        <f t="shared" si="49"/>
        <v>0.16480472922787071</v>
      </c>
      <c r="H208" s="235">
        <f t="shared" si="49"/>
        <v>0.22423237198639928</v>
      </c>
      <c r="I208" s="235">
        <f t="shared" si="49"/>
        <v>0.20186063843478022</v>
      </c>
      <c r="J208" s="235">
        <f t="shared" si="49"/>
        <v>0.22719881819519872</v>
      </c>
      <c r="K208" s="235">
        <f t="shared" si="49"/>
        <v>0.34049566239095175</v>
      </c>
      <c r="L208" s="235">
        <f t="shared" si="49"/>
        <v>0.35311216844808313</v>
      </c>
      <c r="M208" s="235">
        <f t="shared" si="49"/>
        <v>0.35753642657226747</v>
      </c>
      <c r="N208" s="235">
        <f t="shared" si="49"/>
        <v>0.36026033361085641</v>
      </c>
      <c r="O208" s="235">
        <f t="shared" si="49"/>
        <v>0.14531078772269213</v>
      </c>
      <c r="P208" s="235">
        <f t="shared" si="49"/>
        <v>0.12837271236495956</v>
      </c>
      <c r="Q208" s="235">
        <f t="shared" si="49"/>
        <v>0.12370254561239556</v>
      </c>
    </row>
    <row r="209" spans="1:17" x14ac:dyDescent="0.25">
      <c r="A209" s="142" t="s">
        <v>186</v>
      </c>
      <c r="B209" s="235">
        <f t="shared" ref="B209:Q209" si="50">IF(B$152=0,0,B$152/B$108)</f>
        <v>0</v>
      </c>
      <c r="C209" s="235">
        <f t="shared" si="50"/>
        <v>0</v>
      </c>
      <c r="D209" s="235">
        <f t="shared" si="50"/>
        <v>0</v>
      </c>
      <c r="E209" s="235">
        <f t="shared" si="50"/>
        <v>0</v>
      </c>
      <c r="F209" s="235">
        <f t="shared" si="50"/>
        <v>0</v>
      </c>
      <c r="G209" s="235">
        <f t="shared" si="50"/>
        <v>0</v>
      </c>
      <c r="H209" s="235">
        <f t="shared" si="50"/>
        <v>0</v>
      </c>
      <c r="I209" s="235">
        <f t="shared" si="50"/>
        <v>0</v>
      </c>
      <c r="J209" s="235">
        <f t="shared" si="50"/>
        <v>0</v>
      </c>
      <c r="K209" s="235">
        <f t="shared" si="50"/>
        <v>0</v>
      </c>
      <c r="L209" s="235">
        <f t="shared" si="50"/>
        <v>0</v>
      </c>
      <c r="M209" s="235">
        <f t="shared" si="50"/>
        <v>0</v>
      </c>
      <c r="N209" s="235">
        <f t="shared" si="50"/>
        <v>0</v>
      </c>
      <c r="O209" s="235">
        <f t="shared" si="50"/>
        <v>0</v>
      </c>
      <c r="P209" s="235">
        <f t="shared" si="50"/>
        <v>0</v>
      </c>
      <c r="Q209" s="235">
        <f t="shared" si="50"/>
        <v>0</v>
      </c>
    </row>
    <row r="210" spans="1:17" x14ac:dyDescent="0.25">
      <c r="A210" s="72" t="s">
        <v>179</v>
      </c>
      <c r="B210" s="234">
        <f t="shared" ref="B210:Q210" si="51">IF(B$153=0,0,B$153/B$108)</f>
        <v>0</v>
      </c>
      <c r="C210" s="234">
        <f t="shared" si="51"/>
        <v>0</v>
      </c>
      <c r="D210" s="234">
        <f t="shared" si="51"/>
        <v>0</v>
      </c>
      <c r="E210" s="234">
        <f t="shared" si="51"/>
        <v>0</v>
      </c>
      <c r="F210" s="234">
        <f t="shared" si="51"/>
        <v>0</v>
      </c>
      <c r="G210" s="234">
        <f t="shared" si="51"/>
        <v>0</v>
      </c>
      <c r="H210" s="234">
        <f t="shared" si="51"/>
        <v>0</v>
      </c>
      <c r="I210" s="234">
        <f t="shared" si="51"/>
        <v>0</v>
      </c>
      <c r="J210" s="234">
        <f t="shared" si="51"/>
        <v>0</v>
      </c>
      <c r="K210" s="234">
        <f t="shared" si="51"/>
        <v>0</v>
      </c>
      <c r="L210" s="234">
        <f t="shared" si="51"/>
        <v>0</v>
      </c>
      <c r="M210" s="234">
        <f t="shared" si="51"/>
        <v>0</v>
      </c>
      <c r="N210" s="234">
        <f t="shared" si="51"/>
        <v>0</v>
      </c>
      <c r="O210" s="234">
        <f t="shared" si="51"/>
        <v>0</v>
      </c>
      <c r="P210" s="234">
        <f t="shared" si="51"/>
        <v>0</v>
      </c>
      <c r="Q210" s="234">
        <f t="shared" si="51"/>
        <v>0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137" t="s">
        <v>133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196</v>
      </c>
      <c r="B214" s="230">
        <f>IF(B$5=0,0,(B$5-B$15-B$58)/(CHI_fec!B$5-CHI_fec!B$15))</f>
        <v>1.8921877033667001</v>
      </c>
      <c r="C214" s="230">
        <f>IF(C$5=0,0,(C$5-C$15-C$58)/(CHI_fec!C$5-CHI_fec!C$15))</f>
        <v>1.9128617543990447</v>
      </c>
      <c r="D214" s="230">
        <f>IF(D$5=0,0,(D$5-D$15-D$58)/(CHI_fec!D$5-CHI_fec!D$15))</f>
        <v>2.0213935011816142</v>
      </c>
      <c r="E214" s="230">
        <f>IF(E$5=0,0,(E$5-E$15-E$58)/(CHI_fec!E$5-CHI_fec!E$15))</f>
        <v>2.0176756462955243</v>
      </c>
      <c r="F214" s="230">
        <f>IF(F$5=0,0,(F$5-F$15-F$58)/(CHI_fec!F$5-CHI_fec!F$15))</f>
        <v>1.9899273672515077</v>
      </c>
      <c r="G214" s="230">
        <f>IF(G$5=0,0,(G$5-G$15-G$58)/(CHI_fec!G$5-CHI_fec!G$15))</f>
        <v>1.9311172983803557</v>
      </c>
      <c r="H214" s="230">
        <f>IF(H$5=0,0,(H$5-H$15-H$58)/(CHI_fec!H$5-CHI_fec!H$15))</f>
        <v>1.8431990339588158</v>
      </c>
      <c r="I214" s="230">
        <f>IF(I$5=0,0,(I$5-I$15-I$58)/(CHI_fec!I$5-CHI_fec!I$15))</f>
        <v>1.8537172406670397</v>
      </c>
      <c r="J214" s="230">
        <f>IF(J$5=0,0,(J$5-J$15-J$58)/(CHI_fec!J$5-CHI_fec!J$15))</f>
        <v>1.7878317252217844</v>
      </c>
      <c r="K214" s="230">
        <f>IF(K$5=0,0,(K$5-K$15-K$58)/(CHI_fec!K$5-CHI_fec!K$15))</f>
        <v>1.6277997603058167</v>
      </c>
      <c r="L214" s="230">
        <f>IF(L$5=0,0,(L$5-L$15-L$58)/(CHI_fec!L$5-CHI_fec!L$15))</f>
        <v>1.4588267967630106</v>
      </c>
      <c r="M214" s="230">
        <f>IF(M$5=0,0,(M$5-M$15-M$58)/(CHI_fec!M$5-CHI_fec!M$15))</f>
        <v>1.5110239348386283</v>
      </c>
      <c r="N214" s="230">
        <f>IF(N$5=0,0,(N$5-N$15-N$58)/(CHI_fec!N$5-CHI_fec!N$15))</f>
        <v>1.6307963761115736</v>
      </c>
      <c r="O214" s="230">
        <f>IF(O$5=0,0,(O$5-O$15-O$58)/(CHI_fec!O$5-CHI_fec!O$15))</f>
        <v>1.9045273431497551</v>
      </c>
      <c r="P214" s="230">
        <f>IF(P$5=0,0,(P$5-P$15-P$58)/(CHI_fec!P$5-CHI_fec!P$15))</f>
        <v>1.951970193491986</v>
      </c>
      <c r="Q214" s="230">
        <f>IF(Q$5=0,0,(Q$5-Q$15-Q$58)/(CHI_fec!Q$5-CHI_fec!Q$15))</f>
        <v>1.9672750043600968</v>
      </c>
    </row>
    <row r="215" spans="1:17" x14ac:dyDescent="0.25">
      <c r="A215" s="132" t="s">
        <v>83</v>
      </c>
      <c r="B215" s="229">
        <f>IF(B$6=0,0,B$6/CHI_fec!B$6)</f>
        <v>0</v>
      </c>
      <c r="C215" s="229">
        <f>IF(C$6=0,0,C$6/CHI_fec!C$6)</f>
        <v>0</v>
      </c>
      <c r="D215" s="229">
        <f>IF(D$6=0,0,D$6/CHI_fec!D$6)</f>
        <v>0</v>
      </c>
      <c r="E215" s="229">
        <f>IF(E$6=0,0,E$6/CHI_fec!E$6)</f>
        <v>0</v>
      </c>
      <c r="F215" s="229">
        <f>IF(F$6=0,0,F$6/CHI_fec!F$6)</f>
        <v>0</v>
      </c>
      <c r="G215" s="229">
        <f>IF(G$6=0,0,G$6/CHI_fec!G$6)</f>
        <v>0</v>
      </c>
      <c r="H215" s="229">
        <f>IF(H$6=0,0,H$6/CHI_fec!H$6)</f>
        <v>0</v>
      </c>
      <c r="I215" s="229">
        <f>IF(I$6=0,0,I$6/CHI_fec!I$6)</f>
        <v>0</v>
      </c>
      <c r="J215" s="229">
        <f>IF(J$6=0,0,J$6/CHI_fec!J$6)</f>
        <v>0</v>
      </c>
      <c r="K215" s="229">
        <f>IF(K$6=0,0,K$6/CHI_fec!K$6)</f>
        <v>0</v>
      </c>
      <c r="L215" s="229">
        <f>IF(L$6=0,0,L$6/CHI_fec!L$6)</f>
        <v>0</v>
      </c>
      <c r="M215" s="229">
        <f>IF(M$6=0,0,M$6/CHI_fec!M$6)</f>
        <v>0</v>
      </c>
      <c r="N215" s="229">
        <f>IF(N$6=0,0,N$6/CHI_fec!N$6)</f>
        <v>0</v>
      </c>
      <c r="O215" s="229">
        <f>IF(O$6=0,0,O$6/CHI_fec!O$6)</f>
        <v>0</v>
      </c>
      <c r="P215" s="229">
        <f>IF(P$6=0,0,P$6/CHI_fec!P$6)</f>
        <v>0</v>
      </c>
      <c r="Q215" s="229">
        <f>IF(Q$6=0,0,Q$6/CHI_fec!Q$6)</f>
        <v>0</v>
      </c>
    </row>
    <row r="216" spans="1:17" x14ac:dyDescent="0.25">
      <c r="A216" s="76" t="s">
        <v>82</v>
      </c>
      <c r="B216" s="228">
        <f>IF(B$7=0,0,B$7/CHI_fec!B$7)</f>
        <v>0</v>
      </c>
      <c r="C216" s="228">
        <f>IF(C$7=0,0,C$7/CHI_fec!C$7)</f>
        <v>0</v>
      </c>
      <c r="D216" s="228">
        <f>IF(D$7=0,0,D$7/CHI_fec!D$7)</f>
        <v>0</v>
      </c>
      <c r="E216" s="228">
        <f>IF(E$7=0,0,E$7/CHI_fec!E$7)</f>
        <v>0</v>
      </c>
      <c r="F216" s="228">
        <f>IF(F$7=0,0,F$7/CHI_fec!F$7)</f>
        <v>0</v>
      </c>
      <c r="G216" s="228">
        <f>IF(G$7=0,0,G$7/CHI_fec!G$7)</f>
        <v>0</v>
      </c>
      <c r="H216" s="228">
        <f>IF(H$7=0,0,H$7/CHI_fec!H$7)</f>
        <v>0</v>
      </c>
      <c r="I216" s="228">
        <f>IF(I$7=0,0,I$7/CHI_fec!I$7)</f>
        <v>0</v>
      </c>
      <c r="J216" s="228">
        <f>IF(J$7=0,0,J$7/CHI_fec!J$7)</f>
        <v>0</v>
      </c>
      <c r="K216" s="228">
        <f>IF(K$7=0,0,K$7/CHI_fec!K$7)</f>
        <v>0</v>
      </c>
      <c r="L216" s="228">
        <f>IF(L$7=0,0,L$7/CHI_fec!L$7)</f>
        <v>0</v>
      </c>
      <c r="M216" s="228">
        <f>IF(M$7=0,0,M$7/CHI_fec!M$7)</f>
        <v>0</v>
      </c>
      <c r="N216" s="228">
        <f>IF(N$7=0,0,N$7/CHI_fec!N$7)</f>
        <v>0</v>
      </c>
      <c r="O216" s="228">
        <f>IF(O$7=0,0,O$7/CHI_fec!O$7)</f>
        <v>0</v>
      </c>
      <c r="P216" s="228">
        <f>IF(P$7=0,0,P$7/CHI_fec!P$7)</f>
        <v>0</v>
      </c>
      <c r="Q216" s="228">
        <f>IF(Q$7=0,0,Q$7/CHI_fec!Q$7)</f>
        <v>0</v>
      </c>
    </row>
    <row r="217" spans="1:17" x14ac:dyDescent="0.25">
      <c r="A217" s="76" t="s">
        <v>81</v>
      </c>
      <c r="B217" s="228">
        <f>IF(B$8=0,0,B$8/CHI_fec!B$8)</f>
        <v>0</v>
      </c>
      <c r="C217" s="228">
        <f>IF(C$8=0,0,C$8/CHI_fec!C$8)</f>
        <v>0</v>
      </c>
      <c r="D217" s="228">
        <f>IF(D$8=0,0,D$8/CHI_fec!D$8)</f>
        <v>0</v>
      </c>
      <c r="E217" s="228">
        <f>IF(E$8=0,0,E$8/CHI_fec!E$8)</f>
        <v>0</v>
      </c>
      <c r="F217" s="228">
        <f>IF(F$8=0,0,F$8/CHI_fec!F$8)</f>
        <v>0</v>
      </c>
      <c r="G217" s="228">
        <f>IF(G$8=0,0,G$8/CHI_fec!G$8)</f>
        <v>0</v>
      </c>
      <c r="H217" s="228">
        <f>IF(H$8=0,0,H$8/CHI_fec!H$8)</f>
        <v>0</v>
      </c>
      <c r="I217" s="228">
        <f>IF(I$8=0,0,I$8/CHI_fec!I$8)</f>
        <v>0</v>
      </c>
      <c r="J217" s="228">
        <f>IF(J$8=0,0,J$8/CHI_fec!J$8)</f>
        <v>0</v>
      </c>
      <c r="K217" s="228">
        <f>IF(K$8=0,0,K$8/CHI_fec!K$8)</f>
        <v>0</v>
      </c>
      <c r="L217" s="228">
        <f>IF(L$8=0,0,L$8/CHI_fec!L$8)</f>
        <v>0</v>
      </c>
      <c r="M217" s="228">
        <f>IF(M$8=0,0,M$8/CHI_fec!M$8)</f>
        <v>0</v>
      </c>
      <c r="N217" s="228">
        <f>IF(N$8=0,0,N$8/CHI_fec!N$8)</f>
        <v>0</v>
      </c>
      <c r="O217" s="228">
        <f>IF(O$8=0,0,O$8/CHI_fec!O$8)</f>
        <v>0</v>
      </c>
      <c r="P217" s="228">
        <f>IF(P$8=0,0,P$8/CHI_fec!P$8)</f>
        <v>0</v>
      </c>
      <c r="Q217" s="228">
        <f>IF(Q$8=0,0,Q$8/CHI_fec!Q$8)</f>
        <v>0</v>
      </c>
    </row>
    <row r="218" spans="1:17" x14ac:dyDescent="0.25">
      <c r="A218" s="76" t="s">
        <v>80</v>
      </c>
      <c r="B218" s="228">
        <f>IF(B$9=0,0,B$9/CHI_fec!B$9)</f>
        <v>0</v>
      </c>
      <c r="C218" s="228">
        <f>IF(C$9=0,0,C$9/CHI_fec!C$9)</f>
        <v>0</v>
      </c>
      <c r="D218" s="228">
        <f>IF(D$9=0,0,D$9/CHI_fec!D$9)</f>
        <v>0</v>
      </c>
      <c r="E218" s="228">
        <f>IF(E$9=0,0,E$9/CHI_fec!E$9)</f>
        <v>0</v>
      </c>
      <c r="F218" s="228">
        <f>IF(F$9=0,0,F$9/CHI_fec!F$9)</f>
        <v>0</v>
      </c>
      <c r="G218" s="228">
        <f>IF(G$9=0,0,G$9/CHI_fec!G$9)</f>
        <v>0</v>
      </c>
      <c r="H218" s="228">
        <f>IF(H$9=0,0,H$9/CHI_fec!H$9)</f>
        <v>0</v>
      </c>
      <c r="I218" s="228">
        <f>IF(I$9=0,0,I$9/CHI_fec!I$9)</f>
        <v>0</v>
      </c>
      <c r="J218" s="228">
        <f>IF(J$9=0,0,J$9/CHI_fec!J$9)</f>
        <v>0</v>
      </c>
      <c r="K218" s="228">
        <f>IF(K$9=0,0,K$9/CHI_fec!K$9)</f>
        <v>0</v>
      </c>
      <c r="L218" s="228">
        <f>IF(L$9=0,0,L$9/CHI_fec!L$9)</f>
        <v>0</v>
      </c>
      <c r="M218" s="228">
        <f>IF(M$9=0,0,M$9/CHI_fec!M$9)</f>
        <v>0</v>
      </c>
      <c r="N218" s="228">
        <f>IF(N$9=0,0,N$9/CHI_fec!N$9)</f>
        <v>0</v>
      </c>
      <c r="O218" s="228">
        <f>IF(O$9=0,0,O$9/CHI_fec!O$9)</f>
        <v>0</v>
      </c>
      <c r="P218" s="228">
        <f>IF(P$9=0,0,P$9/CHI_fec!P$9)</f>
        <v>0</v>
      </c>
      <c r="Q218" s="228">
        <f>IF(Q$9=0,0,Q$9/CHI_fec!Q$9)</f>
        <v>0</v>
      </c>
    </row>
    <row r="219" spans="1:17" x14ac:dyDescent="0.25">
      <c r="A219" s="129" t="s">
        <v>79</v>
      </c>
      <c r="B219" s="227">
        <f>IF(B$10=0,0,B$10/CHI_fec!B$10)</f>
        <v>0.70463844000000009</v>
      </c>
      <c r="C219" s="227">
        <f>IF(C$10=0,0,C$10/CHI_fec!C$10)</f>
        <v>0.70463844000000009</v>
      </c>
      <c r="D219" s="227">
        <f>IF(D$10=0,0,D$10/CHI_fec!D$10)</f>
        <v>0.70463844000000009</v>
      </c>
      <c r="E219" s="227">
        <f>IF(E$10=0,0,E$10/CHI_fec!E$10)</f>
        <v>0.70463843999999998</v>
      </c>
      <c r="F219" s="227">
        <f>IF(F$10=0,0,F$10/CHI_fec!F$10)</f>
        <v>0.70463844000000009</v>
      </c>
      <c r="G219" s="227">
        <f>IF(G$10=0,0,G$10/CHI_fec!G$10)</f>
        <v>0.70463844000000009</v>
      </c>
      <c r="H219" s="227">
        <f>IF(H$10=0,0,H$10/CHI_fec!H$10)</f>
        <v>0.70463844000000009</v>
      </c>
      <c r="I219" s="227">
        <f>IF(I$10=0,0,I$10/CHI_fec!I$10)</f>
        <v>0.70463844000000009</v>
      </c>
      <c r="J219" s="227">
        <f>IF(J$10=0,0,J$10/CHI_fec!J$10)</f>
        <v>0.70463844000000009</v>
      </c>
      <c r="K219" s="227">
        <f>IF(K$10=0,0,K$10/CHI_fec!K$10)</f>
        <v>0</v>
      </c>
      <c r="L219" s="227">
        <f>IF(L$10=0,0,L$10/CHI_fec!L$10)</f>
        <v>0</v>
      </c>
      <c r="M219" s="227">
        <f>IF(M$10=0,0,M$10/CHI_fec!M$10)</f>
        <v>0</v>
      </c>
      <c r="N219" s="227">
        <f>IF(N$10=0,0,N$10/CHI_fec!N$10)</f>
        <v>0</v>
      </c>
      <c r="O219" s="227">
        <f>IF(O$10=0,0,O$10/CHI_fec!O$10)</f>
        <v>0.70456696266461705</v>
      </c>
      <c r="P219" s="227">
        <f>IF(P$10=0,0,P$10/CHI_fec!P$10)</f>
        <v>0.9300687726723722</v>
      </c>
      <c r="Q219" s="227">
        <f>IF(Q$10=0,0,Q$10/CHI_fec!Q$10)</f>
        <v>0.89471267604467486</v>
      </c>
    </row>
    <row r="220" spans="1:17" x14ac:dyDescent="0.25">
      <c r="A220" s="232" t="s">
        <v>185</v>
      </c>
      <c r="B220" s="231">
        <f>IF(B$15=0,0,B$15/CHI_fec!B$15)</f>
        <v>0</v>
      </c>
      <c r="C220" s="231">
        <f>IF(C$15=0,0,C$15/CHI_fec!C$15)</f>
        <v>0</v>
      </c>
      <c r="D220" s="231">
        <f>IF(D$15=0,0,D$15/CHI_fec!D$15)</f>
        <v>0</v>
      </c>
      <c r="E220" s="231">
        <f>IF(E$15=0,0,E$15/CHI_fec!E$15)</f>
        <v>0</v>
      </c>
      <c r="F220" s="231">
        <f>IF(F$15=0,0,F$15/CHI_fec!F$15)</f>
        <v>0</v>
      </c>
      <c r="G220" s="231">
        <f>IF(G$15=0,0,G$15/CHI_fec!G$15)</f>
        <v>0</v>
      </c>
      <c r="H220" s="231">
        <f>IF(H$15=0,0,H$15/CHI_fec!H$15)</f>
        <v>0</v>
      </c>
      <c r="I220" s="231">
        <f>IF(I$15=0,0,I$15/CHI_fec!I$15)</f>
        <v>0</v>
      </c>
      <c r="J220" s="231">
        <f>IF(J$15=0,0,J$15/CHI_fec!J$15)</f>
        <v>0</v>
      </c>
      <c r="K220" s="231">
        <f>IF(K$15=0,0,K$15/CHI_fec!K$15)</f>
        <v>0</v>
      </c>
      <c r="L220" s="231">
        <f>IF(L$15=0,0,L$15/CHI_fec!L$15)</f>
        <v>0</v>
      </c>
      <c r="M220" s="231">
        <f>IF(M$15=0,0,M$15/CHI_fec!M$15)</f>
        <v>0</v>
      </c>
      <c r="N220" s="231">
        <f>IF(N$15=0,0,N$15/CHI_fec!N$15)</f>
        <v>0</v>
      </c>
      <c r="O220" s="231">
        <f>IF(O$15=0,0,O$15/CHI_fec!O$15)</f>
        <v>0</v>
      </c>
      <c r="P220" s="231">
        <f>IF(P$15=0,0,P$15/CHI_fec!P$15)</f>
        <v>0</v>
      </c>
      <c r="Q220" s="231">
        <f>IF(Q$15=0,0,Q$15/CHI_fec!Q$15)</f>
        <v>0</v>
      </c>
    </row>
    <row r="221" spans="1:17" x14ac:dyDescent="0.25">
      <c r="A221" s="127" t="s">
        <v>184</v>
      </c>
      <c r="B221" s="226">
        <f>IF(B$24=0,0,B$24/CHI_fec!B$24)</f>
        <v>2.5644108270779831</v>
      </c>
      <c r="C221" s="226">
        <f>IF(C$24=0,0,C$24/CHI_fec!C$24)</f>
        <v>2.5372570258525657</v>
      </c>
      <c r="D221" s="226">
        <f>IF(D$24=0,0,D$24/CHI_fec!D$24)</f>
        <v>2.786969345893934</v>
      </c>
      <c r="E221" s="226">
        <f>IF(E$24=0,0,E$24/CHI_fec!E$24)</f>
        <v>2.7426351759219871</v>
      </c>
      <c r="F221" s="226">
        <f>IF(F$24=0,0,F$24/CHI_fec!F$24)</f>
        <v>2.8267715307045904</v>
      </c>
      <c r="G221" s="226">
        <f>IF(G$24=0,0,G$24/CHI_fec!G$24)</f>
        <v>2.7919189616389213</v>
      </c>
      <c r="H221" s="226">
        <f>IF(H$24=0,0,H$24/CHI_fec!H$24)</f>
        <v>2.8327524560774644</v>
      </c>
      <c r="I221" s="226">
        <f>IF(I$24=0,0,I$24/CHI_fec!I$24)</f>
        <v>2.7932211707728456</v>
      </c>
      <c r="J221" s="226">
        <f>IF(J$24=0,0,J$24/CHI_fec!J$24)</f>
        <v>2.7482979263716922</v>
      </c>
      <c r="K221" s="226">
        <f>IF(K$24=0,0,K$24/CHI_fec!K$24)</f>
        <v>2.6568805396641486</v>
      </c>
      <c r="L221" s="226">
        <f>IF(L$24=0,0,L$24/CHI_fec!L$24)</f>
        <v>2.8085995303280393</v>
      </c>
      <c r="M221" s="226">
        <f>IF(M$24=0,0,M$24/CHI_fec!M$24)</f>
        <v>2.6655007708495564</v>
      </c>
      <c r="N221" s="226">
        <f>IF(N$24=0,0,N$24/CHI_fec!N$24)</f>
        <v>2.681791851573827</v>
      </c>
      <c r="O221" s="226">
        <f>IF(O$24=0,0,O$24/CHI_fec!O$24)</f>
        <v>2.6538475353593745</v>
      </c>
      <c r="P221" s="226">
        <f>IF(P$24=0,0,P$24/CHI_fec!P$24)</f>
        <v>2.627426532290603</v>
      </c>
      <c r="Q221" s="226">
        <f>IF(Q$24=0,0,Q$24/CHI_fec!Q$24)</f>
        <v>2.6219363050628477</v>
      </c>
    </row>
    <row r="222" spans="1:17" x14ac:dyDescent="0.25">
      <c r="A222" s="127" t="s">
        <v>181</v>
      </c>
      <c r="B222" s="226">
        <f>IF(B$35=0,0,B$35/CHI_fec!B$35)</f>
        <v>1.7657205626531278</v>
      </c>
      <c r="C222" s="226">
        <f>IF(C$35=0,0,C$35/CHI_fec!C$35)</f>
        <v>1.972291380436729</v>
      </c>
      <c r="D222" s="226">
        <f>IF(D$35=0,0,D$35/CHI_fec!D$35)</f>
        <v>1.7345102280723874</v>
      </c>
      <c r="E222" s="226">
        <f>IF(E$35=0,0,E$35/CHI_fec!E$35)</f>
        <v>1.8529216305286369</v>
      </c>
      <c r="F222" s="226">
        <f>IF(F$35=0,0,F$35/CHI_fec!F$35)</f>
        <v>1.4276188458485324</v>
      </c>
      <c r="G222" s="226">
        <f>IF(G$35=0,0,G$35/CHI_fec!G$35)</f>
        <v>1.22658022174933</v>
      </c>
      <c r="H222" s="226">
        <f>IF(H$35=0,0,H$35/CHI_fec!H$35)</f>
        <v>0.62141234164489489</v>
      </c>
      <c r="I222" s="226">
        <f>IF(I$35=0,0,I$35/CHI_fec!I$35)</f>
        <v>0.80183431649621772</v>
      </c>
      <c r="J222" s="226">
        <f>IF(J$35=0,0,J$35/CHI_fec!J$35)</f>
        <v>0.59387978984420398</v>
      </c>
      <c r="K222" s="226">
        <f>IF(K$35=0,0,K$35/CHI_fec!K$35)</f>
        <v>0.14331396754472112</v>
      </c>
      <c r="L222" s="226">
        <f>IF(L$35=0,0,L$35/CHI_fec!L$35)</f>
        <v>8.6385933147127739E-2</v>
      </c>
      <c r="M222" s="226">
        <f>IF(M$35=0,0,M$35/CHI_fec!M$35)</f>
        <v>6.7056670413216071E-2</v>
      </c>
      <c r="N222" s="226">
        <f>IF(N$35=0,0,N$35/CHI_fec!N$35)</f>
        <v>5.5796646329125225E-2</v>
      </c>
      <c r="O222" s="226">
        <f>IF(O$35=0,0,O$35/CHI_fec!O$35)</f>
        <v>1.5324996021604211</v>
      </c>
      <c r="P222" s="226">
        <f>IF(P$35=0,0,P$35/CHI_fec!P$35)</f>
        <v>1.8460971197459268</v>
      </c>
      <c r="Q222" s="226">
        <f>IF(Q$35=0,0,Q$35/CHI_fec!Q$35)</f>
        <v>1.9456273273906568</v>
      </c>
    </row>
    <row r="223" spans="1:17" x14ac:dyDescent="0.25">
      <c r="A223" s="127" t="s">
        <v>180</v>
      </c>
      <c r="B223" s="225">
        <f>IF(B$43=0,0,B$43/CHI_fec!B$43)</f>
        <v>1.9664742500950494</v>
      </c>
      <c r="C223" s="225">
        <f>IF(C$43=0,0,C$43/CHI_fec!C$43)</f>
        <v>2.0826448680152843</v>
      </c>
      <c r="D223" s="225">
        <f>IF(D$43=0,0,D$43/CHI_fec!D$43)</f>
        <v>2.0177889723378444</v>
      </c>
      <c r="E223" s="225">
        <f>IF(E$43=0,0,E$43/CHI_fec!E$43)</f>
        <v>2.1022329138279501</v>
      </c>
      <c r="F223" s="225">
        <f>IF(F$43=0,0,F$43/CHI_fec!F$43)</f>
        <v>1.8388666467776538</v>
      </c>
      <c r="G223" s="225">
        <f>IF(G$43=0,0,G$43/CHI_fec!G$43)</f>
        <v>1.6837426421026962</v>
      </c>
      <c r="H223" s="225">
        <f>IF(H$43=0,0,H$43/CHI_fec!H$43)</f>
        <v>1.2747037504464296</v>
      </c>
      <c r="I223" s="225">
        <f>IF(I$43=0,0,I$43/CHI_fec!I$43)</f>
        <v>1.4007551123393804</v>
      </c>
      <c r="J223" s="225">
        <f>IF(J$43=0,0,J$43/CHI_fec!J$43)</f>
        <v>1.2421591491650594</v>
      </c>
      <c r="K223" s="225">
        <f>IF(K$43=0,0,K$43/CHI_fec!K$43)</f>
        <v>0.81750170451204651</v>
      </c>
      <c r="L223" s="225">
        <f>IF(L$43=0,0,L$43/CHI_fec!L$43)</f>
        <v>0.86418447087016448</v>
      </c>
      <c r="M223" s="225">
        <f>IF(M$43=0,0,M$43/CHI_fec!M$43)</f>
        <v>0.82015408333832629</v>
      </c>
      <c r="N223" s="225">
        <f>IF(N$43=0,0,N$43/CHI_fec!N$43)</f>
        <v>0.82516672356117771</v>
      </c>
      <c r="O223" s="225">
        <f>IF(O$43=0,0,O$43/CHI_fec!O$43)</f>
        <v>1.8549571084199235</v>
      </c>
      <c r="P223" s="225">
        <f>IF(P$43=0,0,P$43/CHI_fec!P$43)</f>
        <v>2.0685155265590396</v>
      </c>
      <c r="Q223" s="225">
        <f>IF(Q$43=0,0,Q$43/CHI_fec!Q$43)</f>
        <v>2.1486734412015882</v>
      </c>
    </row>
    <row r="224" spans="1:17" x14ac:dyDescent="0.25">
      <c r="A224" s="72" t="s">
        <v>179</v>
      </c>
      <c r="B224" s="224">
        <f>IF(B$57=0,0,B$57/CHI_fec!B$57)</f>
        <v>0</v>
      </c>
      <c r="C224" s="224">
        <f>IF(C$57=0,0,C$57/CHI_fec!C$57)</f>
        <v>0</v>
      </c>
      <c r="D224" s="224">
        <f>IF(D$57=0,0,D$57/CHI_fec!D$57)</f>
        <v>0</v>
      </c>
      <c r="E224" s="224">
        <f>IF(E$57=0,0,E$57/CHI_fec!E$57)</f>
        <v>0</v>
      </c>
      <c r="F224" s="224">
        <f>IF(F$57=0,0,F$57/CHI_fec!F$57)</f>
        <v>0</v>
      </c>
      <c r="G224" s="224">
        <f>IF(G$57=0,0,G$57/CHI_fec!G$57)</f>
        <v>0</v>
      </c>
      <c r="H224" s="224">
        <f>IF(H$57=0,0,H$57/CHI_fec!H$57)</f>
        <v>0</v>
      </c>
      <c r="I224" s="224">
        <f>IF(I$57=0,0,I$57/CHI_fec!I$57)</f>
        <v>0</v>
      </c>
      <c r="J224" s="224">
        <f>IF(J$57=0,0,J$57/CHI_fec!J$57)</f>
        <v>0</v>
      </c>
      <c r="K224" s="224">
        <f>IF(K$57=0,0,K$57/CHI_fec!K$57)</f>
        <v>0</v>
      </c>
      <c r="L224" s="224">
        <f>IF(L$57=0,0,L$57/CHI_fec!L$57)</f>
        <v>0</v>
      </c>
      <c r="M224" s="224">
        <f>IF(M$57=0,0,M$57/CHI_fec!M$57)</f>
        <v>0</v>
      </c>
      <c r="N224" s="224">
        <f>IF(N$57=0,0,N$57/CHI_fec!N$57)</f>
        <v>0</v>
      </c>
      <c r="O224" s="224">
        <f>IF(O$57=0,0,O$57/CHI_fec!O$57)</f>
        <v>0</v>
      </c>
      <c r="P224" s="224">
        <f>IF(P$57=0,0,P$57/CHI_fec!P$57)</f>
        <v>0</v>
      </c>
      <c r="Q224" s="224">
        <f>IF(Q$57=0,0,Q$57/CHI_fec!Q$57)</f>
        <v>0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195</v>
      </c>
      <c r="B226" s="230">
        <f>IF(B$60=0,0,(B$60-B$106)/CHI_fec!B$60)</f>
        <v>1.1961518670157121</v>
      </c>
      <c r="C226" s="230">
        <f>IF(C$60=0,0,(C$60-C$106)/CHI_fec!C$60)</f>
        <v>1.3096323200928406</v>
      </c>
      <c r="D226" s="230">
        <f>IF(D$60=0,0,(D$60-D$106)/CHI_fec!D$60)</f>
        <v>1.1839528185653678</v>
      </c>
      <c r="E226" s="230">
        <f>IF(E$60=0,0,(E$60-E$106)/CHI_fec!E$60)</f>
        <v>1.2497067333076357</v>
      </c>
      <c r="F226" s="230">
        <f>IF(F$60=0,0,(F$60-F$106)/CHI_fec!F$60)</f>
        <v>1.0237792320955421</v>
      </c>
      <c r="G226" s="230">
        <f>IF(G$60=0,0,(G$60-G$106)/CHI_fec!G$60)</f>
        <v>0.910286388139119</v>
      </c>
      <c r="H226" s="230">
        <f>IF(H$60=0,0,(H$60-H$106)/CHI_fec!H$60)</f>
        <v>0.58132089664188502</v>
      </c>
      <c r="I226" s="230">
        <f>IF(I$60=0,0,(I$60-I$106)/CHI_fec!I$60)</f>
        <v>0.69212609529400282</v>
      </c>
      <c r="J226" s="230">
        <f>IF(J$60=0,0,(J$60-J$106)/CHI_fec!J$60)</f>
        <v>0.57561257388312026</v>
      </c>
      <c r="K226" s="230">
        <f>IF(K$60=0,0,(K$60-K$106)/CHI_fec!K$60)</f>
        <v>0.26838340915206255</v>
      </c>
      <c r="L226" s="230">
        <f>IF(L$60=0,0,(L$60-L$106)/CHI_fec!L$60)</f>
        <v>0.25345307094618724</v>
      </c>
      <c r="M226" s="230">
        <f>IF(M$60=0,0,(M$60-M$106)/CHI_fec!M$60)</f>
        <v>0.23157942933277192</v>
      </c>
      <c r="N226" s="230">
        <f>IF(N$60=0,0,(N$60-N$106)/CHI_fec!N$60)</f>
        <v>0.22786105021856801</v>
      </c>
      <c r="O226" s="230">
        <f>IF(O$60=0,0,(O$60-O$106)/CHI_fec!O$60)</f>
        <v>1.0882882198459738</v>
      </c>
      <c r="P226" s="230">
        <f>IF(P$60=0,0,(P$60-P$106)/CHI_fec!P$60)</f>
        <v>1.2652811454765585</v>
      </c>
      <c r="Q226" s="230">
        <f>IF(Q$60=0,0,(Q$60-Q$106)/CHI_fec!Q$60)</f>
        <v>1.3082727531270308</v>
      </c>
    </row>
    <row r="227" spans="1:17" x14ac:dyDescent="0.25">
      <c r="A227" s="132" t="s">
        <v>83</v>
      </c>
      <c r="B227" s="229">
        <f>IF(B$61=0,0,B$61/CHI_fec!B$61)</f>
        <v>0</v>
      </c>
      <c r="C227" s="229">
        <f>IF(C$61=0,0,C$61/CHI_fec!C$61)</f>
        <v>0</v>
      </c>
      <c r="D227" s="229">
        <f>IF(D$61=0,0,D$61/CHI_fec!D$61)</f>
        <v>0</v>
      </c>
      <c r="E227" s="229">
        <f>IF(E$61=0,0,E$61/CHI_fec!E$61)</f>
        <v>0</v>
      </c>
      <c r="F227" s="229">
        <f>IF(F$61=0,0,F$61/CHI_fec!F$61)</f>
        <v>0</v>
      </c>
      <c r="G227" s="229">
        <f>IF(G$61=0,0,G$61/CHI_fec!G$61)</f>
        <v>0</v>
      </c>
      <c r="H227" s="229">
        <f>IF(H$61=0,0,H$61/CHI_fec!H$61)</f>
        <v>0</v>
      </c>
      <c r="I227" s="229">
        <f>IF(I$61=0,0,I$61/CHI_fec!I$61)</f>
        <v>0</v>
      </c>
      <c r="J227" s="229">
        <f>IF(J$61=0,0,J$61/CHI_fec!J$61)</f>
        <v>0</v>
      </c>
      <c r="K227" s="229">
        <f>IF(K$61=0,0,K$61/CHI_fec!K$61)</f>
        <v>0</v>
      </c>
      <c r="L227" s="229">
        <f>IF(L$61=0,0,L$61/CHI_fec!L$61)</f>
        <v>0</v>
      </c>
      <c r="M227" s="229">
        <f>IF(M$61=0,0,M$61/CHI_fec!M$61)</f>
        <v>0</v>
      </c>
      <c r="N227" s="229">
        <f>IF(N$61=0,0,N$61/CHI_fec!N$61)</f>
        <v>0</v>
      </c>
      <c r="O227" s="229">
        <f>IF(O$61=0,0,O$61/CHI_fec!O$61)</f>
        <v>0</v>
      </c>
      <c r="P227" s="229">
        <f>IF(P$61=0,0,P$61/CHI_fec!P$61)</f>
        <v>0</v>
      </c>
      <c r="Q227" s="229">
        <f>IF(Q$61=0,0,Q$61/CHI_fec!Q$61)</f>
        <v>0</v>
      </c>
    </row>
    <row r="228" spans="1:17" x14ac:dyDescent="0.25">
      <c r="A228" s="76" t="s">
        <v>82</v>
      </c>
      <c r="B228" s="228">
        <f>IF(B$62=0,0,B$62/CHI_fec!B$62)</f>
        <v>0</v>
      </c>
      <c r="C228" s="228">
        <f>IF(C$62=0,0,C$62/CHI_fec!C$62)</f>
        <v>0</v>
      </c>
      <c r="D228" s="228">
        <f>IF(D$62=0,0,D$62/CHI_fec!D$62)</f>
        <v>0</v>
      </c>
      <c r="E228" s="228">
        <f>IF(E$62=0,0,E$62/CHI_fec!E$62)</f>
        <v>0</v>
      </c>
      <c r="F228" s="228">
        <f>IF(F$62=0,0,F$62/CHI_fec!F$62)</f>
        <v>0</v>
      </c>
      <c r="G228" s="228">
        <f>IF(G$62=0,0,G$62/CHI_fec!G$62)</f>
        <v>0</v>
      </c>
      <c r="H228" s="228">
        <f>IF(H$62=0,0,H$62/CHI_fec!H$62)</f>
        <v>0</v>
      </c>
      <c r="I228" s="228">
        <f>IF(I$62=0,0,I$62/CHI_fec!I$62)</f>
        <v>0</v>
      </c>
      <c r="J228" s="228">
        <f>IF(J$62=0,0,J$62/CHI_fec!J$62)</f>
        <v>0</v>
      </c>
      <c r="K228" s="228">
        <f>IF(K$62=0,0,K$62/CHI_fec!K$62)</f>
        <v>0</v>
      </c>
      <c r="L228" s="228">
        <f>IF(L$62=0,0,L$62/CHI_fec!L$62)</f>
        <v>0</v>
      </c>
      <c r="M228" s="228">
        <f>IF(M$62=0,0,M$62/CHI_fec!M$62)</f>
        <v>0</v>
      </c>
      <c r="N228" s="228">
        <f>IF(N$62=0,0,N$62/CHI_fec!N$62)</f>
        <v>0</v>
      </c>
      <c r="O228" s="228">
        <f>IF(O$62=0,0,O$62/CHI_fec!O$62)</f>
        <v>0</v>
      </c>
      <c r="P228" s="228">
        <f>IF(P$62=0,0,P$62/CHI_fec!P$62)</f>
        <v>0</v>
      </c>
      <c r="Q228" s="228">
        <f>IF(Q$62=0,0,Q$62/CHI_fec!Q$62)</f>
        <v>0</v>
      </c>
    </row>
    <row r="229" spans="1:17" x14ac:dyDescent="0.25">
      <c r="A229" s="76" t="s">
        <v>81</v>
      </c>
      <c r="B229" s="228">
        <f>IF(B$63=0,0,B$63/CHI_fec!B$63)</f>
        <v>0</v>
      </c>
      <c r="C229" s="228">
        <f>IF(C$63=0,0,C$63/CHI_fec!C$63)</f>
        <v>0</v>
      </c>
      <c r="D229" s="228">
        <f>IF(D$63=0,0,D$63/CHI_fec!D$63)</f>
        <v>0</v>
      </c>
      <c r="E229" s="228">
        <f>IF(E$63=0,0,E$63/CHI_fec!E$63)</f>
        <v>0</v>
      </c>
      <c r="F229" s="228">
        <f>IF(F$63=0,0,F$63/CHI_fec!F$63)</f>
        <v>0</v>
      </c>
      <c r="G229" s="228">
        <f>IF(G$63=0,0,G$63/CHI_fec!G$63)</f>
        <v>0</v>
      </c>
      <c r="H229" s="228">
        <f>IF(H$63=0,0,H$63/CHI_fec!H$63)</f>
        <v>0</v>
      </c>
      <c r="I229" s="228">
        <f>IF(I$63=0,0,I$63/CHI_fec!I$63)</f>
        <v>0</v>
      </c>
      <c r="J229" s="228">
        <f>IF(J$63=0,0,J$63/CHI_fec!J$63)</f>
        <v>0</v>
      </c>
      <c r="K229" s="228">
        <f>IF(K$63=0,0,K$63/CHI_fec!K$63)</f>
        <v>0</v>
      </c>
      <c r="L229" s="228">
        <f>IF(L$63=0,0,L$63/CHI_fec!L$63)</f>
        <v>0</v>
      </c>
      <c r="M229" s="228">
        <f>IF(M$63=0,0,M$63/CHI_fec!M$63)</f>
        <v>0</v>
      </c>
      <c r="N229" s="228">
        <f>IF(N$63=0,0,N$63/CHI_fec!N$63)</f>
        <v>0</v>
      </c>
      <c r="O229" s="228">
        <f>IF(O$63=0,0,O$63/CHI_fec!O$63)</f>
        <v>0</v>
      </c>
      <c r="P229" s="228">
        <f>IF(P$63=0,0,P$63/CHI_fec!P$63)</f>
        <v>0</v>
      </c>
      <c r="Q229" s="228">
        <f>IF(Q$63=0,0,Q$63/CHI_fec!Q$63)</f>
        <v>0</v>
      </c>
    </row>
    <row r="230" spans="1:17" x14ac:dyDescent="0.25">
      <c r="A230" s="76" t="s">
        <v>80</v>
      </c>
      <c r="B230" s="228">
        <f>IF(B$64=0,0,B$64/CHI_fec!B$64)</f>
        <v>0</v>
      </c>
      <c r="C230" s="228">
        <f>IF(C$64=0,0,C$64/CHI_fec!C$64)</f>
        <v>0</v>
      </c>
      <c r="D230" s="228">
        <f>IF(D$64=0,0,D$64/CHI_fec!D$64)</f>
        <v>0</v>
      </c>
      <c r="E230" s="228">
        <f>IF(E$64=0,0,E$64/CHI_fec!E$64)</f>
        <v>0</v>
      </c>
      <c r="F230" s="228">
        <f>IF(F$64=0,0,F$64/CHI_fec!F$64)</f>
        <v>0</v>
      </c>
      <c r="G230" s="228">
        <f>IF(G$64=0,0,G$64/CHI_fec!G$64)</f>
        <v>0</v>
      </c>
      <c r="H230" s="228">
        <f>IF(H$64=0,0,H$64/CHI_fec!H$64)</f>
        <v>0</v>
      </c>
      <c r="I230" s="228">
        <f>IF(I$64=0,0,I$64/CHI_fec!I$64)</f>
        <v>0</v>
      </c>
      <c r="J230" s="228">
        <f>IF(J$64=0,0,J$64/CHI_fec!J$64)</f>
        <v>0</v>
      </c>
      <c r="K230" s="228">
        <f>IF(K$64=0,0,K$64/CHI_fec!K$64)</f>
        <v>0</v>
      </c>
      <c r="L230" s="228">
        <f>IF(L$64=0,0,L$64/CHI_fec!L$64)</f>
        <v>0</v>
      </c>
      <c r="M230" s="228">
        <f>IF(M$64=0,0,M$64/CHI_fec!M$64)</f>
        <v>0</v>
      </c>
      <c r="N230" s="228">
        <f>IF(N$64=0,0,N$64/CHI_fec!N$64)</f>
        <v>0</v>
      </c>
      <c r="O230" s="228">
        <f>IF(O$64=0,0,O$64/CHI_fec!O$64)</f>
        <v>0</v>
      </c>
      <c r="P230" s="228">
        <f>IF(P$64=0,0,P$64/CHI_fec!P$64)</f>
        <v>0</v>
      </c>
      <c r="Q230" s="228">
        <f>IF(Q$64=0,0,Q$64/CHI_fec!Q$64)</f>
        <v>0</v>
      </c>
    </row>
    <row r="231" spans="1:17" x14ac:dyDescent="0.25">
      <c r="A231" s="129" t="s">
        <v>79</v>
      </c>
      <c r="B231" s="227">
        <f>IF(B$65=0,0,B$65/CHI_fec!B$65)</f>
        <v>0.70463844000000009</v>
      </c>
      <c r="C231" s="227">
        <f>IF(C$65=0,0,C$65/CHI_fec!C$65)</f>
        <v>0.70463844000000009</v>
      </c>
      <c r="D231" s="227">
        <f>IF(D$65=0,0,D$65/CHI_fec!D$65)</f>
        <v>0.70463844000000009</v>
      </c>
      <c r="E231" s="227">
        <f>IF(E$65=0,0,E$65/CHI_fec!E$65)</f>
        <v>0.70463843999999998</v>
      </c>
      <c r="F231" s="227">
        <f>IF(F$65=0,0,F$65/CHI_fec!F$65)</f>
        <v>0.70463843999999998</v>
      </c>
      <c r="G231" s="227">
        <f>IF(G$65=0,0,G$65/CHI_fec!G$65)</f>
        <v>0.70463844000000009</v>
      </c>
      <c r="H231" s="227">
        <f>IF(H$65=0,0,H$65/CHI_fec!H$65)</f>
        <v>0.7046384400000002</v>
      </c>
      <c r="I231" s="227">
        <f>IF(I$65=0,0,I$65/CHI_fec!I$65)</f>
        <v>0.70463843999999998</v>
      </c>
      <c r="J231" s="227">
        <f>IF(J$65=0,0,J$65/CHI_fec!J$65)</f>
        <v>0.70463844000000009</v>
      </c>
      <c r="K231" s="227">
        <f>IF(K$65=0,0,K$65/CHI_fec!K$65)</f>
        <v>0</v>
      </c>
      <c r="L231" s="227">
        <f>IF(L$65=0,0,L$65/CHI_fec!L$65)</f>
        <v>0</v>
      </c>
      <c r="M231" s="227">
        <f>IF(M$65=0,0,M$65/CHI_fec!M$65)</f>
        <v>0</v>
      </c>
      <c r="N231" s="227">
        <f>IF(N$65=0,0,N$65/CHI_fec!N$65)</f>
        <v>0</v>
      </c>
      <c r="O231" s="227">
        <f>IF(O$65=0,0,O$65/CHI_fec!O$65)</f>
        <v>0.70456696266461694</v>
      </c>
      <c r="P231" s="227">
        <f>IF(P$65=0,0,P$65/CHI_fec!P$65)</f>
        <v>0.9300687726723722</v>
      </c>
      <c r="Q231" s="227">
        <f>IF(Q$65=0,0,Q$65/CHI_fec!Q$65)</f>
        <v>0.89471267604467486</v>
      </c>
    </row>
    <row r="232" spans="1:17" x14ac:dyDescent="0.25">
      <c r="A232" s="127" t="s">
        <v>183</v>
      </c>
      <c r="B232" s="226">
        <f>IF(B$70=0,0,B$70/CHI_fec!B$70)</f>
        <v>2.1139153200000003</v>
      </c>
      <c r="C232" s="226">
        <f>IF(C$70=0,0,C$70/CHI_fec!C$70)</f>
        <v>2.1139153199999998</v>
      </c>
      <c r="D232" s="226">
        <f>IF(D$70=0,0,D$70/CHI_fec!D$70)</f>
        <v>2.1654096243793854</v>
      </c>
      <c r="E232" s="226">
        <f>IF(E$70=0,0,E$70/CHI_fec!E$70)</f>
        <v>2.1470363117413744</v>
      </c>
      <c r="F232" s="226">
        <f>IF(F$70=0,0,F$70/CHI_fec!F$70)</f>
        <v>2.2617630030976899</v>
      </c>
      <c r="G232" s="226">
        <f>IF(G$70=0,0,G$70/CHI_fec!G$70)</f>
        <v>2.2515458348802717</v>
      </c>
      <c r="H232" s="226">
        <f>IF(H$70=0,0,H$70/CHI_fec!H$70)</f>
        <v>2.3441141202495301</v>
      </c>
      <c r="I232" s="226">
        <f>IF(I$70=0,0,I$70/CHI_fec!I$70)</f>
        <v>2.440992503949297</v>
      </c>
      <c r="J232" s="226">
        <f>IF(J$70=0,0,J$70/CHI_fec!J$70)</f>
        <v>2.4354469194790171</v>
      </c>
      <c r="K232" s="226">
        <f>IF(K$70=0,0,K$70/CHI_fec!K$70)</f>
        <v>2.1196617715385759</v>
      </c>
      <c r="L232" s="226">
        <f>IF(L$70=0,0,L$70/CHI_fec!L$70)</f>
        <v>2.2617678506138148</v>
      </c>
      <c r="M232" s="226">
        <f>IF(M$70=0,0,M$70/CHI_fec!M$70)</f>
        <v>2.1296394129018981</v>
      </c>
      <c r="N232" s="226">
        <f>IF(N$70=0,0,N$70/CHI_fec!N$70)</f>
        <v>2.1495328624897057</v>
      </c>
      <c r="O232" s="226">
        <f>IF(O$70=0,0,O$70/CHI_fec!O$70)</f>
        <v>2.3298694901753785</v>
      </c>
      <c r="P232" s="226">
        <f>IF(P$70=0,0,P$70/CHI_fec!P$70)</f>
        <v>2.2835691220399612</v>
      </c>
      <c r="Q232" s="226">
        <f>IF(Q$70=0,0,Q$70/CHI_fec!Q$70)</f>
        <v>2.1471446142836692</v>
      </c>
    </row>
    <row r="233" spans="1:17" x14ac:dyDescent="0.25">
      <c r="A233" s="127" t="s">
        <v>181</v>
      </c>
      <c r="B233" s="226">
        <f>IF(B$83=0,0,B$83/CHI_fec!B$83)</f>
        <v>1.765720562653128</v>
      </c>
      <c r="C233" s="226">
        <f>IF(C$83=0,0,C$83/CHI_fec!C$83)</f>
        <v>1.9722913804367292</v>
      </c>
      <c r="D233" s="226">
        <f>IF(D$83=0,0,D$83/CHI_fec!D$83)</f>
        <v>1.7345102280723879</v>
      </c>
      <c r="E233" s="226">
        <f>IF(E$83=0,0,E$83/CHI_fec!E$83)</f>
        <v>1.8529216305286369</v>
      </c>
      <c r="F233" s="226">
        <f>IF(F$83=0,0,F$83/CHI_fec!F$83)</f>
        <v>1.4276188458485319</v>
      </c>
      <c r="G233" s="226">
        <f>IF(G$83=0,0,G$83/CHI_fec!G$83)</f>
        <v>1.22658022174933</v>
      </c>
      <c r="H233" s="226">
        <f>IF(H$83=0,0,H$83/CHI_fec!H$83)</f>
        <v>0.62141234164489489</v>
      </c>
      <c r="I233" s="226">
        <f>IF(I$83=0,0,I$83/CHI_fec!I$83)</f>
        <v>0.80183431649621784</v>
      </c>
      <c r="J233" s="226">
        <f>IF(J$83=0,0,J$83/CHI_fec!J$83)</f>
        <v>0.59387978984420398</v>
      </c>
      <c r="K233" s="226">
        <f>IF(K$83=0,0,K$83/CHI_fec!K$83)</f>
        <v>0.14331396754472112</v>
      </c>
      <c r="L233" s="226">
        <f>IF(L$83=0,0,L$83/CHI_fec!L$83)</f>
        <v>8.6385933147127725E-2</v>
      </c>
      <c r="M233" s="226">
        <f>IF(M$83=0,0,M$83/CHI_fec!M$83)</f>
        <v>6.7056670413216071E-2</v>
      </c>
      <c r="N233" s="226">
        <f>IF(N$83=0,0,N$83/CHI_fec!N$83)</f>
        <v>5.5796646329125218E-2</v>
      </c>
      <c r="O233" s="226">
        <f>IF(O$83=0,0,O$83/CHI_fec!O$83)</f>
        <v>1.5324996021604211</v>
      </c>
      <c r="P233" s="226">
        <f>IF(P$83=0,0,P$83/CHI_fec!P$83)</f>
        <v>1.8460971197459271</v>
      </c>
      <c r="Q233" s="226">
        <f>IF(Q$83=0,0,Q$83/CHI_fec!Q$83)</f>
        <v>1.9456273273906568</v>
      </c>
    </row>
    <row r="234" spans="1:17" x14ac:dyDescent="0.25">
      <c r="A234" s="127" t="s">
        <v>180</v>
      </c>
      <c r="B234" s="225">
        <f>IF(B$91=0,0,B$91/CHI_fec!B$91)</f>
        <v>1.9469913134014112</v>
      </c>
      <c r="C234" s="225">
        <f>IF(C$91=0,0,C$91/CHI_fec!C$91)</f>
        <v>2.0585109364543142</v>
      </c>
      <c r="D234" s="225">
        <f>IF(D$91=0,0,D$91/CHI_fec!D$91)</f>
        <v>1.9533613013186371</v>
      </c>
      <c r="E234" s="225">
        <f>IF(E$91=0,0,E$91/CHI_fec!E$91)</f>
        <v>2.0334444481982197</v>
      </c>
      <c r="F234" s="225">
        <f>IF(F$91=0,0,F$91/CHI_fec!F$91)</f>
        <v>1.8228412431835248</v>
      </c>
      <c r="G234" s="225">
        <f>IF(G$91=0,0,G$91/CHI_fec!G$91)</f>
        <v>1.6892089825586933</v>
      </c>
      <c r="H234" s="225">
        <f>IF(H$91=0,0,H$91/CHI_fec!H$91)</f>
        <v>1.3507244216082581</v>
      </c>
      <c r="I234" s="225">
        <f>IF(I$91=0,0,I$91/CHI_fec!I$91)</f>
        <v>1.5154076907717866</v>
      </c>
      <c r="J234" s="225">
        <f>IF(J$91=0,0,J$91/CHI_fec!J$91)</f>
        <v>1.3834135754320938</v>
      </c>
      <c r="K234" s="225">
        <f>IF(K$91=0,0,K$91/CHI_fec!K$91)</f>
        <v>0.89496830353851009</v>
      </c>
      <c r="L234" s="225">
        <f>IF(L$91=0,0,L$91/CHI_fec!L$91)</f>
        <v>0.95496864803694381</v>
      </c>
      <c r="M234" s="225">
        <f>IF(M$91=0,0,M$91/CHI_fec!M$91)</f>
        <v>0.899181085447468</v>
      </c>
      <c r="N234" s="225">
        <f>IF(N$91=0,0,N$91/CHI_fec!N$91)</f>
        <v>0.90758054194009796</v>
      </c>
      <c r="O234" s="225">
        <f>IF(O$91=0,0,O$91/CHI_fec!O$91)</f>
        <v>1.9136573854266412</v>
      </c>
      <c r="P234" s="225">
        <f>IF(P$91=0,0,P$91/CHI_fec!P$91)</f>
        <v>2.0926422230818904</v>
      </c>
      <c r="Q234" s="225">
        <f>IF(Q$91=0,0,Q$91/CHI_fec!Q$91)</f>
        <v>2.1083394926452095</v>
      </c>
    </row>
    <row r="235" spans="1:17" x14ac:dyDescent="0.25">
      <c r="A235" s="72" t="s">
        <v>179</v>
      </c>
      <c r="B235" s="224">
        <f>IF(B$105=0,0,B$105/CHI_fec!B$105)</f>
        <v>0</v>
      </c>
      <c r="C235" s="224">
        <f>IF(C$105=0,0,C$105/CHI_fec!C$105)</f>
        <v>0</v>
      </c>
      <c r="D235" s="224">
        <f>IF(D$105=0,0,D$105/CHI_fec!D$105)</f>
        <v>0</v>
      </c>
      <c r="E235" s="224">
        <f>IF(E$105=0,0,E$105/CHI_fec!E$105)</f>
        <v>0</v>
      </c>
      <c r="F235" s="224">
        <f>IF(F$105=0,0,F$105/CHI_fec!F$105)</f>
        <v>0</v>
      </c>
      <c r="G235" s="224">
        <f>IF(G$105=0,0,G$105/CHI_fec!G$105)</f>
        <v>0</v>
      </c>
      <c r="H235" s="224">
        <f>IF(H$105=0,0,H$105/CHI_fec!H$105)</f>
        <v>0</v>
      </c>
      <c r="I235" s="224">
        <f>IF(I$105=0,0,I$105/CHI_fec!I$105)</f>
        <v>0</v>
      </c>
      <c r="J235" s="224">
        <f>IF(J$105=0,0,J$105/CHI_fec!J$105)</f>
        <v>0</v>
      </c>
      <c r="K235" s="224">
        <f>IF(K$105=0,0,K$105/CHI_fec!K$105)</f>
        <v>0</v>
      </c>
      <c r="L235" s="224">
        <f>IF(L$105=0,0,L$105/CHI_fec!L$105)</f>
        <v>0</v>
      </c>
      <c r="M235" s="224">
        <f>IF(M$105=0,0,M$105/CHI_fec!M$105)</f>
        <v>0</v>
      </c>
      <c r="N235" s="224">
        <f>IF(N$105=0,0,N$105/CHI_fec!N$105)</f>
        <v>0</v>
      </c>
      <c r="O235" s="224">
        <f>IF(O$105=0,0,O$105/CHI_fec!O$105)</f>
        <v>0</v>
      </c>
      <c r="P235" s="224">
        <f>IF(P$105=0,0,P$105/CHI_fec!P$105)</f>
        <v>0</v>
      </c>
      <c r="Q235" s="224">
        <f>IF(Q$105=0,0,Q$105/CHI_fec!Q$105)</f>
        <v>0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>IF(B$108=0,0,B$108/CHI_fec!B$108)</f>
        <v>0.90965661985568802</v>
      </c>
      <c r="C237" s="230">
        <f>IF(C$108=0,0,C$108/CHI_fec!C$108)</f>
        <v>0.97367949431606005</v>
      </c>
      <c r="D237" s="230">
        <f>IF(D$108=0,0,D$108/CHI_fec!D$108)</f>
        <v>0.90022109772771819</v>
      </c>
      <c r="E237" s="230">
        <f>IF(E$108=0,0,E$108/CHI_fec!E$108)</f>
        <v>0.94076641779963588</v>
      </c>
      <c r="F237" s="230">
        <f>IF(F$108=0,0,F$108/CHI_fec!F$108)</f>
        <v>0.80421738988021296</v>
      </c>
      <c r="G237" s="230">
        <f>IF(G$108=0,0,G$108/CHI_fec!G$108)</f>
        <v>0.7385665564386602</v>
      </c>
      <c r="H237" s="230">
        <f>IF(H$108=0,0,H$108/CHI_fec!H$108)</f>
        <v>0.54282644505057065</v>
      </c>
      <c r="I237" s="230">
        <f>IF(I$108=0,0,I$108/CHI_fec!I$108)</f>
        <v>0.6029866064748477</v>
      </c>
      <c r="J237" s="230">
        <f>IF(J$108=0,0,J$108/CHI_fec!J$108)</f>
        <v>0.53573897222501721</v>
      </c>
      <c r="K237" s="230">
        <f>IF(K$108=0,0,K$108/CHI_fec!K$108)</f>
        <v>0.35844844900524431</v>
      </c>
      <c r="L237" s="230">
        <f>IF(L$108=0,0,L$108/CHI_fec!L$108)</f>
        <v>0.34754684944791819</v>
      </c>
      <c r="M237" s="230">
        <f>IF(M$108=0,0,M$108/CHI_fec!M$108)</f>
        <v>0.34297108108302427</v>
      </c>
      <c r="N237" s="230">
        <f>IF(N$108=0,0,N$108/CHI_fec!N$108)</f>
        <v>0.34260444996315442</v>
      </c>
      <c r="O237" s="230">
        <f>IF(O$108=0,0,O$108/CHI_fec!O$108)</f>
        <v>0.83756282834441564</v>
      </c>
      <c r="P237" s="230">
        <f>IF(P$108=0,0,P$108/CHI_fec!P$108)</f>
        <v>0.94496303114937086</v>
      </c>
      <c r="Q237" s="230">
        <f>IF(Q$108=0,0,Q$108/CHI_fec!Q$108)</f>
        <v>0.97658533852828699</v>
      </c>
    </row>
    <row r="238" spans="1:17" x14ac:dyDescent="0.25">
      <c r="A238" s="132" t="s">
        <v>83</v>
      </c>
      <c r="B238" s="229">
        <f>IF(B$109=0,0,B$109/CHI_fec!B$109)</f>
        <v>0</v>
      </c>
      <c r="C238" s="229">
        <f>IF(C$109=0,0,C$109/CHI_fec!C$109)</f>
        <v>0</v>
      </c>
      <c r="D238" s="229">
        <f>IF(D$109=0,0,D$109/CHI_fec!D$109)</f>
        <v>0</v>
      </c>
      <c r="E238" s="229">
        <f>IF(E$109=0,0,E$109/CHI_fec!E$109)</f>
        <v>0</v>
      </c>
      <c r="F238" s="229">
        <f>IF(F$109=0,0,F$109/CHI_fec!F$109)</f>
        <v>0</v>
      </c>
      <c r="G238" s="229">
        <f>IF(G$109=0,0,G$109/CHI_fec!G$109)</f>
        <v>0</v>
      </c>
      <c r="H238" s="229">
        <f>IF(H$109=0,0,H$109/CHI_fec!H$109)</f>
        <v>0</v>
      </c>
      <c r="I238" s="229">
        <f>IF(I$109=0,0,I$109/CHI_fec!I$109)</f>
        <v>0</v>
      </c>
      <c r="J238" s="229">
        <f>IF(J$109=0,0,J$109/CHI_fec!J$109)</f>
        <v>0</v>
      </c>
      <c r="K238" s="229">
        <f>IF(K$109=0,0,K$109/CHI_fec!K$109)</f>
        <v>0</v>
      </c>
      <c r="L238" s="229">
        <f>IF(L$109=0,0,L$109/CHI_fec!L$109)</f>
        <v>0</v>
      </c>
      <c r="M238" s="229">
        <f>IF(M$109=0,0,M$109/CHI_fec!M$109)</f>
        <v>0</v>
      </c>
      <c r="N238" s="229">
        <f>IF(N$109=0,0,N$109/CHI_fec!N$109)</f>
        <v>0</v>
      </c>
      <c r="O238" s="229">
        <f>IF(O$109=0,0,O$109/CHI_fec!O$109)</f>
        <v>0</v>
      </c>
      <c r="P238" s="229">
        <f>IF(P$109=0,0,P$109/CHI_fec!P$109)</f>
        <v>0</v>
      </c>
      <c r="Q238" s="229">
        <f>IF(Q$109=0,0,Q$109/CHI_fec!Q$109)</f>
        <v>0</v>
      </c>
    </row>
    <row r="239" spans="1:17" x14ac:dyDescent="0.25">
      <c r="A239" s="76" t="s">
        <v>82</v>
      </c>
      <c r="B239" s="228">
        <f>IF(B$110=0,0,B$110/CHI_fec!B$110)</f>
        <v>0</v>
      </c>
      <c r="C239" s="228">
        <f>IF(C$110=0,0,C$110/CHI_fec!C$110)</f>
        <v>0</v>
      </c>
      <c r="D239" s="228">
        <f>IF(D$110=0,0,D$110/CHI_fec!D$110)</f>
        <v>0</v>
      </c>
      <c r="E239" s="228">
        <f>IF(E$110=0,0,E$110/CHI_fec!E$110)</f>
        <v>0</v>
      </c>
      <c r="F239" s="228">
        <f>IF(F$110=0,0,F$110/CHI_fec!F$110)</f>
        <v>0</v>
      </c>
      <c r="G239" s="228">
        <f>IF(G$110=0,0,G$110/CHI_fec!G$110)</f>
        <v>0</v>
      </c>
      <c r="H239" s="228">
        <f>IF(H$110=0,0,H$110/CHI_fec!H$110)</f>
        <v>0</v>
      </c>
      <c r="I239" s="228">
        <f>IF(I$110=0,0,I$110/CHI_fec!I$110)</f>
        <v>0</v>
      </c>
      <c r="J239" s="228">
        <f>IF(J$110=0,0,J$110/CHI_fec!J$110)</f>
        <v>0</v>
      </c>
      <c r="K239" s="228">
        <f>IF(K$110=0,0,K$110/CHI_fec!K$110)</f>
        <v>0</v>
      </c>
      <c r="L239" s="228">
        <f>IF(L$110=0,0,L$110/CHI_fec!L$110)</f>
        <v>0</v>
      </c>
      <c r="M239" s="228">
        <f>IF(M$110=0,0,M$110/CHI_fec!M$110)</f>
        <v>0</v>
      </c>
      <c r="N239" s="228">
        <f>IF(N$110=0,0,N$110/CHI_fec!N$110)</f>
        <v>0</v>
      </c>
      <c r="O239" s="228">
        <f>IF(O$110=0,0,O$110/CHI_fec!O$110)</f>
        <v>0</v>
      </c>
      <c r="P239" s="228">
        <f>IF(P$110=0,0,P$110/CHI_fec!P$110)</f>
        <v>0</v>
      </c>
      <c r="Q239" s="228">
        <f>IF(Q$110=0,0,Q$110/CHI_fec!Q$110)</f>
        <v>0</v>
      </c>
    </row>
    <row r="240" spans="1:17" x14ac:dyDescent="0.25">
      <c r="A240" s="76" t="s">
        <v>81</v>
      </c>
      <c r="B240" s="228">
        <f>IF(B$111=0,0,B$111/CHI_fec!B$111)</f>
        <v>0</v>
      </c>
      <c r="C240" s="228">
        <f>IF(C$111=0,0,C$111/CHI_fec!C$111)</f>
        <v>0</v>
      </c>
      <c r="D240" s="228">
        <f>IF(D$111=0,0,D$111/CHI_fec!D$111)</f>
        <v>0</v>
      </c>
      <c r="E240" s="228">
        <f>IF(E$111=0,0,E$111/CHI_fec!E$111)</f>
        <v>0</v>
      </c>
      <c r="F240" s="228">
        <f>IF(F$111=0,0,F$111/CHI_fec!F$111)</f>
        <v>0</v>
      </c>
      <c r="G240" s="228">
        <f>IF(G$111=0,0,G$111/CHI_fec!G$111)</f>
        <v>0</v>
      </c>
      <c r="H240" s="228">
        <f>IF(H$111=0,0,H$111/CHI_fec!H$111)</f>
        <v>0</v>
      </c>
      <c r="I240" s="228">
        <f>IF(I$111=0,0,I$111/CHI_fec!I$111)</f>
        <v>0</v>
      </c>
      <c r="J240" s="228">
        <f>IF(J$111=0,0,J$111/CHI_fec!J$111)</f>
        <v>0</v>
      </c>
      <c r="K240" s="228">
        <f>IF(K$111=0,0,K$111/CHI_fec!K$111)</f>
        <v>0</v>
      </c>
      <c r="L240" s="228">
        <f>IF(L$111=0,0,L$111/CHI_fec!L$111)</f>
        <v>0</v>
      </c>
      <c r="M240" s="228">
        <f>IF(M$111=0,0,M$111/CHI_fec!M$111)</f>
        <v>0</v>
      </c>
      <c r="N240" s="228">
        <f>IF(N$111=0,0,N$111/CHI_fec!N$111)</f>
        <v>0</v>
      </c>
      <c r="O240" s="228">
        <f>IF(O$111=0,0,O$111/CHI_fec!O$111)</f>
        <v>0</v>
      </c>
      <c r="P240" s="228">
        <f>IF(P$111=0,0,P$111/CHI_fec!P$111)</f>
        <v>0</v>
      </c>
      <c r="Q240" s="228">
        <f>IF(Q$111=0,0,Q$111/CHI_fec!Q$111)</f>
        <v>0</v>
      </c>
    </row>
    <row r="241" spans="1:17" x14ac:dyDescent="0.25">
      <c r="A241" s="76" t="s">
        <v>80</v>
      </c>
      <c r="B241" s="228">
        <f>IF(B$112=0,0,B$112/CHI_fec!B$112)</f>
        <v>0</v>
      </c>
      <c r="C241" s="228">
        <f>IF(C$112=0,0,C$112/CHI_fec!C$112)</f>
        <v>0</v>
      </c>
      <c r="D241" s="228">
        <f>IF(D$112=0,0,D$112/CHI_fec!D$112)</f>
        <v>0</v>
      </c>
      <c r="E241" s="228">
        <f>IF(E$112=0,0,E$112/CHI_fec!E$112)</f>
        <v>0</v>
      </c>
      <c r="F241" s="228">
        <f>IF(F$112=0,0,F$112/CHI_fec!F$112)</f>
        <v>0</v>
      </c>
      <c r="G241" s="228">
        <f>IF(G$112=0,0,G$112/CHI_fec!G$112)</f>
        <v>0</v>
      </c>
      <c r="H241" s="228">
        <f>IF(H$112=0,0,H$112/CHI_fec!H$112)</f>
        <v>0</v>
      </c>
      <c r="I241" s="228">
        <f>IF(I$112=0,0,I$112/CHI_fec!I$112)</f>
        <v>0</v>
      </c>
      <c r="J241" s="228">
        <f>IF(J$112=0,0,J$112/CHI_fec!J$112)</f>
        <v>0</v>
      </c>
      <c r="K241" s="228">
        <f>IF(K$112=0,0,K$112/CHI_fec!K$112)</f>
        <v>0</v>
      </c>
      <c r="L241" s="228">
        <f>IF(L$112=0,0,L$112/CHI_fec!L$112)</f>
        <v>0</v>
      </c>
      <c r="M241" s="228">
        <f>IF(M$112=0,0,M$112/CHI_fec!M$112)</f>
        <v>0</v>
      </c>
      <c r="N241" s="228">
        <f>IF(N$112=0,0,N$112/CHI_fec!N$112)</f>
        <v>0</v>
      </c>
      <c r="O241" s="228">
        <f>IF(O$112=0,0,O$112/CHI_fec!O$112)</f>
        <v>0</v>
      </c>
      <c r="P241" s="228">
        <f>IF(P$112=0,0,P$112/CHI_fec!P$112)</f>
        <v>0</v>
      </c>
      <c r="Q241" s="228">
        <f>IF(Q$112=0,0,Q$112/CHI_fec!Q$112)</f>
        <v>0</v>
      </c>
    </row>
    <row r="242" spans="1:17" x14ac:dyDescent="0.25">
      <c r="A242" s="129" t="s">
        <v>79</v>
      </c>
      <c r="B242" s="227">
        <f>IF(B$113=0,0,B$113/CHI_fec!B$113)</f>
        <v>0.70463844000000009</v>
      </c>
      <c r="C242" s="227">
        <f>IF(C$113=0,0,C$113/CHI_fec!C$113)</f>
        <v>0.70463843999999998</v>
      </c>
      <c r="D242" s="227">
        <f>IF(D$113=0,0,D$113/CHI_fec!D$113)</f>
        <v>0.70463843999999998</v>
      </c>
      <c r="E242" s="227">
        <f>IF(E$113=0,0,E$113/CHI_fec!E$113)</f>
        <v>0.70463844000000009</v>
      </c>
      <c r="F242" s="227">
        <f>IF(F$113=0,0,F$113/CHI_fec!F$113)</f>
        <v>0.70463843999999998</v>
      </c>
      <c r="G242" s="227">
        <f>IF(G$113=0,0,G$113/CHI_fec!G$113)</f>
        <v>0.70463844000000009</v>
      </c>
      <c r="H242" s="227">
        <f>IF(H$113=0,0,H$113/CHI_fec!H$113)</f>
        <v>0.70463844000000009</v>
      </c>
      <c r="I242" s="227">
        <f>IF(I$113=0,0,I$113/CHI_fec!I$113)</f>
        <v>0.70463843999999987</v>
      </c>
      <c r="J242" s="227">
        <f>IF(J$113=0,0,J$113/CHI_fec!J$113)</f>
        <v>0.7046384400000002</v>
      </c>
      <c r="K242" s="227">
        <f>IF(K$113=0,0,K$113/CHI_fec!K$113)</f>
        <v>0</v>
      </c>
      <c r="L242" s="227">
        <f>IF(L$113=0,0,L$113/CHI_fec!L$113)</f>
        <v>0</v>
      </c>
      <c r="M242" s="227">
        <f>IF(M$113=0,0,M$113/CHI_fec!M$113)</f>
        <v>0</v>
      </c>
      <c r="N242" s="227">
        <f>IF(N$113=0,0,N$113/CHI_fec!N$113)</f>
        <v>0</v>
      </c>
      <c r="O242" s="227">
        <f>IF(O$113=0,0,O$113/CHI_fec!O$113)</f>
        <v>0.70456696266461716</v>
      </c>
      <c r="P242" s="227">
        <f>IF(P$113=0,0,P$113/CHI_fec!P$113)</f>
        <v>0.93006877267237209</v>
      </c>
      <c r="Q242" s="227">
        <f>IF(Q$113=0,0,Q$113/CHI_fec!Q$113)</f>
        <v>0.89471267604467475</v>
      </c>
    </row>
    <row r="243" spans="1:17" x14ac:dyDescent="0.25">
      <c r="A243" s="127" t="s">
        <v>182</v>
      </c>
      <c r="B243" s="226">
        <f>IF(B$118=0,0,B$118/CHI_fec!B$118)</f>
        <v>1.9964755800000005</v>
      </c>
      <c r="C243" s="226">
        <f>IF(C$118=0,0,C$118/CHI_fec!C$118)</f>
        <v>1.9964755800000002</v>
      </c>
      <c r="D243" s="226">
        <f>IF(D$118=0,0,D$118/CHI_fec!D$118)</f>
        <v>1.9964755800000002</v>
      </c>
      <c r="E243" s="226">
        <f>IF(E$118=0,0,E$118/CHI_fec!E$118)</f>
        <v>1.9964755800000002</v>
      </c>
      <c r="F243" s="226">
        <f>IF(F$118=0,0,F$118/CHI_fec!F$118)</f>
        <v>1.99647558</v>
      </c>
      <c r="G243" s="226">
        <f>IF(G$118=0,0,G$118/CHI_fec!G$118)</f>
        <v>1.9964755800000002</v>
      </c>
      <c r="H243" s="226">
        <f>IF(H$118=0,0,H$118/CHI_fec!H$118)</f>
        <v>1.9964755800000002</v>
      </c>
      <c r="I243" s="226">
        <f>IF(I$118=0,0,I$118/CHI_fec!I$118)</f>
        <v>1.9964755800000005</v>
      </c>
      <c r="J243" s="226">
        <f>IF(J$118=0,0,J$118/CHI_fec!J$118)</f>
        <v>1.9964755800000002</v>
      </c>
      <c r="K243" s="226">
        <f>IF(K$118=0,0,K$118/CHI_fec!K$118)</f>
        <v>2.0019027842308779</v>
      </c>
      <c r="L243" s="226">
        <f>IF(L$118=0,0,L$118/CHI_fec!L$118)</f>
        <v>2.0129395553424612</v>
      </c>
      <c r="M243" s="226">
        <f>IF(M$118=0,0,M$118/CHI_fec!M$118)</f>
        <v>2.0113261121851269</v>
      </c>
      <c r="N243" s="226">
        <f>IF(N$118=0,0,N$118/CHI_fec!N$118)</f>
        <v>2.0244830299404288</v>
      </c>
      <c r="O243" s="226">
        <f>IF(O$118=0,0,O$118/CHI_fec!O$118)</f>
        <v>1.9962730608830812</v>
      </c>
      <c r="P243" s="226">
        <f>IF(P$118=0,0,P$118/CHI_fec!P$118)</f>
        <v>1.98972121285408</v>
      </c>
      <c r="Q243" s="226">
        <f>IF(Q$118=0,0,Q$118/CHI_fec!Q$118)</f>
        <v>1.9814975106074995</v>
      </c>
    </row>
    <row r="244" spans="1:17" x14ac:dyDescent="0.25">
      <c r="A244" s="127" t="s">
        <v>181</v>
      </c>
      <c r="B244" s="226">
        <f>IF(B$131=0,0,B$131/CHI_fec!B$131)</f>
        <v>1.765720562653128</v>
      </c>
      <c r="C244" s="226">
        <f>IF(C$131=0,0,C$131/CHI_fec!C$131)</f>
        <v>1.972291380436729</v>
      </c>
      <c r="D244" s="226">
        <f>IF(D$131=0,0,D$131/CHI_fec!D$131)</f>
        <v>1.7345102280723874</v>
      </c>
      <c r="E244" s="226">
        <f>IF(E$131=0,0,E$131/CHI_fec!E$131)</f>
        <v>1.8529216305286369</v>
      </c>
      <c r="F244" s="226">
        <f>IF(F$131=0,0,F$131/CHI_fec!F$131)</f>
        <v>1.4276188458485322</v>
      </c>
      <c r="G244" s="226">
        <f>IF(G$131=0,0,G$131/CHI_fec!G$131)</f>
        <v>1.2265802217493298</v>
      </c>
      <c r="H244" s="226">
        <f>IF(H$131=0,0,H$131/CHI_fec!H$131)</f>
        <v>0.62141234164489489</v>
      </c>
      <c r="I244" s="226">
        <f>IF(I$131=0,0,I$131/CHI_fec!I$131)</f>
        <v>0.80183431649621784</v>
      </c>
      <c r="J244" s="226">
        <f>IF(J$131=0,0,J$131/CHI_fec!J$131)</f>
        <v>0.59387978984420409</v>
      </c>
      <c r="K244" s="226">
        <f>IF(K$131=0,0,K$131/CHI_fec!K$131)</f>
        <v>0.14331396754472106</v>
      </c>
      <c r="L244" s="226">
        <f>IF(L$131=0,0,L$131/CHI_fec!L$131)</f>
        <v>8.6385933147127739E-2</v>
      </c>
      <c r="M244" s="226">
        <f>IF(M$131=0,0,M$131/CHI_fec!M$131)</f>
        <v>6.7056670413216057E-2</v>
      </c>
      <c r="N244" s="226">
        <f>IF(N$131=0,0,N$131/CHI_fec!N$131)</f>
        <v>5.5796646329125225E-2</v>
      </c>
      <c r="O244" s="226">
        <f>IF(O$131=0,0,O$131/CHI_fec!O$131)</f>
        <v>1.5324996021604216</v>
      </c>
      <c r="P244" s="226">
        <f>IF(P$131=0,0,P$131/CHI_fec!P$131)</f>
        <v>1.8460971197459271</v>
      </c>
      <c r="Q244" s="226">
        <f>IF(Q$131=0,0,Q$131/CHI_fec!Q$131)</f>
        <v>1.945627327390657</v>
      </c>
    </row>
    <row r="245" spans="1:17" x14ac:dyDescent="0.25">
      <c r="A245" s="127" t="s">
        <v>180</v>
      </c>
      <c r="B245" s="225">
        <f>IF(B$139=0,0,B$139/CHI_fec!B$139)</f>
        <v>1.9223646480937564</v>
      </c>
      <c r="C245" s="225">
        <f>IF(C$139=0,0,C$139/CHI_fec!C$139)</f>
        <v>2.0407193448176431</v>
      </c>
      <c r="D245" s="225">
        <f>IF(D$139=0,0,D$139/CHI_fec!D$139)</f>
        <v>1.9060504383761208</v>
      </c>
      <c r="E245" s="225">
        <f>IF(E$139=0,0,E$139/CHI_fec!E$139)</f>
        <v>1.9992749951397353</v>
      </c>
      <c r="F245" s="225">
        <f>IF(F$139=0,0,F$139/CHI_fec!F$139)</f>
        <v>1.7243547802357297</v>
      </c>
      <c r="G245" s="225">
        <f>IF(G$139=0,0,G$139/CHI_fec!G$139)</f>
        <v>1.587110471990314</v>
      </c>
      <c r="H245" s="225">
        <f>IF(H$139=0,0,H$139/CHI_fec!H$139)</f>
        <v>1.1864002012580965</v>
      </c>
      <c r="I245" s="225">
        <f>IF(I$139=0,0,I$139/CHI_fec!I$139)</f>
        <v>1.3177657226529926</v>
      </c>
      <c r="J245" s="225">
        <f>IF(J$139=0,0,J$139/CHI_fec!J$139)</f>
        <v>1.1801666237941801</v>
      </c>
      <c r="K245" s="225">
        <f>IF(K$139=0,0,K$139/CHI_fec!K$139)</f>
        <v>0.80547147318465928</v>
      </c>
      <c r="L245" s="225">
        <f>IF(L$139=0,0,L$139/CHI_fec!L$139)</f>
        <v>0.8099121505024961</v>
      </c>
      <c r="M245" s="225">
        <f>IF(M$139=0,0,M$139/CHI_fec!M$139)</f>
        <v>0.80926297690272164</v>
      </c>
      <c r="N245" s="225">
        <f>IF(N$139=0,0,N$139/CHI_fec!N$139)</f>
        <v>0.81455670145838455</v>
      </c>
      <c r="O245" s="225">
        <f>IF(O$139=0,0,O$139/CHI_fec!O$139)</f>
        <v>1.7901370476996799</v>
      </c>
      <c r="P245" s="225">
        <f>IF(P$139=0,0,P$139/CHI_fec!P$139)</f>
        <v>1.9982029800238488</v>
      </c>
      <c r="Q245" s="225">
        <f>IF(Q$139=0,0,Q$139/CHI_fec!Q$139)</f>
        <v>2.0726853803393346</v>
      </c>
    </row>
    <row r="246" spans="1:17" x14ac:dyDescent="0.25">
      <c r="A246" s="72" t="s">
        <v>179</v>
      </c>
      <c r="B246" s="224">
        <f>IF(B$153=0,0,B$153/CHI_fec!B$153)</f>
        <v>0</v>
      </c>
      <c r="C246" s="224">
        <f>IF(C$153=0,0,C$153/CHI_fec!C$153)</f>
        <v>0</v>
      </c>
      <c r="D246" s="224">
        <f>IF(D$153=0,0,D$153/CHI_fec!D$153)</f>
        <v>0</v>
      </c>
      <c r="E246" s="224">
        <f>IF(E$153=0,0,E$153/CHI_fec!E$153)</f>
        <v>0</v>
      </c>
      <c r="F246" s="224">
        <f>IF(F$153=0,0,F$153/CHI_fec!F$153)</f>
        <v>0</v>
      </c>
      <c r="G246" s="224">
        <f>IF(G$153=0,0,G$153/CHI_fec!G$153)</f>
        <v>0</v>
      </c>
      <c r="H246" s="224">
        <f>IF(H$153=0,0,H$153/CHI_fec!H$153)</f>
        <v>0</v>
      </c>
      <c r="I246" s="224">
        <f>IF(I$153=0,0,I$153/CHI_fec!I$153)</f>
        <v>0</v>
      </c>
      <c r="J246" s="224">
        <f>IF(J$153=0,0,J$153/CHI_fec!J$153)</f>
        <v>0</v>
      </c>
      <c r="K246" s="224">
        <f>IF(K$153=0,0,K$153/CHI_fec!K$153)</f>
        <v>0</v>
      </c>
      <c r="L246" s="224">
        <f>IF(L$153=0,0,L$153/CHI_fec!L$153)</f>
        <v>0</v>
      </c>
      <c r="M246" s="224">
        <f>IF(M$153=0,0,M$153/CHI_fec!M$153)</f>
        <v>0</v>
      </c>
      <c r="N246" s="224">
        <f>IF(N$153=0,0,N$153/CHI_fec!N$153)</f>
        <v>0</v>
      </c>
      <c r="O246" s="224">
        <f>IF(O$153=0,0,O$153/CHI_fec!O$153)</f>
        <v>0</v>
      </c>
      <c r="P246" s="224">
        <f>IF(P$153=0,0,P$153/CHI_fec!P$153)</f>
        <v>0</v>
      </c>
      <c r="Q246" s="224">
        <f>IF(Q$153=0,0,Q$153/CHI_fec!Q$153)</f>
        <v>0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79998168889431442"/>
    <pageSetUpPr fitToPage="1"/>
  </sheetPr>
  <dimension ref="A1:Q78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31" t="s">
        <v>78</v>
      </c>
      <c r="B3" s="46">
        <f>SUM(B4:B6)</f>
        <v>9213.6843990685993</v>
      </c>
      <c r="C3" s="46">
        <f t="shared" ref="C3:Q3" si="0">SUM(C4:C6)</f>
        <v>9289.3241050899287</v>
      </c>
      <c r="D3" s="46">
        <f t="shared" si="0"/>
        <v>9254.733572391111</v>
      </c>
      <c r="E3" s="46">
        <f t="shared" si="0"/>
        <v>9036.1580655994621</v>
      </c>
      <c r="F3" s="46">
        <f t="shared" si="0"/>
        <v>8650.2857269180167</v>
      </c>
      <c r="G3" s="46">
        <f t="shared" si="0"/>
        <v>8783.8716670279646</v>
      </c>
      <c r="H3" s="46">
        <f t="shared" si="0"/>
        <v>8833.1434534013351</v>
      </c>
      <c r="I3" s="46">
        <f t="shared" si="0"/>
        <v>9398.4221929651794</v>
      </c>
      <c r="J3" s="46">
        <f t="shared" si="0"/>
        <v>8789.5173866375026</v>
      </c>
      <c r="K3" s="46">
        <f t="shared" si="0"/>
        <v>7642.8297352424433</v>
      </c>
      <c r="L3" s="46">
        <f t="shared" si="0"/>
        <v>7489</v>
      </c>
      <c r="M3" s="46">
        <f t="shared" si="0"/>
        <v>7847.2705578204259</v>
      </c>
      <c r="N3" s="46">
        <f t="shared" si="0"/>
        <v>7461.0387690123916</v>
      </c>
      <c r="O3" s="46">
        <f t="shared" si="0"/>
        <v>7336.0812226475682</v>
      </c>
      <c r="P3" s="46">
        <f t="shared" si="0"/>
        <v>7405.9255211179625</v>
      </c>
      <c r="Q3" s="46">
        <f t="shared" si="0"/>
        <v>7046.1960193818668</v>
      </c>
    </row>
    <row r="4" spans="1:17" x14ac:dyDescent="0.25">
      <c r="A4" s="257" t="s">
        <v>38</v>
      </c>
      <c r="B4" s="215">
        <v>4109.931694844744</v>
      </c>
      <c r="C4" s="215">
        <v>3685.1221587857076</v>
      </c>
      <c r="D4" s="215">
        <v>3702.6445674284751</v>
      </c>
      <c r="E4" s="215">
        <v>3907.3123682478358</v>
      </c>
      <c r="F4" s="215">
        <v>3859.5050216494265</v>
      </c>
      <c r="G4" s="215">
        <v>3939.2869904247009</v>
      </c>
      <c r="H4" s="215">
        <v>4100.8379938018097</v>
      </c>
      <c r="I4" s="215">
        <v>4411.4639824713604</v>
      </c>
      <c r="J4" s="215">
        <v>3734.0305777068243</v>
      </c>
      <c r="K4" s="215">
        <v>3521.8557067691045</v>
      </c>
      <c r="L4" s="215">
        <v>3264.1315059100061</v>
      </c>
      <c r="M4" s="215">
        <v>3506.3045984041364</v>
      </c>
      <c r="N4" s="215">
        <v>3163.2072053975526</v>
      </c>
      <c r="O4" s="215">
        <v>3025.1553314307503</v>
      </c>
      <c r="P4" s="215">
        <v>3293.0678636500902</v>
      </c>
      <c r="Q4" s="215">
        <v>3579.9454160430973</v>
      </c>
    </row>
    <row r="5" spans="1:17" x14ac:dyDescent="0.25">
      <c r="A5" s="256" t="s">
        <v>37</v>
      </c>
      <c r="B5" s="214">
        <v>1765.1163892384579</v>
      </c>
      <c r="C5" s="214">
        <v>2608.7936892241232</v>
      </c>
      <c r="D5" s="214">
        <v>2559.1336705554345</v>
      </c>
      <c r="E5" s="214">
        <v>2109.2830999720222</v>
      </c>
      <c r="F5" s="214">
        <v>1947.3351347390103</v>
      </c>
      <c r="G5" s="214">
        <v>1978.6778400166177</v>
      </c>
      <c r="H5" s="214">
        <v>1837.629214325817</v>
      </c>
      <c r="I5" s="214">
        <v>1881.5884336215177</v>
      </c>
      <c r="J5" s="214">
        <v>2455.3904138364146</v>
      </c>
      <c r="K5" s="214">
        <v>2104.0450244996637</v>
      </c>
      <c r="L5" s="214">
        <v>1951.2907940118716</v>
      </c>
      <c r="M5" s="214">
        <v>1793.9672619105208</v>
      </c>
      <c r="N5" s="214">
        <v>1961.2391238657788</v>
      </c>
      <c r="O5" s="214">
        <v>1993.026060049765</v>
      </c>
      <c r="P5" s="214">
        <v>1914.3596867232559</v>
      </c>
      <c r="Q5" s="214">
        <v>1372.3168393231067</v>
      </c>
    </row>
    <row r="6" spans="1:17" x14ac:dyDescent="0.25">
      <c r="A6" s="223" t="s">
        <v>57</v>
      </c>
      <c r="B6" s="213">
        <v>3338.6363149853973</v>
      </c>
      <c r="C6" s="213">
        <v>2995.4082570800983</v>
      </c>
      <c r="D6" s="213">
        <v>2992.9553344072015</v>
      </c>
      <c r="E6" s="213">
        <v>3019.5625973796036</v>
      </c>
      <c r="F6" s="213">
        <v>2843.44557052958</v>
      </c>
      <c r="G6" s="213">
        <v>2865.906836586646</v>
      </c>
      <c r="H6" s="213">
        <v>2894.6762452737084</v>
      </c>
      <c r="I6" s="213">
        <v>3105.3697768723014</v>
      </c>
      <c r="J6" s="213">
        <v>2600.0963950942637</v>
      </c>
      <c r="K6" s="213">
        <v>2016.9290039736752</v>
      </c>
      <c r="L6" s="213">
        <v>2273.5777000781222</v>
      </c>
      <c r="M6" s="213">
        <v>2546.9986975057686</v>
      </c>
      <c r="N6" s="213">
        <v>2336.5924397490603</v>
      </c>
      <c r="O6" s="213">
        <v>2317.899831167053</v>
      </c>
      <c r="P6" s="213">
        <v>2198.4979707446159</v>
      </c>
      <c r="Q6" s="213">
        <v>2093.9337640156627</v>
      </c>
    </row>
    <row r="7" spans="1:17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5">
      <c r="A8" s="31" t="s">
        <v>143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spans="1:17" x14ac:dyDescent="0.25">
      <c r="A9" s="257" t="s">
        <v>202</v>
      </c>
      <c r="B9" s="215">
        <v>20137</v>
      </c>
      <c r="C9" s="215">
        <v>19839</v>
      </c>
      <c r="D9" s="215">
        <v>19437</v>
      </c>
      <c r="E9" s="215">
        <v>19655</v>
      </c>
      <c r="F9" s="215">
        <v>20962</v>
      </c>
      <c r="G9" s="215">
        <v>21277</v>
      </c>
      <c r="H9" s="215">
        <v>22540</v>
      </c>
      <c r="I9" s="215">
        <v>22300</v>
      </c>
      <c r="J9" s="215">
        <v>20895</v>
      </c>
      <c r="K9" s="215">
        <v>17974</v>
      </c>
      <c r="L9" s="215">
        <v>17733</v>
      </c>
      <c r="M9" s="215">
        <v>19270</v>
      </c>
      <c r="N9" s="215">
        <v>17810</v>
      </c>
      <c r="O9" s="215">
        <v>18018</v>
      </c>
      <c r="P9" s="215">
        <v>17000</v>
      </c>
      <c r="Q9" s="215">
        <v>18999.220798058865</v>
      </c>
    </row>
    <row r="10" spans="1:17" x14ac:dyDescent="0.25">
      <c r="A10" s="256" t="s">
        <v>201</v>
      </c>
      <c r="B10" s="214">
        <v>12530.617950000002</v>
      </c>
      <c r="C10" s="214">
        <v>20349.165280000008</v>
      </c>
      <c r="D10" s="214">
        <v>19464.764640000005</v>
      </c>
      <c r="E10" s="214">
        <v>15373.358845000001</v>
      </c>
      <c r="F10" s="214">
        <v>15324.3048</v>
      </c>
      <c r="G10" s="214">
        <v>15484.844099999998</v>
      </c>
      <c r="H10" s="214">
        <v>14634.509175000001</v>
      </c>
      <c r="I10" s="214">
        <v>13781.158750000001</v>
      </c>
      <c r="J10" s="214">
        <v>19907.835200000005</v>
      </c>
      <c r="K10" s="214">
        <v>19210.433300000001</v>
      </c>
      <c r="L10" s="214">
        <v>19630.723145</v>
      </c>
      <c r="M10" s="214">
        <v>18526.033200000002</v>
      </c>
      <c r="N10" s="214">
        <v>25140.732250000001</v>
      </c>
      <c r="O10" s="214">
        <v>27656.102732040916</v>
      </c>
      <c r="P10" s="214">
        <v>27144.054204378226</v>
      </c>
      <c r="Q10" s="214">
        <v>18105.326061821299</v>
      </c>
    </row>
    <row r="11" spans="1:17" x14ac:dyDescent="0.25">
      <c r="A11" s="223" t="s">
        <v>200</v>
      </c>
      <c r="B11" s="213">
        <v>5921</v>
      </c>
      <c r="C11" s="213">
        <v>5837</v>
      </c>
      <c r="D11" s="213">
        <v>5687</v>
      </c>
      <c r="E11" s="213">
        <v>5498</v>
      </c>
      <c r="F11" s="213">
        <v>5590</v>
      </c>
      <c r="G11" s="213">
        <v>5603</v>
      </c>
      <c r="H11" s="213">
        <v>5759</v>
      </c>
      <c r="I11" s="213">
        <v>5682</v>
      </c>
      <c r="J11" s="213">
        <v>5266.4714818519751</v>
      </c>
      <c r="K11" s="213">
        <v>4630.2189417135378</v>
      </c>
      <c r="L11" s="213">
        <v>4999.4231293902194</v>
      </c>
      <c r="M11" s="213">
        <v>5787.4207272241983</v>
      </c>
      <c r="N11" s="213">
        <v>5781.86352987797</v>
      </c>
      <c r="O11" s="213">
        <v>4953.116318406519</v>
      </c>
      <c r="P11" s="213">
        <v>5032.4006970784167</v>
      </c>
      <c r="Q11" s="213">
        <v>5248.404977006272</v>
      </c>
    </row>
    <row r="12" spans="1:17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31" t="s">
        <v>142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17" x14ac:dyDescent="0.25">
      <c r="A14" s="110" t="s">
        <v>202</v>
      </c>
      <c r="B14" s="120">
        <v>22374.444444444445</v>
      </c>
      <c r="C14" s="120">
        <v>22374.444444444445</v>
      </c>
      <c r="D14" s="120">
        <v>22374.444444444445</v>
      </c>
      <c r="E14" s="120">
        <v>22374.444444444445</v>
      </c>
      <c r="F14" s="120">
        <v>22374.444444444445</v>
      </c>
      <c r="G14" s="120">
        <v>24552.242479249217</v>
      </c>
      <c r="H14" s="120">
        <v>24552.24247924922</v>
      </c>
      <c r="I14" s="120">
        <v>24552.242479249217</v>
      </c>
      <c r="J14" s="120">
        <v>24552.242479249217</v>
      </c>
      <c r="K14" s="120">
        <v>22374.444444444445</v>
      </c>
      <c r="L14" s="120">
        <v>22374.444444444445</v>
      </c>
      <c r="M14" s="120">
        <v>22374.444444444445</v>
      </c>
      <c r="N14" s="120">
        <v>22374.444444444445</v>
      </c>
      <c r="O14" s="120">
        <v>20196.646409639674</v>
      </c>
      <c r="P14" s="120">
        <v>20196.646409639674</v>
      </c>
      <c r="Q14" s="120">
        <v>20196.646409639674</v>
      </c>
    </row>
    <row r="15" spans="1:17" x14ac:dyDescent="0.25">
      <c r="A15" s="180" t="s">
        <v>201</v>
      </c>
      <c r="B15" s="189">
        <v>13922.908833333335</v>
      </c>
      <c r="C15" s="189">
        <v>21943.327665517085</v>
      </c>
      <c r="D15" s="189">
        <v>20797.553546633691</v>
      </c>
      <c r="E15" s="189">
        <v>20797.553546633691</v>
      </c>
      <c r="F15" s="189">
        <v>19651.779427750298</v>
      </c>
      <c r="G15" s="189">
        <v>18506.005308866901</v>
      </c>
      <c r="H15" s="189">
        <v>18506.005308866905</v>
      </c>
      <c r="I15" s="189">
        <v>17360.231189983511</v>
      </c>
      <c r="J15" s="189">
        <v>21943.327665517085</v>
      </c>
      <c r="K15" s="189">
        <v>20797.553546633691</v>
      </c>
      <c r="L15" s="189">
        <v>20797.553546633691</v>
      </c>
      <c r="M15" s="189">
        <v>20797.553546633691</v>
      </c>
      <c r="N15" s="189">
        <v>26526.424141050658</v>
      </c>
      <c r="O15" s="189">
        <v>29963.746497700839</v>
      </c>
      <c r="P15" s="189">
        <v>28817.972378817441</v>
      </c>
      <c r="Q15" s="189">
        <v>27672.198259934052</v>
      </c>
    </row>
    <row r="16" spans="1:17" x14ac:dyDescent="0.25">
      <c r="A16" s="108" t="s">
        <v>200</v>
      </c>
      <c r="B16" s="118">
        <v>6799.5022222222224</v>
      </c>
      <c r="C16" s="118">
        <v>6359.2630626213377</v>
      </c>
      <c r="D16" s="118">
        <v>6799.5022222222215</v>
      </c>
      <c r="E16" s="118">
        <v>6184.6402587471184</v>
      </c>
      <c r="F16" s="118">
        <v>6010.0174548728974</v>
      </c>
      <c r="G16" s="118">
        <v>6010.0174548728974</v>
      </c>
      <c r="H16" s="118">
        <v>6624.8794183480022</v>
      </c>
      <c r="I16" s="118">
        <v>6184.6402587471175</v>
      </c>
      <c r="J16" s="118">
        <v>6184.6402587471175</v>
      </c>
      <c r="K16" s="118">
        <v>5569.7782952720127</v>
      </c>
      <c r="L16" s="118">
        <v>5569.7782952720127</v>
      </c>
      <c r="M16" s="118">
        <v>6268.2695107688924</v>
      </c>
      <c r="N16" s="118">
        <v>6442.8923146431125</v>
      </c>
      <c r="O16" s="118">
        <v>6268.2695107688924</v>
      </c>
      <c r="P16" s="118">
        <v>6268.2695107688924</v>
      </c>
      <c r="Q16" s="118">
        <v>6093.6467068946731</v>
      </c>
    </row>
    <row r="17" spans="1:17" x14ac:dyDescent="0.25">
      <c r="A17" s="124" t="s">
        <v>141</v>
      </c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</row>
    <row r="18" spans="1:17" x14ac:dyDescent="0.25">
      <c r="A18" s="121" t="s">
        <v>202</v>
      </c>
      <c r="B18" s="120"/>
      <c r="C18" s="120">
        <v>2177.7980348047727</v>
      </c>
      <c r="D18" s="120">
        <v>0</v>
      </c>
      <c r="E18" s="120">
        <v>2177.7980348047727</v>
      </c>
      <c r="F18" s="120">
        <v>0</v>
      </c>
      <c r="G18" s="120">
        <v>4355.5960696095453</v>
      </c>
      <c r="H18" s="120">
        <v>3.637978807091713E-12</v>
      </c>
      <c r="I18" s="120">
        <v>2177.7980348047727</v>
      </c>
      <c r="J18" s="120">
        <v>0</v>
      </c>
      <c r="K18" s="120">
        <v>0</v>
      </c>
      <c r="L18" s="120">
        <v>0</v>
      </c>
      <c r="M18" s="120">
        <v>2177.7980348047727</v>
      </c>
      <c r="N18" s="120">
        <v>0</v>
      </c>
      <c r="O18" s="120">
        <v>0</v>
      </c>
      <c r="P18" s="120">
        <v>0</v>
      </c>
      <c r="Q18" s="120">
        <v>2177.7980348047727</v>
      </c>
    </row>
    <row r="19" spans="1:17" x14ac:dyDescent="0.25">
      <c r="A19" s="179" t="s">
        <v>201</v>
      </c>
      <c r="B19" s="189"/>
      <c r="C19" s="189">
        <v>8020.4188321837519</v>
      </c>
      <c r="D19" s="189">
        <v>0</v>
      </c>
      <c r="E19" s="189">
        <v>0</v>
      </c>
      <c r="F19" s="189">
        <v>0</v>
      </c>
      <c r="G19" s="189">
        <v>0</v>
      </c>
      <c r="H19" s="189">
        <v>3.637978807091713E-12</v>
      </c>
      <c r="I19" s="189">
        <v>0</v>
      </c>
      <c r="J19" s="189">
        <v>4583.0964755335735</v>
      </c>
      <c r="K19" s="189">
        <v>0</v>
      </c>
      <c r="L19" s="189">
        <v>1145.7741188833932</v>
      </c>
      <c r="M19" s="189">
        <v>0</v>
      </c>
      <c r="N19" s="189">
        <v>6874.6447133003594</v>
      </c>
      <c r="O19" s="189">
        <v>3437.3223566501802</v>
      </c>
      <c r="P19" s="189">
        <v>0</v>
      </c>
      <c r="Q19" s="189">
        <v>0</v>
      </c>
    </row>
    <row r="20" spans="1:17" x14ac:dyDescent="0.25">
      <c r="A20" s="119" t="s">
        <v>200</v>
      </c>
      <c r="B20" s="118"/>
      <c r="C20" s="118">
        <v>174.62280387422004</v>
      </c>
      <c r="D20" s="118">
        <v>440.23915960088442</v>
      </c>
      <c r="E20" s="118">
        <v>0</v>
      </c>
      <c r="F20" s="118">
        <v>0</v>
      </c>
      <c r="G20" s="118">
        <v>440.23915960088453</v>
      </c>
      <c r="H20" s="118">
        <v>789.48476734932467</v>
      </c>
      <c r="I20" s="118">
        <v>174.62280387422004</v>
      </c>
      <c r="J20" s="118">
        <v>0</v>
      </c>
      <c r="K20" s="118">
        <v>0</v>
      </c>
      <c r="L20" s="118">
        <v>174.62280387422004</v>
      </c>
      <c r="M20" s="118">
        <v>1138.7303750977646</v>
      </c>
      <c r="N20" s="118">
        <v>349.24560774844002</v>
      </c>
      <c r="O20" s="118">
        <v>440.23915960088453</v>
      </c>
      <c r="P20" s="118">
        <v>0</v>
      </c>
      <c r="Q20" s="118">
        <v>440.23915960088453</v>
      </c>
    </row>
    <row r="21" spans="1:17" x14ac:dyDescent="0.25">
      <c r="A21" s="124" t="s">
        <v>140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</row>
    <row r="22" spans="1:17" x14ac:dyDescent="0.25">
      <c r="A22" s="121" t="s">
        <v>202</v>
      </c>
      <c r="B22" s="120"/>
      <c r="C22" s="120">
        <f>B14+C18-C14</f>
        <v>2177.7980348047713</v>
      </c>
      <c r="D22" s="120">
        <f t="shared" ref="D22:Q22" si="1">C14+D18-D14</f>
        <v>0</v>
      </c>
      <c r="E22" s="120">
        <f t="shared" si="1"/>
        <v>2177.7980348047713</v>
      </c>
      <c r="F22" s="120">
        <f t="shared" si="1"/>
        <v>0</v>
      </c>
      <c r="G22" s="120">
        <f t="shared" si="1"/>
        <v>2177.7980348047749</v>
      </c>
      <c r="H22" s="120">
        <f t="shared" si="1"/>
        <v>0</v>
      </c>
      <c r="I22" s="120">
        <f t="shared" si="1"/>
        <v>2177.7980348047749</v>
      </c>
      <c r="J22" s="120">
        <f t="shared" si="1"/>
        <v>0</v>
      </c>
      <c r="K22" s="120">
        <f t="shared" si="1"/>
        <v>2177.7980348047713</v>
      </c>
      <c r="L22" s="120">
        <f t="shared" si="1"/>
        <v>0</v>
      </c>
      <c r="M22" s="120">
        <f t="shared" si="1"/>
        <v>2177.7980348047713</v>
      </c>
      <c r="N22" s="120">
        <f t="shared" si="1"/>
        <v>0</v>
      </c>
      <c r="O22" s="120">
        <f t="shared" si="1"/>
        <v>2177.7980348047713</v>
      </c>
      <c r="P22" s="120">
        <f t="shared" si="1"/>
        <v>0</v>
      </c>
      <c r="Q22" s="120">
        <f t="shared" si="1"/>
        <v>2177.7980348047713</v>
      </c>
    </row>
    <row r="23" spans="1:17" x14ac:dyDescent="0.25">
      <c r="A23" s="179" t="s">
        <v>201</v>
      </c>
      <c r="B23" s="189"/>
      <c r="C23" s="189">
        <f t="shared" ref="C23:Q24" si="2">B15+C19-C15</f>
        <v>0</v>
      </c>
      <c r="D23" s="189">
        <f t="shared" si="2"/>
        <v>1145.7741188833934</v>
      </c>
      <c r="E23" s="189">
        <f t="shared" si="2"/>
        <v>0</v>
      </c>
      <c r="F23" s="189">
        <f t="shared" si="2"/>
        <v>1145.7741188833934</v>
      </c>
      <c r="G23" s="189">
        <f t="shared" si="2"/>
        <v>1145.774118883397</v>
      </c>
      <c r="H23" s="189">
        <f t="shared" si="2"/>
        <v>0</v>
      </c>
      <c r="I23" s="189">
        <f t="shared" si="2"/>
        <v>1145.7741188833934</v>
      </c>
      <c r="J23" s="189">
        <f t="shared" si="2"/>
        <v>0</v>
      </c>
      <c r="K23" s="189">
        <f t="shared" si="2"/>
        <v>1145.7741188833934</v>
      </c>
      <c r="L23" s="189">
        <f t="shared" si="2"/>
        <v>1145.7741188833934</v>
      </c>
      <c r="M23" s="189">
        <f t="shared" si="2"/>
        <v>0</v>
      </c>
      <c r="N23" s="189">
        <f t="shared" si="2"/>
        <v>1145.7741188833934</v>
      </c>
      <c r="O23" s="189">
        <f t="shared" si="2"/>
        <v>0</v>
      </c>
      <c r="P23" s="189">
        <f t="shared" si="2"/>
        <v>1145.774118883397</v>
      </c>
      <c r="Q23" s="189">
        <f t="shared" si="2"/>
        <v>1145.7741188833897</v>
      </c>
    </row>
    <row r="24" spans="1:17" x14ac:dyDescent="0.25">
      <c r="A24" s="119" t="s">
        <v>200</v>
      </c>
      <c r="B24" s="118"/>
      <c r="C24" s="118">
        <f t="shared" si="2"/>
        <v>614.86196347510486</v>
      </c>
      <c r="D24" s="118">
        <f t="shared" si="2"/>
        <v>0</v>
      </c>
      <c r="E24" s="118">
        <f t="shared" si="2"/>
        <v>614.86196347510304</v>
      </c>
      <c r="F24" s="118">
        <f t="shared" si="2"/>
        <v>174.62280387422106</v>
      </c>
      <c r="G24" s="118">
        <f t="shared" si="2"/>
        <v>440.2391596008847</v>
      </c>
      <c r="H24" s="118">
        <f t="shared" si="2"/>
        <v>174.62280387422015</v>
      </c>
      <c r="I24" s="118">
        <f t="shared" si="2"/>
        <v>614.86196347510486</v>
      </c>
      <c r="J24" s="118">
        <f t="shared" si="2"/>
        <v>0</v>
      </c>
      <c r="K24" s="118">
        <f t="shared" si="2"/>
        <v>614.86196347510486</v>
      </c>
      <c r="L24" s="118">
        <f t="shared" si="2"/>
        <v>174.62280387422015</v>
      </c>
      <c r="M24" s="118">
        <f t="shared" si="2"/>
        <v>440.2391596008847</v>
      </c>
      <c r="N24" s="118">
        <f t="shared" si="2"/>
        <v>174.62280387422015</v>
      </c>
      <c r="O24" s="118">
        <f t="shared" si="2"/>
        <v>614.86196347510486</v>
      </c>
      <c r="P24" s="118">
        <f t="shared" si="2"/>
        <v>0</v>
      </c>
      <c r="Q24" s="118">
        <f t="shared" si="2"/>
        <v>614.86196347510395</v>
      </c>
    </row>
    <row r="25" spans="1:17" x14ac:dyDescent="0.25">
      <c r="A25" s="31" t="s">
        <v>138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</row>
    <row r="26" spans="1:17" x14ac:dyDescent="0.25">
      <c r="A26" s="110" t="s">
        <v>202</v>
      </c>
      <c r="B26" s="120">
        <f>B14-B9</f>
        <v>2237.4444444444453</v>
      </c>
      <c r="C26" s="120">
        <f t="shared" ref="C26:Q26" si="3">C14-C9</f>
        <v>2535.4444444444453</v>
      </c>
      <c r="D26" s="120">
        <f t="shared" si="3"/>
        <v>2937.4444444444453</v>
      </c>
      <c r="E26" s="120">
        <f t="shared" si="3"/>
        <v>2719.4444444444453</v>
      </c>
      <c r="F26" s="120">
        <f t="shared" si="3"/>
        <v>1412.4444444444453</v>
      </c>
      <c r="G26" s="120">
        <f t="shared" si="3"/>
        <v>3275.2424792492166</v>
      </c>
      <c r="H26" s="120">
        <f t="shared" si="3"/>
        <v>2012.2424792492202</v>
      </c>
      <c r="I26" s="120">
        <f t="shared" si="3"/>
        <v>2252.2424792492166</v>
      </c>
      <c r="J26" s="120">
        <f t="shared" si="3"/>
        <v>3657.2424792492166</v>
      </c>
      <c r="K26" s="120">
        <f t="shared" si="3"/>
        <v>4400.4444444444453</v>
      </c>
      <c r="L26" s="120">
        <f t="shared" si="3"/>
        <v>4641.4444444444453</v>
      </c>
      <c r="M26" s="120">
        <f t="shared" si="3"/>
        <v>3104.4444444444453</v>
      </c>
      <c r="N26" s="120">
        <f t="shared" si="3"/>
        <v>4564.4444444444453</v>
      </c>
      <c r="O26" s="120">
        <f t="shared" si="3"/>
        <v>2178.6464096396739</v>
      </c>
      <c r="P26" s="120">
        <f t="shared" si="3"/>
        <v>3196.6464096396739</v>
      </c>
      <c r="Q26" s="120">
        <f t="shared" si="3"/>
        <v>1197.4256115808093</v>
      </c>
    </row>
    <row r="27" spans="1:17" x14ac:dyDescent="0.25">
      <c r="A27" s="180" t="s">
        <v>201</v>
      </c>
      <c r="B27" s="189">
        <f t="shared" ref="B27:Q27" si="4">B15-B10</f>
        <v>1392.2908833333331</v>
      </c>
      <c r="C27" s="189">
        <f t="shared" si="4"/>
        <v>1594.1623855170765</v>
      </c>
      <c r="D27" s="189">
        <f t="shared" si="4"/>
        <v>1332.7889066336866</v>
      </c>
      <c r="E27" s="189">
        <f t="shared" si="4"/>
        <v>5424.1947016336908</v>
      </c>
      <c r="F27" s="189">
        <f t="shared" si="4"/>
        <v>4327.4746277502982</v>
      </c>
      <c r="G27" s="189">
        <f t="shared" si="4"/>
        <v>3021.1612088669026</v>
      </c>
      <c r="H27" s="189">
        <f t="shared" si="4"/>
        <v>3871.4961338669036</v>
      </c>
      <c r="I27" s="189">
        <f t="shared" si="4"/>
        <v>3579.0724399835108</v>
      </c>
      <c r="J27" s="189">
        <f t="shared" si="4"/>
        <v>2035.4924655170798</v>
      </c>
      <c r="K27" s="189">
        <f t="shared" si="4"/>
        <v>1587.1202466336908</v>
      </c>
      <c r="L27" s="189">
        <f t="shared" si="4"/>
        <v>1166.8304016336915</v>
      </c>
      <c r="M27" s="189">
        <f t="shared" si="4"/>
        <v>2271.5203466336898</v>
      </c>
      <c r="N27" s="189">
        <f t="shared" si="4"/>
        <v>1385.6918910506574</v>
      </c>
      <c r="O27" s="189">
        <f t="shared" si="4"/>
        <v>2307.6437656599228</v>
      </c>
      <c r="P27" s="189">
        <f t="shared" si="4"/>
        <v>1673.9181744392154</v>
      </c>
      <c r="Q27" s="189">
        <f t="shared" si="4"/>
        <v>9566.8721981127528</v>
      </c>
    </row>
    <row r="28" spans="1:17" x14ac:dyDescent="0.25">
      <c r="A28" s="108" t="s">
        <v>200</v>
      </c>
      <c r="B28" s="118">
        <f t="shared" ref="B28:Q28" si="5">B16-B11</f>
        <v>878.50222222222237</v>
      </c>
      <c r="C28" s="118">
        <f t="shared" si="5"/>
        <v>522.26306262133767</v>
      </c>
      <c r="D28" s="118">
        <f t="shared" si="5"/>
        <v>1112.5022222222215</v>
      </c>
      <c r="E28" s="118">
        <f t="shared" si="5"/>
        <v>686.64025874711842</v>
      </c>
      <c r="F28" s="118">
        <f t="shared" si="5"/>
        <v>420.01745487289736</v>
      </c>
      <c r="G28" s="118">
        <f t="shared" si="5"/>
        <v>407.01745487289736</v>
      </c>
      <c r="H28" s="118">
        <f t="shared" si="5"/>
        <v>865.87941834800222</v>
      </c>
      <c r="I28" s="118">
        <f t="shared" si="5"/>
        <v>502.64025874711751</v>
      </c>
      <c r="J28" s="118">
        <f t="shared" si="5"/>
        <v>918.1687768951424</v>
      </c>
      <c r="K28" s="118">
        <f t="shared" si="5"/>
        <v>939.55935355847487</v>
      </c>
      <c r="L28" s="118">
        <f t="shared" si="5"/>
        <v>570.35516588179325</v>
      </c>
      <c r="M28" s="118">
        <f t="shared" si="5"/>
        <v>480.84878354469402</v>
      </c>
      <c r="N28" s="118">
        <f t="shared" si="5"/>
        <v>661.02878476514252</v>
      </c>
      <c r="O28" s="118">
        <f t="shared" si="5"/>
        <v>1315.1531923623734</v>
      </c>
      <c r="P28" s="118">
        <f t="shared" si="5"/>
        <v>1235.8688136904757</v>
      </c>
      <c r="Q28" s="118">
        <f t="shared" si="5"/>
        <v>845.2417298884011</v>
      </c>
    </row>
    <row r="29" spans="1:17" x14ac:dyDescent="0.25">
      <c r="A29" s="123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</row>
    <row r="30" spans="1:17" x14ac:dyDescent="0.25">
      <c r="A30" s="31" t="s">
        <v>77</v>
      </c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</row>
    <row r="31" spans="1:17" x14ac:dyDescent="0.25">
      <c r="A31" s="50" t="s">
        <v>69</v>
      </c>
      <c r="B31" s="38">
        <v>3703.2838200582701</v>
      </c>
      <c r="C31" s="38">
        <v>4233.4503199999999</v>
      </c>
      <c r="D31" s="38">
        <v>4366.51818</v>
      </c>
      <c r="E31" s="38">
        <v>4295.7181399999999</v>
      </c>
      <c r="F31" s="38">
        <v>4270.9348199999995</v>
      </c>
      <c r="G31" s="38">
        <v>4291.6983563245685</v>
      </c>
      <c r="H31" s="38">
        <v>4332.0295500000002</v>
      </c>
      <c r="I31" s="38">
        <v>4149.4320800000005</v>
      </c>
      <c r="J31" s="38">
        <v>4247.3884699999999</v>
      </c>
      <c r="K31" s="38">
        <v>3692.6689399999996</v>
      </c>
      <c r="L31" s="38">
        <v>3764.4870985871921</v>
      </c>
      <c r="M31" s="38">
        <v>3879.4002065158793</v>
      </c>
      <c r="N31" s="38">
        <v>4283.0321844758382</v>
      </c>
      <c r="O31" s="38">
        <v>4152.7180743985937</v>
      </c>
      <c r="P31" s="38">
        <v>3591.8093233891414</v>
      </c>
      <c r="Q31" s="38">
        <v>3245.6766801794447</v>
      </c>
    </row>
    <row r="32" spans="1:17" x14ac:dyDescent="0.25">
      <c r="A32" s="55" t="s">
        <v>33</v>
      </c>
      <c r="B32" s="54">
        <v>161.57916386835478</v>
      </c>
      <c r="C32" s="54">
        <v>149.11198000000002</v>
      </c>
      <c r="D32" s="54">
        <v>205.09755000000001</v>
      </c>
      <c r="E32" s="54">
        <v>223.39877999999999</v>
      </c>
      <c r="F32" s="54">
        <v>203.71044999999998</v>
      </c>
      <c r="G32" s="54">
        <v>243.2658269855861</v>
      </c>
      <c r="H32" s="54">
        <v>260.59852999999998</v>
      </c>
      <c r="I32" s="54">
        <v>383.78096999999997</v>
      </c>
      <c r="J32" s="54">
        <v>349.01008999999999</v>
      </c>
      <c r="K32" s="54">
        <v>399.22931999999997</v>
      </c>
      <c r="L32" s="54">
        <v>414.97220453985466</v>
      </c>
      <c r="M32" s="54">
        <v>454.59269033673286</v>
      </c>
      <c r="N32" s="54">
        <v>476.1603449628393</v>
      </c>
      <c r="O32" s="54">
        <v>260.27283880008935</v>
      </c>
      <c r="P32" s="54">
        <v>250.51935463134197</v>
      </c>
      <c r="Q32" s="54">
        <v>257.19154209453541</v>
      </c>
    </row>
    <row r="33" spans="1:17" x14ac:dyDescent="0.25">
      <c r="A33" s="52" t="s">
        <v>32</v>
      </c>
      <c r="B33" s="51">
        <v>1141.4192058328815</v>
      </c>
      <c r="C33" s="51">
        <v>1486.3811700000001</v>
      </c>
      <c r="D33" s="51">
        <v>1494.1586600000001</v>
      </c>
      <c r="E33" s="51">
        <v>1368.6864499999999</v>
      </c>
      <c r="F33" s="51">
        <v>1441.88</v>
      </c>
      <c r="G33" s="51">
        <v>1329.8485937906914</v>
      </c>
      <c r="H33" s="51">
        <v>1354.15903</v>
      </c>
      <c r="I33" s="51">
        <v>1223.5199299999999</v>
      </c>
      <c r="J33" s="51">
        <v>1139.6670300000001</v>
      </c>
      <c r="K33" s="51">
        <v>974.15407999999991</v>
      </c>
      <c r="L33" s="51">
        <v>906.47273537179774</v>
      </c>
      <c r="M33" s="51">
        <v>899.35500095184864</v>
      </c>
      <c r="N33" s="51">
        <v>825.998783268681</v>
      </c>
      <c r="O33" s="51">
        <v>782.96058881172303</v>
      </c>
      <c r="P33" s="51">
        <v>701.99160122106059</v>
      </c>
      <c r="Q33" s="51">
        <v>683.62803858262566</v>
      </c>
    </row>
    <row r="34" spans="1:17" x14ac:dyDescent="0.25">
      <c r="A34" s="53" t="s">
        <v>31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3" t="s">
        <v>30</v>
      </c>
      <c r="B35" s="51">
        <v>75.809652518057234</v>
      </c>
      <c r="C35" s="51">
        <v>63.696040000000004</v>
      </c>
      <c r="D35" s="51">
        <v>43.90128</v>
      </c>
      <c r="E35" s="51">
        <v>39.585700000000003</v>
      </c>
      <c r="F35" s="51">
        <v>37.38259</v>
      </c>
      <c r="G35" s="51">
        <v>45.046584099741416</v>
      </c>
      <c r="H35" s="51">
        <v>51.584139999999998</v>
      </c>
      <c r="I35" s="51">
        <v>36.284500000000001</v>
      </c>
      <c r="J35" s="51">
        <v>28.59366</v>
      </c>
      <c r="K35" s="51">
        <v>26.391190000000002</v>
      </c>
      <c r="L35" s="51">
        <v>26.368813570567443</v>
      </c>
      <c r="M35" s="51">
        <v>24.171503413251187</v>
      </c>
      <c r="N35" s="51">
        <v>24.170798818981325</v>
      </c>
      <c r="O35" s="51">
        <v>20.875066591853784</v>
      </c>
      <c r="P35" s="51">
        <v>15.38147081200626</v>
      </c>
      <c r="Q35" s="51">
        <v>37.355583164320429</v>
      </c>
    </row>
    <row r="36" spans="1:17" x14ac:dyDescent="0.25">
      <c r="A36" s="53" t="s">
        <v>76</v>
      </c>
      <c r="B36" s="51">
        <v>75.83216489973583</v>
      </c>
      <c r="C36" s="51">
        <v>131.20339000000001</v>
      </c>
      <c r="D36" s="51">
        <v>103.50458999999999</v>
      </c>
      <c r="E36" s="51">
        <v>40.997909999999997</v>
      </c>
      <c r="F36" s="51">
        <v>37.898910000000001</v>
      </c>
      <c r="G36" s="51">
        <v>36.877985209154865</v>
      </c>
      <c r="H36" s="51">
        <v>40.999079999999999</v>
      </c>
      <c r="I36" s="51">
        <v>41.002380000000002</v>
      </c>
      <c r="J36" s="51">
        <v>47.103720000000003</v>
      </c>
      <c r="K36" s="51">
        <v>38.901260000000001</v>
      </c>
      <c r="L36" s="51">
        <v>36.87955588301287</v>
      </c>
      <c r="M36" s="51">
        <v>46.097846814780986</v>
      </c>
      <c r="N36" s="51">
        <v>37.906127410205869</v>
      </c>
      <c r="O36" s="51">
        <v>34.847298993243029</v>
      </c>
      <c r="P36" s="51">
        <v>34.848083866318881</v>
      </c>
      <c r="Q36" s="51">
        <v>46.099493857776224</v>
      </c>
    </row>
    <row r="37" spans="1:17" x14ac:dyDescent="0.25">
      <c r="A37" s="53" t="s">
        <v>29</v>
      </c>
      <c r="B37" s="51">
        <v>519.72878775187871</v>
      </c>
      <c r="C37" s="51">
        <v>526.40792999999996</v>
      </c>
      <c r="D37" s="51">
        <v>512.08133999999995</v>
      </c>
      <c r="E37" s="51">
        <v>472.03104000000002</v>
      </c>
      <c r="F37" s="51">
        <v>473.86779999999999</v>
      </c>
      <c r="G37" s="51">
        <v>468.13940119534425</v>
      </c>
      <c r="H37" s="51">
        <v>489.23174</v>
      </c>
      <c r="I37" s="51">
        <v>469.07855999999998</v>
      </c>
      <c r="J37" s="51">
        <v>431.86065000000002</v>
      </c>
      <c r="K37" s="51">
        <v>370.73737999999997</v>
      </c>
      <c r="L37" s="51">
        <v>295.21539925557028</v>
      </c>
      <c r="M37" s="51">
        <v>289.48358376846852</v>
      </c>
      <c r="N37" s="51">
        <v>235.0239854714207</v>
      </c>
      <c r="O37" s="51">
        <v>158.59365064781096</v>
      </c>
      <c r="P37" s="51">
        <v>117.51116957867956</v>
      </c>
      <c r="Q37" s="51">
        <v>142.35297290972406</v>
      </c>
    </row>
    <row r="38" spans="1:17" x14ac:dyDescent="0.25">
      <c r="A38" s="53" t="s">
        <v>28</v>
      </c>
      <c r="B38" s="51">
        <v>470.04860066320981</v>
      </c>
      <c r="C38" s="51">
        <v>765.07381000000009</v>
      </c>
      <c r="D38" s="51">
        <v>834.67145000000005</v>
      </c>
      <c r="E38" s="51">
        <v>816.07179999999994</v>
      </c>
      <c r="F38" s="51">
        <v>892.73070000000007</v>
      </c>
      <c r="G38" s="51">
        <v>779.78462328645094</v>
      </c>
      <c r="H38" s="51">
        <v>772.34406999999999</v>
      </c>
      <c r="I38" s="51">
        <v>677.15449000000001</v>
      </c>
      <c r="J38" s="51">
        <v>632.10900000000004</v>
      </c>
      <c r="K38" s="51">
        <v>538.12424999999996</v>
      </c>
      <c r="L38" s="51">
        <v>548.00896666264714</v>
      </c>
      <c r="M38" s="51">
        <v>539.60206695534794</v>
      </c>
      <c r="N38" s="51">
        <v>528.89787156807313</v>
      </c>
      <c r="O38" s="51">
        <v>568.6445725788152</v>
      </c>
      <c r="P38" s="51">
        <v>534.25087696405592</v>
      </c>
      <c r="Q38" s="51">
        <v>457.81998865080499</v>
      </c>
    </row>
    <row r="39" spans="1:17" x14ac:dyDescent="0.25">
      <c r="A39" s="52" t="s">
        <v>27</v>
      </c>
      <c r="B39" s="51">
        <v>1701.7561074186121</v>
      </c>
      <c r="C39" s="51">
        <v>1877.9415100000001</v>
      </c>
      <c r="D39" s="51">
        <v>1932.0686599999999</v>
      </c>
      <c r="E39" s="51">
        <v>1965.7288599999999</v>
      </c>
      <c r="F39" s="51">
        <v>1850.3329799999999</v>
      </c>
      <c r="G39" s="51">
        <v>1724.1195153105275</v>
      </c>
      <c r="H39" s="51">
        <v>1721.38798</v>
      </c>
      <c r="I39" s="51">
        <v>1574.2542100000001</v>
      </c>
      <c r="J39" s="51">
        <v>1678.8995299999999</v>
      </c>
      <c r="K39" s="51">
        <v>1372.3851500000001</v>
      </c>
      <c r="L39" s="51">
        <v>1496.6323759161262</v>
      </c>
      <c r="M39" s="51">
        <v>1585.7544325769707</v>
      </c>
      <c r="N39" s="51">
        <v>2056.1359375967181</v>
      </c>
      <c r="O39" s="51">
        <v>2238.9898815982383</v>
      </c>
      <c r="P39" s="51">
        <v>1782.1831604299655</v>
      </c>
      <c r="Q39" s="51">
        <v>1471.3021270617296</v>
      </c>
    </row>
    <row r="40" spans="1:17" x14ac:dyDescent="0.25">
      <c r="A40" s="53" t="s">
        <v>66</v>
      </c>
      <c r="B40" s="51">
        <v>1701.7561074186121</v>
      </c>
      <c r="C40" s="51">
        <v>1877.9415100000001</v>
      </c>
      <c r="D40" s="51">
        <v>1932.0686599999999</v>
      </c>
      <c r="E40" s="51">
        <v>1965.7288599999999</v>
      </c>
      <c r="F40" s="51">
        <v>1850.3329799999999</v>
      </c>
      <c r="G40" s="51">
        <v>1724.1195153105275</v>
      </c>
      <c r="H40" s="51">
        <v>1721.38798</v>
      </c>
      <c r="I40" s="51">
        <v>1574.2542100000001</v>
      </c>
      <c r="J40" s="51">
        <v>1678.8995299999999</v>
      </c>
      <c r="K40" s="51">
        <v>1372.3851500000001</v>
      </c>
      <c r="L40" s="51">
        <v>1496.6323759161262</v>
      </c>
      <c r="M40" s="51">
        <v>1585.7544325769707</v>
      </c>
      <c r="N40" s="51">
        <v>2056.1359375967181</v>
      </c>
      <c r="O40" s="51">
        <v>2238.9898815982383</v>
      </c>
      <c r="P40" s="51">
        <v>1782.1831604299655</v>
      </c>
      <c r="Q40" s="51">
        <v>1471.3021270617296</v>
      </c>
    </row>
    <row r="41" spans="1:17" x14ac:dyDescent="0.25">
      <c r="A41" s="53" t="s">
        <v>25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2" t="s">
        <v>24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235.04962398571615</v>
      </c>
      <c r="H42" s="51">
        <v>221.58658</v>
      </c>
      <c r="I42" s="51">
        <v>201.09962999999999</v>
      </c>
      <c r="J42" s="51">
        <v>219.12075999999999</v>
      </c>
      <c r="K42" s="51">
        <v>201.91162</v>
      </c>
      <c r="L42" s="51">
        <v>157.59150370208985</v>
      </c>
      <c r="M42" s="51">
        <v>123.79531673778988</v>
      </c>
      <c r="N42" s="51">
        <v>141.32484333734405</v>
      </c>
      <c r="O42" s="51">
        <v>165.94931557981207</v>
      </c>
      <c r="P42" s="51">
        <v>162.10532428645288</v>
      </c>
      <c r="Q42" s="51">
        <v>144.8139985747365</v>
      </c>
    </row>
    <row r="43" spans="1:17" x14ac:dyDescent="0.25">
      <c r="A43" s="53" t="s">
        <v>23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235.04962398571615</v>
      </c>
      <c r="H43" s="51">
        <v>221.58658</v>
      </c>
      <c r="I43" s="51">
        <v>201.09962999999999</v>
      </c>
      <c r="J43" s="51">
        <v>219.12075999999999</v>
      </c>
      <c r="K43" s="51">
        <v>201.91162</v>
      </c>
      <c r="L43" s="51">
        <v>157.59150370208985</v>
      </c>
      <c r="M43" s="51">
        <v>123.79531673778988</v>
      </c>
      <c r="N43" s="51">
        <v>141.32484333734405</v>
      </c>
      <c r="O43" s="51">
        <v>165.94931557981207</v>
      </c>
      <c r="P43" s="51">
        <v>158.83314936742815</v>
      </c>
      <c r="Q43" s="51">
        <v>142.28220762786367</v>
      </c>
    </row>
    <row r="44" spans="1:17" x14ac:dyDescent="0.25">
      <c r="A44" s="53" t="s">
        <v>74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3.2721749190247231</v>
      </c>
      <c r="Q44" s="51">
        <v>2.5317909468728232</v>
      </c>
    </row>
    <row r="45" spans="1:17" x14ac:dyDescent="0.25">
      <c r="A45" s="53" t="s">
        <v>73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72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71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2" t="s">
        <v>22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63" t="s">
        <v>21</v>
      </c>
      <c r="B49" s="62">
        <v>698.52934293842179</v>
      </c>
      <c r="C49" s="62">
        <v>720.01566000000003</v>
      </c>
      <c r="D49" s="62">
        <v>735.19331</v>
      </c>
      <c r="E49" s="62">
        <v>737.90404999999998</v>
      </c>
      <c r="F49" s="62">
        <v>775.01139000000001</v>
      </c>
      <c r="G49" s="62">
        <v>759.41479625204761</v>
      </c>
      <c r="H49" s="62">
        <v>774.29742999999996</v>
      </c>
      <c r="I49" s="62">
        <v>766.77733999999998</v>
      </c>
      <c r="J49" s="62">
        <v>860.69105999999999</v>
      </c>
      <c r="K49" s="62">
        <v>744.98877000000005</v>
      </c>
      <c r="L49" s="62">
        <v>788.81827905732348</v>
      </c>
      <c r="M49" s="62">
        <v>815.90276591253689</v>
      </c>
      <c r="N49" s="62">
        <v>783.41227531025561</v>
      </c>
      <c r="O49" s="62">
        <v>704.54544960873102</v>
      </c>
      <c r="P49" s="62">
        <v>695.00988282032097</v>
      </c>
      <c r="Q49" s="62">
        <v>688.74097386581752</v>
      </c>
    </row>
    <row r="50" spans="1:17" x14ac:dyDescent="0.25">
      <c r="A50" s="191" t="s">
        <v>105</v>
      </c>
      <c r="B50" s="190">
        <f t="shared" ref="B50:Q50" si="6">SUM(B51:B53)</f>
        <v>3703.2838200582701</v>
      </c>
      <c r="C50" s="190">
        <f t="shared" si="6"/>
        <v>4233.4503199999999</v>
      </c>
      <c r="D50" s="190">
        <f t="shared" si="6"/>
        <v>4366.51818</v>
      </c>
      <c r="E50" s="190">
        <f t="shared" si="6"/>
        <v>4295.7181399999999</v>
      </c>
      <c r="F50" s="190">
        <f t="shared" si="6"/>
        <v>4270.9348199999995</v>
      </c>
      <c r="G50" s="190">
        <f t="shared" si="6"/>
        <v>4291.6983563245685</v>
      </c>
      <c r="H50" s="190">
        <f t="shared" si="6"/>
        <v>4332.0295500000002</v>
      </c>
      <c r="I50" s="190">
        <f t="shared" si="6"/>
        <v>4149.4320800000005</v>
      </c>
      <c r="J50" s="190">
        <f t="shared" si="6"/>
        <v>4247.3884699999999</v>
      </c>
      <c r="K50" s="190">
        <f t="shared" si="6"/>
        <v>3692.6689399999996</v>
      </c>
      <c r="L50" s="190">
        <f t="shared" si="6"/>
        <v>3764.4870985871921</v>
      </c>
      <c r="M50" s="190">
        <f t="shared" si="6"/>
        <v>3879.4002065158793</v>
      </c>
      <c r="N50" s="190">
        <f t="shared" si="6"/>
        <v>4283.0321844758382</v>
      </c>
      <c r="O50" s="190">
        <f t="shared" si="6"/>
        <v>4152.7180743985937</v>
      </c>
      <c r="P50" s="190">
        <f t="shared" si="6"/>
        <v>3591.8093233891414</v>
      </c>
      <c r="Q50" s="190">
        <f t="shared" si="6"/>
        <v>3245.6766801794447</v>
      </c>
    </row>
    <row r="51" spans="1:17" x14ac:dyDescent="0.25">
      <c r="A51" s="216" t="s">
        <v>38</v>
      </c>
      <c r="B51" s="215">
        <v>1731.7819999999999</v>
      </c>
      <c r="C51" s="215">
        <v>1771.7646286301895</v>
      </c>
      <c r="D51" s="215">
        <v>1859.305068579903</v>
      </c>
      <c r="E51" s="215">
        <v>1946.2487027664965</v>
      </c>
      <c r="F51" s="215">
        <v>1987.6498289681542</v>
      </c>
      <c r="G51" s="215">
        <v>1949.1156341307978</v>
      </c>
      <c r="H51" s="215">
        <v>2069.5056372696458</v>
      </c>
      <c r="I51" s="215">
        <v>1978.6750753404144</v>
      </c>
      <c r="J51" s="215">
        <v>1866.028894997987</v>
      </c>
      <c r="K51" s="215">
        <v>1558.3487365918202</v>
      </c>
      <c r="L51" s="215">
        <v>1538.8643707507426</v>
      </c>
      <c r="M51" s="215">
        <v>1610.1775976107983</v>
      </c>
      <c r="N51" s="215">
        <v>1595.5379959881998</v>
      </c>
      <c r="O51" s="215">
        <v>1617.1249136063109</v>
      </c>
      <c r="P51" s="215">
        <v>1353.8525611445982</v>
      </c>
      <c r="Q51" s="215">
        <v>1444.5311203143767</v>
      </c>
    </row>
    <row r="52" spans="1:17" x14ac:dyDescent="0.25">
      <c r="A52" s="179" t="s">
        <v>37</v>
      </c>
      <c r="B52" s="214">
        <v>755.79596937535405</v>
      </c>
      <c r="C52" s="214">
        <v>1198.4901003643511</v>
      </c>
      <c r="D52" s="214">
        <v>1227.9259496693064</v>
      </c>
      <c r="E52" s="214">
        <v>1039.2533698277127</v>
      </c>
      <c r="F52" s="214">
        <v>992.00835370786501</v>
      </c>
      <c r="G52" s="214">
        <v>1037.8757336174201</v>
      </c>
      <c r="H52" s="214">
        <v>983.11013309143993</v>
      </c>
      <c r="I52" s="214">
        <v>924.65870130900123</v>
      </c>
      <c r="J52" s="214">
        <v>1230.2625873196107</v>
      </c>
      <c r="K52" s="214">
        <v>1152.5369771412159</v>
      </c>
      <c r="L52" s="214">
        <v>1156.4228409291632</v>
      </c>
      <c r="M52" s="214">
        <v>1093.7210188042504</v>
      </c>
      <c r="N52" s="214">
        <v>1443.0551900159583</v>
      </c>
      <c r="O52" s="214">
        <v>1523.9564572449792</v>
      </c>
      <c r="P52" s="214">
        <v>1327.2164525049986</v>
      </c>
      <c r="Q52" s="214">
        <v>879.84419354108434</v>
      </c>
    </row>
    <row r="53" spans="1:17" x14ac:dyDescent="0.25">
      <c r="A53" s="119" t="s">
        <v>36</v>
      </c>
      <c r="B53" s="213">
        <v>1215.7058506829162</v>
      </c>
      <c r="C53" s="213">
        <v>1263.1955910054594</v>
      </c>
      <c r="D53" s="213">
        <v>1279.2871617507908</v>
      </c>
      <c r="E53" s="213">
        <v>1310.2160674057907</v>
      </c>
      <c r="F53" s="213">
        <v>1291.2766373239801</v>
      </c>
      <c r="G53" s="213">
        <v>1304.7069885763508</v>
      </c>
      <c r="H53" s="213">
        <v>1279.4137796389145</v>
      </c>
      <c r="I53" s="213">
        <v>1246.098303350585</v>
      </c>
      <c r="J53" s="213">
        <v>1151.096987682402</v>
      </c>
      <c r="K53" s="213">
        <v>981.78322626696354</v>
      </c>
      <c r="L53" s="213">
        <v>1069.1998869072863</v>
      </c>
      <c r="M53" s="213">
        <v>1175.5015901008305</v>
      </c>
      <c r="N53" s="213">
        <v>1244.4389984716797</v>
      </c>
      <c r="O53" s="213">
        <v>1011.6367035473036</v>
      </c>
      <c r="P53" s="213">
        <v>910.74030973954439</v>
      </c>
      <c r="Q53" s="213">
        <v>921.3013663239833</v>
      </c>
    </row>
    <row r="54" spans="1:17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x14ac:dyDescent="0.25">
      <c r="A55" s="31" t="s">
        <v>63</v>
      </c>
      <c r="B55" s="70">
        <f t="shared" ref="B55:Q55" si="7">SUM(B56:B57)</f>
        <v>22446.803109140481</v>
      </c>
      <c r="C55" s="70">
        <f t="shared" si="7"/>
        <v>23887.88756513919</v>
      </c>
      <c r="D55" s="70">
        <f t="shared" si="7"/>
        <v>24169.136018744233</v>
      </c>
      <c r="E55" s="70">
        <f t="shared" si="7"/>
        <v>23867.539592312154</v>
      </c>
      <c r="F55" s="70">
        <f t="shared" si="7"/>
        <v>24427.51882284744</v>
      </c>
      <c r="G55" s="70">
        <f t="shared" si="7"/>
        <v>23786.833011769704</v>
      </c>
      <c r="H55" s="70">
        <f t="shared" si="7"/>
        <v>24229.826663827043</v>
      </c>
      <c r="I55" s="70">
        <f t="shared" si="7"/>
        <v>23948.519544728144</v>
      </c>
      <c r="J55" s="70">
        <f t="shared" si="7"/>
        <v>22911.224081743676</v>
      </c>
      <c r="K55" s="70">
        <f t="shared" si="7"/>
        <v>19764.872923025156</v>
      </c>
      <c r="L55" s="70">
        <f t="shared" si="7"/>
        <v>20585.88663090027</v>
      </c>
      <c r="M55" s="70">
        <f t="shared" si="7"/>
        <v>21205.759808303257</v>
      </c>
      <c r="N55" s="70">
        <f t="shared" si="7"/>
        <v>21383.884219550237</v>
      </c>
      <c r="O55" s="70">
        <f t="shared" si="7"/>
        <v>20910.042113029936</v>
      </c>
      <c r="P55" s="70">
        <f t="shared" si="7"/>
        <v>18867.140150566669</v>
      </c>
      <c r="Q55" s="70">
        <f t="shared" si="7"/>
        <v>17698.976565499008</v>
      </c>
    </row>
    <row r="56" spans="1:17" x14ac:dyDescent="0.25">
      <c r="A56" s="55" t="s">
        <v>343</v>
      </c>
      <c r="B56" s="54">
        <v>8694.6944769242291</v>
      </c>
      <c r="C56" s="54">
        <v>10428.432607802486</v>
      </c>
      <c r="D56" s="54">
        <v>10629.586060419384</v>
      </c>
      <c r="E56" s="54">
        <v>10384.509865447981</v>
      </c>
      <c r="F56" s="54">
        <v>10361.906139421153</v>
      </c>
      <c r="G56" s="54">
        <v>9931.8039464070498</v>
      </c>
      <c r="H56" s="54">
        <v>10099.498640381102</v>
      </c>
      <c r="I56" s="54">
        <v>9746.9466534347775</v>
      </c>
      <c r="J56" s="54">
        <v>9563.982488644644</v>
      </c>
      <c r="K56" s="54">
        <v>8429.5864126569249</v>
      </c>
      <c r="L56" s="54">
        <v>8570.5869077575517</v>
      </c>
      <c r="M56" s="54">
        <v>8933.2011314771407</v>
      </c>
      <c r="N56" s="54">
        <v>9884.355688880376</v>
      </c>
      <c r="O56" s="54">
        <v>9328.0869622218652</v>
      </c>
      <c r="P56" s="54">
        <v>7919.78874658112</v>
      </c>
      <c r="Q56" s="54">
        <v>7074.366692241465</v>
      </c>
    </row>
    <row r="57" spans="1:17" x14ac:dyDescent="0.25">
      <c r="A57" s="52" t="s">
        <v>106</v>
      </c>
      <c r="B57" s="51">
        <v>13752.108632216252</v>
      </c>
      <c r="C57" s="51">
        <v>13459.454957336704</v>
      </c>
      <c r="D57" s="51">
        <v>13539.549958324849</v>
      </c>
      <c r="E57" s="51">
        <v>13483.029726864173</v>
      </c>
      <c r="F57" s="51">
        <v>14065.612683426287</v>
      </c>
      <c r="G57" s="51">
        <v>13855.029065362653</v>
      </c>
      <c r="H57" s="51">
        <v>14130.32802344594</v>
      </c>
      <c r="I57" s="51">
        <v>14201.572891293366</v>
      </c>
      <c r="J57" s="51">
        <v>13347.241593099032</v>
      </c>
      <c r="K57" s="51">
        <v>11335.286510368231</v>
      </c>
      <c r="L57" s="51">
        <v>12015.299723142716</v>
      </c>
      <c r="M57" s="51">
        <v>12272.558676826116</v>
      </c>
      <c r="N57" s="51">
        <v>11499.528530669859</v>
      </c>
      <c r="O57" s="51">
        <v>11581.955150808073</v>
      </c>
      <c r="P57" s="51">
        <v>10947.351403985549</v>
      </c>
      <c r="Q57" s="51">
        <v>10624.609873257543</v>
      </c>
    </row>
    <row r="58" spans="1:17" x14ac:dyDescent="0.25">
      <c r="A58" s="50" t="s">
        <v>105</v>
      </c>
      <c r="B58" s="38">
        <f t="shared" ref="B58:Q58" si="8">SUM(B59:B61)</f>
        <v>22446.803109140481</v>
      </c>
      <c r="C58" s="38">
        <f t="shared" si="8"/>
        <v>23887.887565139194</v>
      </c>
      <c r="D58" s="38">
        <f t="shared" si="8"/>
        <v>24169.136018744233</v>
      </c>
      <c r="E58" s="38">
        <f t="shared" si="8"/>
        <v>23867.539592312154</v>
      </c>
      <c r="F58" s="38">
        <f t="shared" si="8"/>
        <v>24427.51882284744</v>
      </c>
      <c r="G58" s="38">
        <f t="shared" si="8"/>
        <v>23786.833011769704</v>
      </c>
      <c r="H58" s="38">
        <f t="shared" si="8"/>
        <v>24229.826663827043</v>
      </c>
      <c r="I58" s="38">
        <f t="shared" si="8"/>
        <v>23948.519544728144</v>
      </c>
      <c r="J58" s="38">
        <f t="shared" si="8"/>
        <v>22911.22408174368</v>
      </c>
      <c r="K58" s="38">
        <f t="shared" si="8"/>
        <v>19764.872923025156</v>
      </c>
      <c r="L58" s="38">
        <f t="shared" si="8"/>
        <v>20585.886630900266</v>
      </c>
      <c r="M58" s="38">
        <f t="shared" si="8"/>
        <v>21205.759808303257</v>
      </c>
      <c r="N58" s="38">
        <f t="shared" si="8"/>
        <v>21383.884219550237</v>
      </c>
      <c r="O58" s="38">
        <f t="shared" si="8"/>
        <v>20910.042113029936</v>
      </c>
      <c r="P58" s="38">
        <f t="shared" si="8"/>
        <v>18867.140150566673</v>
      </c>
      <c r="Q58" s="38">
        <f t="shared" si="8"/>
        <v>17698.976565499008</v>
      </c>
    </row>
    <row r="59" spans="1:17" x14ac:dyDescent="0.25">
      <c r="A59" s="121" t="s">
        <v>38</v>
      </c>
      <c r="B59" s="120">
        <f>NMM_emi!B$5</f>
        <v>16405.188525713071</v>
      </c>
      <c r="C59" s="120">
        <f>NMM_emi!C$5</f>
        <v>16905.089492715539</v>
      </c>
      <c r="D59" s="120">
        <f>NMM_emi!D$5</f>
        <v>16990.099255805373</v>
      </c>
      <c r="E59" s="120">
        <f>NMM_emi!E$5</f>
        <v>17119.941720705916</v>
      </c>
      <c r="F59" s="120">
        <f>NMM_emi!F$5</f>
        <v>17894.855996478109</v>
      </c>
      <c r="G59" s="120">
        <f>NMM_emi!G$5</f>
        <v>17200.150663292548</v>
      </c>
      <c r="H59" s="120">
        <f>NMM_emi!H$5</f>
        <v>17779.387937559248</v>
      </c>
      <c r="I59" s="120">
        <f>NMM_emi!I$5</f>
        <v>17760.919149323207</v>
      </c>
      <c r="J59" s="120">
        <f>NMM_emi!J$5</f>
        <v>16872.512751600421</v>
      </c>
      <c r="K59" s="120">
        <f>NMM_emi!K$5</f>
        <v>14403.147023786834</v>
      </c>
      <c r="L59" s="120">
        <f>NMM_emi!L$5</f>
        <v>14931.741550844503</v>
      </c>
      <c r="M59" s="120">
        <f>NMM_emi!M$5</f>
        <v>15489.649324208847</v>
      </c>
      <c r="N59" s="120">
        <f>NMM_emi!N$5</f>
        <v>14724.634574927819</v>
      </c>
      <c r="O59" s="120">
        <f>NMM_emi!O$5</f>
        <v>14374.480755711194</v>
      </c>
      <c r="P59" s="120">
        <f>NMM_emi!P$5</f>
        <v>13065.625185310073</v>
      </c>
      <c r="Q59" s="120">
        <f>NMM_emi!Q$5</f>
        <v>12944.536529173958</v>
      </c>
    </row>
    <row r="60" spans="1:17" x14ac:dyDescent="0.25">
      <c r="A60" s="179" t="s">
        <v>37</v>
      </c>
      <c r="B60" s="189">
        <f>NMM_emi!B$47</f>
        <v>3352.4285973755241</v>
      </c>
      <c r="C60" s="189">
        <f>NMM_emi!C$47</f>
        <v>4105.8161176479107</v>
      </c>
      <c r="D60" s="189">
        <f>NMM_emi!D$47</f>
        <v>4208.9408311523894</v>
      </c>
      <c r="E60" s="189">
        <f>NMM_emi!E$47</f>
        <v>3818.8381913947374</v>
      </c>
      <c r="F60" s="189">
        <f>NMM_emi!F$47</f>
        <v>3763.2081338162243</v>
      </c>
      <c r="G60" s="189">
        <f>NMM_emi!G$47</f>
        <v>3768.0858129933581</v>
      </c>
      <c r="H60" s="189">
        <f>NMM_emi!H$47</f>
        <v>3711.2457533819679</v>
      </c>
      <c r="I60" s="189">
        <f>NMM_emi!I$47</f>
        <v>3555.2815515066823</v>
      </c>
      <c r="J60" s="189">
        <f>NMM_emi!J$47</f>
        <v>3779.0810121388558</v>
      </c>
      <c r="K60" s="189">
        <f>NMM_emi!K$47</f>
        <v>3428.0334245933382</v>
      </c>
      <c r="L60" s="189">
        <f>NMM_emi!L$47</f>
        <v>3585.8723869272476</v>
      </c>
      <c r="M60" s="189">
        <f>NMM_emi!M$47</f>
        <v>3439.3649109678113</v>
      </c>
      <c r="N60" s="189">
        <f>NMM_emi!N$47</f>
        <v>4124.6091411604921</v>
      </c>
      <c r="O60" s="189">
        <f>NMM_emi!O$47</f>
        <v>4353.7347495794293</v>
      </c>
      <c r="P60" s="189">
        <f>NMM_emi!P$47</f>
        <v>3932.2485647904705</v>
      </c>
      <c r="Q60" s="189">
        <f>NMM_emi!Q$47</f>
        <v>2982.4227519600927</v>
      </c>
    </row>
    <row r="61" spans="1:17" x14ac:dyDescent="0.25">
      <c r="A61" s="119" t="s">
        <v>36</v>
      </c>
      <c r="B61" s="118">
        <f>NMM_emi!B$97</f>
        <v>2689.1859860518848</v>
      </c>
      <c r="C61" s="118">
        <f>NMM_emi!C$97</f>
        <v>2876.9819547757415</v>
      </c>
      <c r="D61" s="118">
        <f>NMM_emi!D$97</f>
        <v>2970.0959317864699</v>
      </c>
      <c r="E61" s="118">
        <f>NMM_emi!E$97</f>
        <v>2928.7596802114986</v>
      </c>
      <c r="F61" s="118">
        <f>NMM_emi!F$97</f>
        <v>2769.4546925531076</v>
      </c>
      <c r="G61" s="118">
        <f>NMM_emi!G$97</f>
        <v>2818.5965354837963</v>
      </c>
      <c r="H61" s="118">
        <f>NMM_emi!H$97</f>
        <v>2739.1929728858249</v>
      </c>
      <c r="I61" s="118">
        <f>NMM_emi!I$97</f>
        <v>2632.3188438982534</v>
      </c>
      <c r="J61" s="118">
        <f>NMM_emi!J$97</f>
        <v>2259.6303180044006</v>
      </c>
      <c r="K61" s="118">
        <f>NMM_emi!K$97</f>
        <v>1933.6924746449845</v>
      </c>
      <c r="L61" s="118">
        <f>NMM_emi!L$97</f>
        <v>2068.2726931285156</v>
      </c>
      <c r="M61" s="118">
        <f>NMM_emi!M$97</f>
        <v>2276.7455731265973</v>
      </c>
      <c r="N61" s="118">
        <f>NMM_emi!N$97</f>
        <v>2534.6405034619247</v>
      </c>
      <c r="O61" s="118">
        <f>NMM_emi!O$97</f>
        <v>2181.8266077393127</v>
      </c>
      <c r="P61" s="118">
        <f>NMM_emi!P$97</f>
        <v>1869.2664004661256</v>
      </c>
      <c r="Q61" s="118">
        <f>NMM_emi!Q$97</f>
        <v>1772.0172843649566</v>
      </c>
    </row>
    <row r="62" spans="1:17" x14ac:dyDescent="0.25">
      <c r="A62" s="117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</row>
    <row r="63" spans="1:17" x14ac:dyDescent="0.25">
      <c r="A63" s="184" t="s">
        <v>104</v>
      </c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</row>
    <row r="64" spans="1:17" x14ac:dyDescent="0.25">
      <c r="A64" s="110" t="s">
        <v>38</v>
      </c>
      <c r="B64" s="187">
        <f t="shared" ref="B64:Q64" si="9">IF(B$9=0,"",B$4/B$9*1000)</f>
        <v>204.09850994908595</v>
      </c>
      <c r="C64" s="187">
        <f t="shared" si="9"/>
        <v>185.75140676373346</v>
      </c>
      <c r="D64" s="187">
        <f t="shared" si="9"/>
        <v>190.49465284912668</v>
      </c>
      <c r="E64" s="187">
        <f t="shared" si="9"/>
        <v>198.79482921637427</v>
      </c>
      <c r="F64" s="187">
        <f t="shared" si="9"/>
        <v>184.11912134574118</v>
      </c>
      <c r="G64" s="187">
        <f t="shared" si="9"/>
        <v>185.14297083351511</v>
      </c>
      <c r="H64" s="187">
        <f t="shared" si="9"/>
        <v>181.93602456973423</v>
      </c>
      <c r="I64" s="187">
        <f t="shared" si="9"/>
        <v>197.82349697180987</v>
      </c>
      <c r="J64" s="187">
        <f t="shared" si="9"/>
        <v>178.70450240281525</v>
      </c>
      <c r="K64" s="187">
        <f t="shared" si="9"/>
        <v>195.94167724319041</v>
      </c>
      <c r="L64" s="187">
        <f t="shared" si="9"/>
        <v>184.0710261044384</v>
      </c>
      <c r="M64" s="187">
        <f t="shared" si="9"/>
        <v>181.95664755600086</v>
      </c>
      <c r="N64" s="187">
        <f t="shared" si="9"/>
        <v>177.60848991564023</v>
      </c>
      <c r="O64" s="187">
        <f t="shared" si="9"/>
        <v>167.89628879069542</v>
      </c>
      <c r="P64" s="187">
        <f t="shared" si="9"/>
        <v>193.70987433235825</v>
      </c>
      <c r="Q64" s="187">
        <f t="shared" si="9"/>
        <v>188.4259072566206</v>
      </c>
    </row>
    <row r="65" spans="1:17" x14ac:dyDescent="0.25">
      <c r="A65" s="180" t="s">
        <v>37</v>
      </c>
      <c r="B65" s="186">
        <f t="shared" ref="B65:Q65" si="10">IF(B$10=0,"",B$5/B$10*1000)</f>
        <v>140.86427311738905</v>
      </c>
      <c r="C65" s="186">
        <f t="shared" si="10"/>
        <v>128.20150867751576</v>
      </c>
      <c r="D65" s="186">
        <f t="shared" si="10"/>
        <v>131.47519211696124</v>
      </c>
      <c r="E65" s="186">
        <f t="shared" si="10"/>
        <v>137.20379009158697</v>
      </c>
      <c r="F65" s="186">
        <f t="shared" si="10"/>
        <v>127.07494141848514</v>
      </c>
      <c r="G65" s="186">
        <f t="shared" si="10"/>
        <v>127.78157966838155</v>
      </c>
      <c r="H65" s="186">
        <f t="shared" si="10"/>
        <v>125.56821635432927</v>
      </c>
      <c r="I65" s="186">
        <f t="shared" si="10"/>
        <v>136.53339808029696</v>
      </c>
      <c r="J65" s="186">
        <f t="shared" si="10"/>
        <v>123.33789129600662</v>
      </c>
      <c r="K65" s="186">
        <f t="shared" si="10"/>
        <v>109.52616172898421</v>
      </c>
      <c r="L65" s="186">
        <f t="shared" si="10"/>
        <v>99.399842766814785</v>
      </c>
      <c r="M65" s="186">
        <f t="shared" si="10"/>
        <v>96.834937222854634</v>
      </c>
      <c r="N65" s="186">
        <f t="shared" si="10"/>
        <v>78.01042166803947</v>
      </c>
      <c r="O65" s="186">
        <f t="shared" si="10"/>
        <v>72.064602860357084</v>
      </c>
      <c r="P65" s="186">
        <f t="shared" si="10"/>
        <v>70.525930736406991</v>
      </c>
      <c r="Q65" s="186">
        <f t="shared" si="10"/>
        <v>75.796306271275128</v>
      </c>
    </row>
    <row r="66" spans="1:17" x14ac:dyDescent="0.25">
      <c r="A66" s="108" t="s">
        <v>57</v>
      </c>
      <c r="B66" s="185">
        <f t="shared" ref="B66:Q66" si="11">IF(B$11=0,"",B$6/B$11*1000)</f>
        <v>563.86358976277609</v>
      </c>
      <c r="C66" s="185">
        <f t="shared" si="11"/>
        <v>513.17599059107386</v>
      </c>
      <c r="D66" s="185">
        <f t="shared" si="11"/>
        <v>526.28017133940591</v>
      </c>
      <c r="E66" s="185">
        <f t="shared" si="11"/>
        <v>549.21109446700689</v>
      </c>
      <c r="F66" s="185">
        <f t="shared" si="11"/>
        <v>508.66647057774242</v>
      </c>
      <c r="G66" s="185">
        <f t="shared" si="11"/>
        <v>511.49506274971367</v>
      </c>
      <c r="H66" s="185">
        <f t="shared" si="11"/>
        <v>502.63522230833621</v>
      </c>
      <c r="I66" s="185">
        <f t="shared" si="11"/>
        <v>546.52759184658589</v>
      </c>
      <c r="J66" s="185">
        <f t="shared" si="11"/>
        <v>493.70748594273783</v>
      </c>
      <c r="K66" s="185">
        <f t="shared" si="11"/>
        <v>435.60121656520545</v>
      </c>
      <c r="L66" s="185">
        <f t="shared" si="11"/>
        <v>454.76800847529603</v>
      </c>
      <c r="M66" s="185">
        <f t="shared" si="11"/>
        <v>440.09219608393272</v>
      </c>
      <c r="N66" s="185">
        <f t="shared" si="11"/>
        <v>404.12445359089537</v>
      </c>
      <c r="O66" s="185">
        <f t="shared" si="11"/>
        <v>467.96797857409319</v>
      </c>
      <c r="P66" s="185">
        <f t="shared" si="11"/>
        <v>436.86862455546594</v>
      </c>
      <c r="Q66" s="185">
        <f t="shared" si="11"/>
        <v>398.9657378173697</v>
      </c>
    </row>
    <row r="67" spans="1:17" x14ac:dyDescent="0.25">
      <c r="A67" s="184" t="s">
        <v>103</v>
      </c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</row>
    <row r="68" spans="1:17" x14ac:dyDescent="0.25">
      <c r="A68" s="110" t="s">
        <v>38</v>
      </c>
      <c r="B68" s="113">
        <f t="shared" ref="B68:Q68" si="12">IF(B$51=0,"",B$51/B$9)</f>
        <v>8.5999999999999993E-2</v>
      </c>
      <c r="C68" s="113">
        <f t="shared" si="12"/>
        <v>8.9307154021381591E-2</v>
      </c>
      <c r="D68" s="113">
        <f t="shared" si="12"/>
        <v>9.5658026885831304E-2</v>
      </c>
      <c r="E68" s="113">
        <f t="shared" si="12"/>
        <v>9.9020539443729155E-2</v>
      </c>
      <c r="F68" s="113">
        <f t="shared" si="12"/>
        <v>9.4821573750985322E-2</v>
      </c>
      <c r="G68" s="113">
        <f t="shared" si="12"/>
        <v>9.1606694276956238E-2</v>
      </c>
      <c r="H68" s="113">
        <f t="shared" si="12"/>
        <v>9.1814802008413743E-2</v>
      </c>
      <c r="I68" s="113">
        <f t="shared" si="12"/>
        <v>8.8729824006296615E-2</v>
      </c>
      <c r="J68" s="113">
        <f t="shared" si="12"/>
        <v>8.9305044029575828E-2</v>
      </c>
      <c r="K68" s="113">
        <f t="shared" si="12"/>
        <v>8.6700163379983319E-2</v>
      </c>
      <c r="L68" s="113">
        <f t="shared" si="12"/>
        <v>8.6779697217094831E-2</v>
      </c>
      <c r="M68" s="113">
        <f t="shared" si="12"/>
        <v>8.3558775174405728E-2</v>
      </c>
      <c r="N68" s="113">
        <f t="shared" si="12"/>
        <v>8.9586636495687808E-2</v>
      </c>
      <c r="O68" s="113">
        <f t="shared" si="12"/>
        <v>8.9750522455672707E-2</v>
      </c>
      <c r="P68" s="113">
        <f t="shared" si="12"/>
        <v>7.9638385949682242E-2</v>
      </c>
      <c r="Q68" s="113">
        <f t="shared" si="12"/>
        <v>7.6031071782794557E-2</v>
      </c>
    </row>
    <row r="69" spans="1:17" x14ac:dyDescent="0.25">
      <c r="A69" s="180" t="s">
        <v>37</v>
      </c>
      <c r="B69" s="182">
        <f t="shared" ref="B69:Q69" si="13">IF(B$52=0,"",B$52/B$10)</f>
        <v>6.0315937521289921E-2</v>
      </c>
      <c r="C69" s="182">
        <f t="shared" si="13"/>
        <v>5.889627824401604E-2</v>
      </c>
      <c r="D69" s="182">
        <f t="shared" si="13"/>
        <v>6.3084551618257129E-2</v>
      </c>
      <c r="E69" s="182">
        <f t="shared" si="13"/>
        <v>6.7600930955027921E-2</v>
      </c>
      <c r="F69" s="182">
        <f t="shared" si="13"/>
        <v>6.4734313670651147E-2</v>
      </c>
      <c r="G69" s="182">
        <f t="shared" si="13"/>
        <v>6.7025262050744203E-2</v>
      </c>
      <c r="H69" s="182">
        <f t="shared" si="13"/>
        <v>6.7177526853505823E-2</v>
      </c>
      <c r="I69" s="182">
        <f t="shared" si="13"/>
        <v>6.70958602308388E-2</v>
      </c>
      <c r="J69" s="182">
        <f t="shared" si="13"/>
        <v>6.1797908961975456E-2</v>
      </c>
      <c r="K69" s="182">
        <f t="shared" si="13"/>
        <v>5.9995366015050573E-2</v>
      </c>
      <c r="L69" s="182">
        <f t="shared" si="13"/>
        <v>5.8908825334012579E-2</v>
      </c>
      <c r="M69" s="182">
        <f t="shared" si="13"/>
        <v>5.9036978234728109E-2</v>
      </c>
      <c r="N69" s="182">
        <f t="shared" si="13"/>
        <v>5.7399091469022674E-2</v>
      </c>
      <c r="O69" s="182">
        <f t="shared" si="13"/>
        <v>5.5103803743084989E-2</v>
      </c>
      <c r="P69" s="182">
        <f t="shared" si="13"/>
        <v>4.8895291856988848E-2</v>
      </c>
      <c r="Q69" s="182">
        <f t="shared" si="13"/>
        <v>4.8595876734659413E-2</v>
      </c>
    </row>
    <row r="70" spans="1:17" x14ac:dyDescent="0.25">
      <c r="A70" s="108" t="s">
        <v>36</v>
      </c>
      <c r="B70" s="112">
        <f t="shared" ref="B70:Q70" si="14">IF(B$53=0,"",B$53/B$11)</f>
        <v>0.20532103541342953</v>
      </c>
      <c r="C70" s="112">
        <f t="shared" si="14"/>
        <v>0.21641178533586763</v>
      </c>
      <c r="D70" s="112">
        <f t="shared" si="14"/>
        <v>0.22494938662753486</v>
      </c>
      <c r="E70" s="112">
        <f t="shared" si="14"/>
        <v>0.23830776053215547</v>
      </c>
      <c r="F70" s="112">
        <f t="shared" si="14"/>
        <v>0.23099760953917356</v>
      </c>
      <c r="G70" s="112">
        <f t="shared" si="14"/>
        <v>0.23285864511446561</v>
      </c>
      <c r="H70" s="112">
        <f t="shared" si="14"/>
        <v>0.22215901712778513</v>
      </c>
      <c r="I70" s="112">
        <f t="shared" si="14"/>
        <v>0.21930628358862811</v>
      </c>
      <c r="J70" s="112">
        <f t="shared" si="14"/>
        <v>0.21857081950391843</v>
      </c>
      <c r="K70" s="112">
        <f t="shared" si="14"/>
        <v>0.21203818623393825</v>
      </c>
      <c r="L70" s="112">
        <f t="shared" si="14"/>
        <v>0.21386465182787937</v>
      </c>
      <c r="M70" s="112">
        <f t="shared" si="14"/>
        <v>0.20311320802568167</v>
      </c>
      <c r="N70" s="112">
        <f t="shared" si="14"/>
        <v>0.21523147200569509</v>
      </c>
      <c r="O70" s="112">
        <f t="shared" si="14"/>
        <v>0.20424246848149127</v>
      </c>
      <c r="P70" s="112">
        <f t="shared" si="14"/>
        <v>0.18097531666512146</v>
      </c>
      <c r="Q70" s="112">
        <f t="shared" si="14"/>
        <v>0.17553930581963212</v>
      </c>
    </row>
    <row r="71" spans="1:17" x14ac:dyDescent="0.25">
      <c r="A71" s="184" t="s">
        <v>102</v>
      </c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</row>
    <row r="72" spans="1:17" x14ac:dyDescent="0.25">
      <c r="A72" s="110" t="s">
        <v>38</v>
      </c>
      <c r="B72" s="113">
        <f>IF(NMM_ued!B$5=0,"",NMM_ued!B$5/B$9)</f>
        <v>4.3746042705451821E-2</v>
      </c>
      <c r="C72" s="113">
        <f>IF(NMM_ued!C$5=0,"",NMM_ued!C$5/C$9)</f>
        <v>4.538420686948174E-2</v>
      </c>
      <c r="D72" s="113">
        <f>IF(NMM_ued!D$5=0,"",NMM_ued!D$5/D$9)</f>
        <v>4.8673340883265699E-2</v>
      </c>
      <c r="E72" s="113">
        <f>IF(NMM_ued!E$5=0,"",NMM_ued!E$5/E$9)</f>
        <v>5.0610195144199926E-2</v>
      </c>
      <c r="F72" s="113">
        <f>IF(NMM_ued!F$5=0,"",NMM_ued!F$5/F$9)</f>
        <v>4.8746660095072655E-2</v>
      </c>
      <c r="G72" s="113">
        <f>IF(NMM_ued!G$5=0,"",NMM_ued!G$5/G$9)</f>
        <v>4.7652034596447075E-2</v>
      </c>
      <c r="H72" s="113">
        <f>IF(NMM_ued!H$5=0,"",NMM_ued!H$5/H$9)</f>
        <v>4.8376928894146638E-2</v>
      </c>
      <c r="I72" s="113">
        <f>IF(NMM_ued!I$5=0,"",NMM_ued!I$5/I$9)</f>
        <v>4.7094095195770798E-2</v>
      </c>
      <c r="J72" s="113">
        <f>IF(NMM_ued!J$5=0,"",NMM_ued!J$5/J$9)</f>
        <v>4.7428521008220891E-2</v>
      </c>
      <c r="K72" s="113">
        <f>IF(NMM_ued!K$5=0,"",NMM_ued!K$5/K$9)</f>
        <v>4.6324651751298941E-2</v>
      </c>
      <c r="L72" s="113">
        <f>IF(NMM_ued!L$5=0,"",NMM_ued!L$5/L$9)</f>
        <v>4.6309414257310305E-2</v>
      </c>
      <c r="M72" s="113">
        <f>IF(NMM_ued!M$5=0,"",NMM_ued!M$5/M$9)</f>
        <v>4.4695006693239822E-2</v>
      </c>
      <c r="N72" s="113">
        <f>IF(NMM_ued!N$5=0,"",NMM_ued!N$5/N$9)</f>
        <v>4.8073634249427628E-2</v>
      </c>
      <c r="O72" s="113">
        <f>IF(NMM_ued!O$5=0,"",NMM_ued!O$5/O$9)</f>
        <v>4.7906339366465295E-2</v>
      </c>
      <c r="P72" s="113">
        <f>IF(NMM_ued!P$5=0,"",NMM_ued!P$5/P$9)</f>
        <v>4.2461472076133724E-2</v>
      </c>
      <c r="Q72" s="113">
        <f>IF(NMM_ued!Q$5=0,"",NMM_ued!Q$5/Q$9)</f>
        <v>4.0966863238630254E-2</v>
      </c>
    </row>
    <row r="73" spans="1:17" x14ac:dyDescent="0.25">
      <c r="A73" s="180" t="s">
        <v>37</v>
      </c>
      <c r="B73" s="182">
        <f>IF(NMM_ued!B$47=0,"",NMM_ued!B$47/B$10)</f>
        <v>2.5145678926695617E-2</v>
      </c>
      <c r="C73" s="182">
        <f>IF(NMM_ued!C$47=0,"",NMM_ued!C$47/C$10)</f>
        <v>2.4700100376294838E-2</v>
      </c>
      <c r="D73" s="182">
        <f>IF(NMM_ued!D$47=0,"",NMM_ued!D$47/D$10)</f>
        <v>2.6523632006575905E-2</v>
      </c>
      <c r="E73" s="182">
        <f>IF(NMM_ued!E$47=0,"",NMM_ued!E$47/E$10)</f>
        <v>2.8519310372814174E-2</v>
      </c>
      <c r="F73" s="182">
        <f>IF(NMM_ued!F$47=0,"",NMM_ued!F$47/F$10)</f>
        <v>2.7378386986446797E-2</v>
      </c>
      <c r="G73" s="182">
        <f>IF(NMM_ued!G$47=0,"",NMM_ued!G$47/G$10)</f>
        <v>2.8307195455238163E-2</v>
      </c>
      <c r="H73" s="182">
        <f>IF(NMM_ued!H$47=0,"",NMM_ued!H$47/H$10)</f>
        <v>2.8376244807561929E-2</v>
      </c>
      <c r="I73" s="182">
        <f>IF(NMM_ued!I$47=0,"",NMM_ued!I$47/I$10)</f>
        <v>2.839299494040215E-2</v>
      </c>
      <c r="J73" s="182">
        <f>IF(NMM_ued!J$47=0,"",NMM_ued!J$47/J$10)</f>
        <v>2.6968496348429599E-2</v>
      </c>
      <c r="K73" s="182">
        <f>IF(NMM_ued!K$47=0,"",NMM_ued!K$47/K$10)</f>
        <v>2.6071322991937974E-2</v>
      </c>
      <c r="L73" s="182">
        <f>IF(NMM_ued!L$47=0,"",NMM_ued!L$47/L$10)</f>
        <v>2.5905526378431156E-2</v>
      </c>
      <c r="M73" s="182">
        <f>IF(NMM_ued!M$47=0,"",NMM_ued!M$47/M$10)</f>
        <v>2.5935479669674057E-2</v>
      </c>
      <c r="N73" s="182">
        <f>IF(NMM_ued!N$47=0,"",NMM_ued!N$47/N$10)</f>
        <v>2.6733900413570506E-2</v>
      </c>
      <c r="O73" s="182">
        <f>IF(NMM_ued!O$47=0,"",NMM_ued!O$47/O$10)</f>
        <v>2.6236691922229886E-2</v>
      </c>
      <c r="P73" s="182">
        <f>IF(NMM_ued!P$47=0,"",NMM_ued!P$47/P$10)</f>
        <v>2.3416740741197352E-2</v>
      </c>
      <c r="Q73" s="182">
        <f>IF(NMM_ued!Q$47=0,"",NMM_ued!Q$47/Q$10)</f>
        <v>2.3295553195371591E-2</v>
      </c>
    </row>
    <row r="74" spans="1:17" x14ac:dyDescent="0.25">
      <c r="A74" s="108" t="s">
        <v>36</v>
      </c>
      <c r="B74" s="112">
        <f>IF(NMM_ued!B$97=0,"",NMM_ued!B$97/B$11)</f>
        <v>0.10288988868755262</v>
      </c>
      <c r="C74" s="112">
        <f>IF(NMM_ued!C$97=0,"",NMM_ued!C$97/C$11)</f>
        <v>0.10734536754519591</v>
      </c>
      <c r="D74" s="112">
        <f>IF(NMM_ued!D$97=0,"",NMM_ued!D$97/D$11)</f>
        <v>0.11154297810818069</v>
      </c>
      <c r="E74" s="112">
        <f>IF(NMM_ued!E$97=0,"",NMM_ued!E$97/E$11)</f>
        <v>0.11843508545671062</v>
      </c>
      <c r="F74" s="112">
        <f>IF(NMM_ued!F$97=0,"",NMM_ued!F$97/F$11)</f>
        <v>0.11556560926578548</v>
      </c>
      <c r="G74" s="112">
        <f>IF(NMM_ued!G$97=0,"",NMM_ued!G$97/G$11)</f>
        <v>0.11610269052515464</v>
      </c>
      <c r="H74" s="112">
        <f>IF(NMM_ued!H$97=0,"",NMM_ued!H$97/H$11)</f>
        <v>0.11198606302725354</v>
      </c>
      <c r="I74" s="112">
        <f>IF(NMM_ued!I$97=0,"",NMM_ued!I$97/I$11)</f>
        <v>0.11120954990812089</v>
      </c>
      <c r="J74" s="112">
        <f>IF(NMM_ued!J$97=0,"",NMM_ued!J$97/J$11)</f>
        <v>0.11219681405118102</v>
      </c>
      <c r="K74" s="112">
        <f>IF(NMM_ued!K$97=0,"",NMM_ued!K$97/K$11)</f>
        <v>0.10873832753679658</v>
      </c>
      <c r="L74" s="112">
        <f>IF(NMM_ued!L$97=0,"",NMM_ued!L$97/L$11)</f>
        <v>0.10986879968247258</v>
      </c>
      <c r="M74" s="112">
        <f>IF(NMM_ued!M$97=0,"",NMM_ued!M$97/M$11)</f>
        <v>0.10849647791943397</v>
      </c>
      <c r="N74" s="112">
        <f>IF(NMM_ued!N$97=0,"",NMM_ued!N$97/N$11)</f>
        <v>0.1140238397142149</v>
      </c>
      <c r="O74" s="112">
        <f>IF(NMM_ued!O$97=0,"",NMM_ued!O$97/O$11)</f>
        <v>0.1078339995247109</v>
      </c>
      <c r="P74" s="112">
        <f>IF(NMM_ued!P$97=0,"",NMM_ued!P$97/P$11)</f>
        <v>9.6846577905489825E-2</v>
      </c>
      <c r="Q74" s="112">
        <f>IF(NMM_ued!Q$97=0,"",NMM_ued!Q$97/Q$11)</f>
        <v>9.50570455344531E-2</v>
      </c>
    </row>
    <row r="75" spans="1:17" x14ac:dyDescent="0.25">
      <c r="A75" s="39" t="s">
        <v>60</v>
      </c>
      <c r="B75" s="111">
        <f t="shared" ref="B75:Q75" si="15">IF(B$50=0,"",B$58/B$50)</f>
        <v>6.0613240031889557</v>
      </c>
      <c r="C75" s="111">
        <f t="shared" si="15"/>
        <v>5.6426521535604541</v>
      </c>
      <c r="D75" s="111">
        <f t="shared" si="15"/>
        <v>5.5351048644309628</v>
      </c>
      <c r="E75" s="111">
        <f t="shared" si="15"/>
        <v>5.556123287062813</v>
      </c>
      <c r="F75" s="111">
        <f t="shared" si="15"/>
        <v>5.7194782529711947</v>
      </c>
      <c r="G75" s="111">
        <f t="shared" si="15"/>
        <v>5.542522105896758</v>
      </c>
      <c r="H75" s="111">
        <f t="shared" si="15"/>
        <v>5.5931812985502471</v>
      </c>
      <c r="I75" s="111">
        <f t="shared" si="15"/>
        <v>5.7715174228681771</v>
      </c>
      <c r="J75" s="111">
        <f t="shared" si="15"/>
        <v>5.3941908642379683</v>
      </c>
      <c r="K75" s="111">
        <f t="shared" si="15"/>
        <v>5.3524627428488509</v>
      </c>
      <c r="L75" s="111">
        <f t="shared" si="15"/>
        <v>5.4684439318775002</v>
      </c>
      <c r="M75" s="111">
        <f t="shared" si="15"/>
        <v>5.4662470174347702</v>
      </c>
      <c r="N75" s="111">
        <f t="shared" si="15"/>
        <v>4.9926975326166545</v>
      </c>
      <c r="O75" s="111">
        <f t="shared" si="15"/>
        <v>5.0352664781025807</v>
      </c>
      <c r="P75" s="111">
        <f t="shared" si="15"/>
        <v>5.2528234245920693</v>
      </c>
      <c r="Q75" s="111">
        <f t="shared" si="15"/>
        <v>5.4530929323867463</v>
      </c>
    </row>
    <row r="76" spans="1:17" x14ac:dyDescent="0.25">
      <c r="A76" s="110" t="s">
        <v>199</v>
      </c>
      <c r="B76" s="109">
        <f t="shared" ref="B76:Q76" si="16">IF(B$51=0,"",B$59/B$51)</f>
        <v>9.473010185873898</v>
      </c>
      <c r="C76" s="109">
        <f t="shared" si="16"/>
        <v>9.5413855878731635</v>
      </c>
      <c r="D76" s="109">
        <f t="shared" si="16"/>
        <v>9.1378760499921849</v>
      </c>
      <c r="E76" s="109">
        <f t="shared" si="16"/>
        <v>8.7963792584014389</v>
      </c>
      <c r="F76" s="109">
        <f t="shared" si="16"/>
        <v>9.003022431656305</v>
      </c>
      <c r="G76" s="109">
        <f t="shared" si="16"/>
        <v>8.8245922212629022</v>
      </c>
      <c r="H76" s="109">
        <f t="shared" si="16"/>
        <v>8.5911280536621639</v>
      </c>
      <c r="I76" s="109">
        <f t="shared" si="16"/>
        <v>8.9761676238164512</v>
      </c>
      <c r="J76" s="109">
        <f t="shared" si="16"/>
        <v>9.0419354152705242</v>
      </c>
      <c r="K76" s="109">
        <f t="shared" si="16"/>
        <v>9.2425698340714</v>
      </c>
      <c r="L76" s="109">
        <f t="shared" si="16"/>
        <v>9.703091341025706</v>
      </c>
      <c r="M76" s="109">
        <f t="shared" si="16"/>
        <v>9.6198390458248717</v>
      </c>
      <c r="N76" s="109">
        <f t="shared" si="16"/>
        <v>9.2286329827000362</v>
      </c>
      <c r="O76" s="109">
        <f t="shared" si="16"/>
        <v>8.888911817983816</v>
      </c>
      <c r="P76" s="109">
        <f t="shared" si="16"/>
        <v>9.650700201995333</v>
      </c>
      <c r="Q76" s="109">
        <f t="shared" si="16"/>
        <v>8.961064491540208</v>
      </c>
    </row>
    <row r="77" spans="1:17" x14ac:dyDescent="0.25">
      <c r="A77" s="180" t="s">
        <v>198</v>
      </c>
      <c r="B77" s="178">
        <f t="shared" ref="B77:Q77" si="17">IF(B$52=0,"",B$60/B$52)</f>
        <v>4.4356264563652283</v>
      </c>
      <c r="C77" s="178">
        <f t="shared" si="17"/>
        <v>3.4258239733475548</v>
      </c>
      <c r="D77" s="178">
        <f t="shared" si="17"/>
        <v>3.4276829415372339</v>
      </c>
      <c r="E77" s="178">
        <f t="shared" si="17"/>
        <v>3.6745978432841877</v>
      </c>
      <c r="F77" s="178">
        <f t="shared" si="17"/>
        <v>3.7935246409471723</v>
      </c>
      <c r="G77" s="178">
        <f t="shared" si="17"/>
        <v>3.6305751169844225</v>
      </c>
      <c r="H77" s="178">
        <f t="shared" si="17"/>
        <v>3.7750050868784828</v>
      </c>
      <c r="I77" s="178">
        <f t="shared" si="17"/>
        <v>3.8449663064583901</v>
      </c>
      <c r="J77" s="178">
        <f t="shared" si="17"/>
        <v>3.0717678088320879</v>
      </c>
      <c r="K77" s="178">
        <f t="shared" si="17"/>
        <v>2.9743370430476999</v>
      </c>
      <c r="L77" s="178">
        <f t="shared" si="17"/>
        <v>3.1008315124994152</v>
      </c>
      <c r="M77" s="178">
        <f t="shared" si="17"/>
        <v>3.1446455282792498</v>
      </c>
      <c r="N77" s="178">
        <f t="shared" si="17"/>
        <v>2.8582476745846979</v>
      </c>
      <c r="O77" s="178">
        <f t="shared" si="17"/>
        <v>2.8568629562094876</v>
      </c>
      <c r="P77" s="178">
        <f t="shared" si="17"/>
        <v>2.9627786465189714</v>
      </c>
      <c r="Q77" s="178">
        <f t="shared" si="17"/>
        <v>3.389716922443756</v>
      </c>
    </row>
    <row r="78" spans="1:17" x14ac:dyDescent="0.25">
      <c r="A78" s="108" t="s">
        <v>197</v>
      </c>
      <c r="B78" s="107">
        <f t="shared" ref="B78:Q78" si="18">IF(B$53=0,"",B$61/B$53)</f>
        <v>2.2120367229796987</v>
      </c>
      <c r="C78" s="107">
        <f t="shared" si="18"/>
        <v>2.2775427457641495</v>
      </c>
      <c r="D78" s="107">
        <f t="shared" si="18"/>
        <v>2.3216804018588704</v>
      </c>
      <c r="E78" s="107">
        <f t="shared" si="18"/>
        <v>2.2353257245657208</v>
      </c>
      <c r="F78" s="107">
        <f t="shared" si="18"/>
        <v>2.1447415778329875</v>
      </c>
      <c r="G78" s="107">
        <f t="shared" si="18"/>
        <v>2.1603291468219599</v>
      </c>
      <c r="H78" s="107">
        <f t="shared" si="18"/>
        <v>2.1409750437883357</v>
      </c>
      <c r="I78" s="107">
        <f t="shared" si="18"/>
        <v>2.1124487825882712</v>
      </c>
      <c r="J78" s="107">
        <f t="shared" si="18"/>
        <v>1.9630233961031378</v>
      </c>
      <c r="K78" s="107">
        <f t="shared" si="18"/>
        <v>1.969571716963904</v>
      </c>
      <c r="L78" s="107">
        <f t="shared" si="18"/>
        <v>1.9344116272880434</v>
      </c>
      <c r="M78" s="107">
        <f t="shared" si="18"/>
        <v>1.9368290032949302</v>
      </c>
      <c r="N78" s="107">
        <f t="shared" si="18"/>
        <v>2.036773603667811</v>
      </c>
      <c r="O78" s="107">
        <f t="shared" si="18"/>
        <v>2.1567293872283786</v>
      </c>
      <c r="P78" s="107">
        <f t="shared" si="18"/>
        <v>2.0524691621486508</v>
      </c>
      <c r="Q78" s="107">
        <f t="shared" si="18"/>
        <v>1.9233850606727658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61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9" t="s">
        <v>349</v>
      </c>
      <c r="B1" s="3"/>
      <c r="C1" s="3"/>
      <c r="D1" s="10" t="s">
        <v>19</v>
      </c>
    </row>
    <row r="2" spans="1:4" ht="18.75" x14ac:dyDescent="0.3">
      <c r="A2" s="9"/>
      <c r="B2" s="3"/>
      <c r="C2" s="3"/>
      <c r="D2" s="10"/>
    </row>
    <row r="3" spans="1:4" ht="18.75" x14ac:dyDescent="0.3">
      <c r="A3" s="9"/>
      <c r="B3" s="7" t="s">
        <v>18</v>
      </c>
      <c r="C3" s="8"/>
      <c r="D3" s="7" t="s">
        <v>17</v>
      </c>
    </row>
    <row r="4" spans="1:4" ht="15" customHeight="1" x14ac:dyDescent="0.3">
      <c r="A4" s="6"/>
      <c r="B4" s="4" t="str">
        <f ca="1">HYPERLINK("#"&amp;CELL("address",Ind_Summary!$B$2),MID(CELL("filename",Ind_Summary!$B$2),FIND("]",CELL("filename",Ind_Summary!$B$2))+1,256))</f>
        <v>Ind_Summary</v>
      </c>
      <c r="D4" s="3" t="s">
        <v>16</v>
      </c>
    </row>
    <row r="5" spans="1:4" ht="15" customHeight="1" x14ac:dyDescent="0.3">
      <c r="A5" s="6"/>
      <c r="B5" s="2" t="str">
        <f ca="1">HYPERLINK("#"&amp;CELL("address",Ind_Summary_fec!$B$2),MID(CELL("filename",Ind_Summary_fec!$B$2),FIND("]",CELL("filename",Ind_Summary_fec!$B$2))+1,256))</f>
        <v>Ind_Summary_fec</v>
      </c>
      <c r="D5" s="1" t="s">
        <v>15</v>
      </c>
    </row>
    <row r="6" spans="1:4" ht="15" customHeight="1" x14ac:dyDescent="0.3">
      <c r="A6" s="6"/>
      <c r="B6" s="2" t="str">
        <f ca="1">HYPERLINK("#"&amp;CELL("address",Ind_Summary_ued!$B$2),MID(CELL("filename",Ind_Summary_ued!$B$2),FIND("]",CELL("filename",Ind_Summary_ued!$B$2))+1,256))</f>
        <v>Ind_Summary_ued</v>
      </c>
      <c r="D6" s="1" t="s">
        <v>14</v>
      </c>
    </row>
    <row r="7" spans="1:4" ht="5.0999999999999996" customHeight="1" x14ac:dyDescent="0.3">
      <c r="A7" s="6"/>
      <c r="B7" s="4"/>
      <c r="D7" s="3"/>
    </row>
    <row r="8" spans="1:4" x14ac:dyDescent="0.25">
      <c r="A8" s="5"/>
      <c r="B8" s="4" t="str">
        <f ca="1">HYPERLINK("#"&amp;CELL("address",ISI!$B$2),MID(CELL("filename",ISI!$B$2),FIND("]",CELL("filename",ISI!$B$2))+1,256))</f>
        <v>ISI</v>
      </c>
      <c r="D8" s="3" t="s">
        <v>13</v>
      </c>
    </row>
    <row r="9" spans="1:4" x14ac:dyDescent="0.25">
      <c r="A9" s="5"/>
      <c r="B9" s="2" t="str">
        <f ca="1">HYPERLINK("#"&amp;CELL("address",ISI_fec!$B$2),MID(CELL("filename",ISI_fec!$B$2),FIND("]",CELL("filename",ISI_fec!$B$2))+1,256))</f>
        <v>ISI_fec</v>
      </c>
      <c r="D9" s="1" t="s">
        <v>2</v>
      </c>
    </row>
    <row r="10" spans="1:4" x14ac:dyDescent="0.25">
      <c r="A10" s="5"/>
      <c r="B10" s="2" t="str">
        <f ca="1">HYPERLINK("#"&amp;CELL("address",ISI_ued!$B$2),MID(CELL("filename",ISI_ued!$B$2),FIND("]",CELL("filename",ISI_ued!$B$2))+1,256))</f>
        <v>ISI_ued</v>
      </c>
      <c r="D10" s="1" t="s">
        <v>1</v>
      </c>
    </row>
    <row r="11" spans="1:4" x14ac:dyDescent="0.25">
      <c r="A11" s="5"/>
      <c r="B11" s="2" t="str">
        <f ca="1">HYPERLINK("#"&amp;CELL("address",ISI_emi!$B$2),MID(CELL("filename",ISI_emi!$B$2),FIND("]",CELL("filename",ISI_emi!$B$2))+1,256))</f>
        <v>ISI_emi</v>
      </c>
      <c r="D11" s="1" t="s">
        <v>0</v>
      </c>
    </row>
    <row r="12" spans="1:4" ht="5.0999999999999996" customHeight="1" x14ac:dyDescent="0.25">
      <c r="A12" s="5"/>
      <c r="B12" s="2"/>
      <c r="D12" s="1"/>
    </row>
    <row r="13" spans="1:4" x14ac:dyDescent="0.25">
      <c r="B13" s="4" t="str">
        <f ca="1">HYPERLINK("#"&amp;CELL("address",NFM!$B$2),MID(CELL("filename",NFM!$B$2),FIND("]",CELL("filename",NFM!$B$2))+1,256))</f>
        <v>NFM</v>
      </c>
      <c r="D13" s="3" t="s">
        <v>12</v>
      </c>
    </row>
    <row r="14" spans="1:4" x14ac:dyDescent="0.25">
      <c r="B14" s="2" t="str">
        <f ca="1">HYPERLINK("#"&amp;CELL("address",NFM_fec!$B$2),MID(CELL("filename",NFM_fec!$B$2),FIND("]",CELL("filename",NFM_fec!$B$2))+1,256))</f>
        <v>NFM_fec</v>
      </c>
      <c r="D14" s="1" t="s">
        <v>2</v>
      </c>
    </row>
    <row r="15" spans="1:4" x14ac:dyDescent="0.25">
      <c r="B15" s="2" t="str">
        <f ca="1">HYPERLINK("#"&amp;CELL("address",NFM_ued!$B$2),MID(CELL("filename",NFM_ued!$B$2),FIND("]",CELL("filename",NFM_ued!$B$2))+1,256))</f>
        <v>NFM_ued</v>
      </c>
      <c r="D15" s="1" t="s">
        <v>1</v>
      </c>
    </row>
    <row r="16" spans="1:4" x14ac:dyDescent="0.25">
      <c r="B16" s="2" t="str">
        <f ca="1">HYPERLINK("#"&amp;CELL("address",NFM_emi!$B$2),MID(CELL("filename",NFM_emi!$B$2),FIND("]",CELL("filename",NFM_emi!$B$2))+1,256))</f>
        <v>NFM_emi</v>
      </c>
      <c r="D16" s="1" t="s">
        <v>0</v>
      </c>
    </row>
    <row r="17" spans="2:4" ht="5.0999999999999996" customHeight="1" x14ac:dyDescent="0.25">
      <c r="B17" s="2"/>
      <c r="D17" s="1"/>
    </row>
    <row r="18" spans="2:4" x14ac:dyDescent="0.25">
      <c r="B18" s="4" t="str">
        <f ca="1">HYPERLINK("#"&amp;CELL("address",CHI!$B$2),MID(CELL("filename",CHI!$B$2),FIND("]",CELL("filename",CHI!$B$2))+1,256))</f>
        <v>CHI</v>
      </c>
      <c r="D18" s="3" t="s">
        <v>11</v>
      </c>
    </row>
    <row r="19" spans="2:4" x14ac:dyDescent="0.25">
      <c r="B19" s="2" t="str">
        <f ca="1">HYPERLINK("#"&amp;CELL("address",CHI_fec!$B$2),MID(CELL("filename",CHI_fec!$B$2),FIND("]",CELL("filename",CHI_fec!$B$2))+1,256))</f>
        <v>CHI_fec</v>
      </c>
      <c r="D19" s="1" t="s">
        <v>2</v>
      </c>
    </row>
    <row r="20" spans="2:4" x14ac:dyDescent="0.25">
      <c r="B20" s="2" t="str">
        <f ca="1">HYPERLINK("#"&amp;CELL("address",CHI_ued!$B$2),MID(CELL("filename",CHI_ued!$B$2),FIND("]",CELL("filename",CHI_ued!$B$2))+1,256))</f>
        <v>CHI_ued</v>
      </c>
      <c r="D20" s="1" t="s">
        <v>1</v>
      </c>
    </row>
    <row r="21" spans="2:4" x14ac:dyDescent="0.25">
      <c r="B21" s="2" t="str">
        <f ca="1">HYPERLINK("#"&amp;CELL("address",CHI_emi!$B$2),MID(CELL("filename",CHI_emi!$B$2),FIND("]",CELL("filename",CHI_emi!$B$2))+1,256))</f>
        <v>CHI_emi</v>
      </c>
      <c r="D21" s="1" t="s">
        <v>0</v>
      </c>
    </row>
    <row r="22" spans="2:4" ht="5.0999999999999996" customHeight="1" x14ac:dyDescent="0.25">
      <c r="B22" s="2"/>
      <c r="D22" s="1"/>
    </row>
    <row r="23" spans="2:4" x14ac:dyDescent="0.25">
      <c r="B23" s="4" t="str">
        <f ca="1">HYPERLINK("#"&amp;CELL("address",NMM!$B$2),MID(CELL("filename",NMM!$B$2),FIND("]",CELL("filename",NMM!$B$2))+1,256))</f>
        <v>NMM</v>
      </c>
      <c r="D23" s="3" t="s">
        <v>10</v>
      </c>
    </row>
    <row r="24" spans="2:4" x14ac:dyDescent="0.25">
      <c r="B24" s="2" t="str">
        <f ca="1">HYPERLINK("#"&amp;CELL("address",NMM_fec!$B$2),MID(CELL("filename",NMM_fec!$B$2),FIND("]",CELL("filename",NMM_fec!$B$2))+1,256))</f>
        <v>NMM_fec</v>
      </c>
      <c r="D24" s="1" t="s">
        <v>2</v>
      </c>
    </row>
    <row r="25" spans="2:4" x14ac:dyDescent="0.25">
      <c r="B25" s="2" t="str">
        <f ca="1">HYPERLINK("#"&amp;CELL("address",NMM_ued!$B$2),MID(CELL("filename",NMM_ued!$B$2),FIND("]",CELL("filename",NMM_ued!$B$2))+1,256))</f>
        <v>NMM_ued</v>
      </c>
      <c r="D25" s="1" t="s">
        <v>1</v>
      </c>
    </row>
    <row r="26" spans="2:4" x14ac:dyDescent="0.25">
      <c r="B26" s="2" t="str">
        <f ca="1">HYPERLINK("#"&amp;CELL("address",NMM_emi!$B$2),MID(CELL("filename",NMM_emi!$B$2),FIND("]",CELL("filename",NMM_emi!$B$2))+1,256))</f>
        <v>NMM_emi</v>
      </c>
      <c r="D26" s="1" t="s">
        <v>0</v>
      </c>
    </row>
    <row r="27" spans="2:4" ht="5.0999999999999996" customHeight="1" x14ac:dyDescent="0.25">
      <c r="B27" s="2"/>
      <c r="D27" s="1"/>
    </row>
    <row r="28" spans="2:4" x14ac:dyDescent="0.25">
      <c r="B28" s="4" t="str">
        <f ca="1">HYPERLINK("#"&amp;CELL("address",PPA!$B$2),MID(CELL("filename",PPA!$B$2),FIND("]",CELL("filename",PPA!$B$2))+1,256))</f>
        <v>PPA</v>
      </c>
      <c r="D28" s="3" t="s">
        <v>9</v>
      </c>
    </row>
    <row r="29" spans="2:4" x14ac:dyDescent="0.25">
      <c r="B29" s="2" t="str">
        <f ca="1">HYPERLINK("#"&amp;CELL("address",PPA_fec!$B$2),MID(CELL("filename",PPA_fec!$B$2),FIND("]",CELL("filename",PPA_fec!$B$2))+1,256))</f>
        <v>PPA_fec</v>
      </c>
      <c r="D29" s="1" t="s">
        <v>2</v>
      </c>
    </row>
    <row r="30" spans="2:4" x14ac:dyDescent="0.25">
      <c r="B30" s="2" t="str">
        <f ca="1">HYPERLINK("#"&amp;CELL("address",PPA_ued!$B$2),MID(CELL("filename",PPA_ued!$B$2),FIND("]",CELL("filename",PPA_ued!$B$2))+1,256))</f>
        <v>PPA_ued</v>
      </c>
      <c r="D30" s="1" t="s">
        <v>1</v>
      </c>
    </row>
    <row r="31" spans="2:4" x14ac:dyDescent="0.25">
      <c r="B31" s="2" t="str">
        <f ca="1">HYPERLINK("#"&amp;CELL("address",PPA_emi!$B$2),MID(CELL("filename",PPA_emi!$B$2),FIND("]",CELL("filename",PPA_emi!$B$2))+1,256))</f>
        <v>PPA_emi</v>
      </c>
      <c r="D31" s="1" t="s">
        <v>0</v>
      </c>
    </row>
    <row r="32" spans="2:4" ht="5.0999999999999996" customHeight="1" x14ac:dyDescent="0.25">
      <c r="B32" s="2"/>
      <c r="D32" s="1"/>
    </row>
    <row r="33" spans="2:4" x14ac:dyDescent="0.25">
      <c r="B33" s="4" t="str">
        <f ca="1">HYPERLINK("#"&amp;CELL("address",FBT!$B$2),MID(CELL("filename",FBT!$B$2),FIND("]",CELL("filename",FBT!$B$2))+1,256))</f>
        <v>FBT</v>
      </c>
      <c r="D33" s="3" t="s">
        <v>8</v>
      </c>
    </row>
    <row r="34" spans="2:4" x14ac:dyDescent="0.25">
      <c r="B34" s="2" t="str">
        <f ca="1">HYPERLINK("#"&amp;CELL("address",FBT_fec!$B$2),MID(CELL("filename",FBT_fec!$B$2),FIND("]",CELL("filename",FBT_fec!$B$2))+1,256))</f>
        <v>FBT_fec</v>
      </c>
      <c r="D34" s="1" t="s">
        <v>2</v>
      </c>
    </row>
    <row r="35" spans="2:4" x14ac:dyDescent="0.25">
      <c r="B35" s="2" t="str">
        <f ca="1">HYPERLINK("#"&amp;CELL("address",FBT_ued!$B$2),MID(CELL("filename",FBT_ued!$B$2),FIND("]",CELL("filename",FBT_ued!$B$2))+1,256))</f>
        <v>FBT_ued</v>
      </c>
      <c r="D35" s="1" t="s">
        <v>1</v>
      </c>
    </row>
    <row r="36" spans="2:4" x14ac:dyDescent="0.25">
      <c r="B36" s="2" t="str">
        <f ca="1">HYPERLINK("#"&amp;CELL("address",FBT_emi!$B$2),MID(CELL("filename",FBT_emi!$B$2),FIND("]",CELL("filename",FBT_emi!$B$2))+1,256))</f>
        <v>FBT_emi</v>
      </c>
      <c r="D36" s="1" t="s">
        <v>0</v>
      </c>
    </row>
    <row r="37" spans="2:4" ht="5.0999999999999996" customHeight="1" x14ac:dyDescent="0.25">
      <c r="B37" s="2"/>
      <c r="D37" s="1"/>
    </row>
    <row r="38" spans="2:4" x14ac:dyDescent="0.25">
      <c r="B38" s="4" t="str">
        <f ca="1">HYPERLINK("#"&amp;CELL("address",TRE!$B$2),MID(CELL("filename",TRE!$B$2),FIND("]",CELL("filename",TRE!$B$2))+1,256))</f>
        <v>TRE</v>
      </c>
      <c r="D38" s="3" t="s">
        <v>7</v>
      </c>
    </row>
    <row r="39" spans="2:4" x14ac:dyDescent="0.25">
      <c r="B39" s="2" t="str">
        <f ca="1">HYPERLINK("#"&amp;CELL("address",TRE_fec!$B$2),MID(CELL("filename",TRE_fec!$B$2),FIND("]",CELL("filename",TRE_fec!$B$2))+1,256))</f>
        <v>TRE_fec</v>
      </c>
      <c r="D39" s="1" t="s">
        <v>2</v>
      </c>
    </row>
    <row r="40" spans="2:4" x14ac:dyDescent="0.25">
      <c r="B40" s="2" t="str">
        <f ca="1">HYPERLINK("#"&amp;CELL("address",TRE_ued!$B$2),MID(CELL("filename",TRE_ued!$B$2),FIND("]",CELL("filename",TRE_ued!$B$2))+1,256))</f>
        <v>TRE_ued</v>
      </c>
      <c r="D40" s="1" t="s">
        <v>1</v>
      </c>
    </row>
    <row r="41" spans="2:4" x14ac:dyDescent="0.25">
      <c r="B41" s="2" t="str">
        <f ca="1">HYPERLINK("#"&amp;CELL("address",TRE_emi!$B$2),MID(CELL("filename",TRE_emi!$B$2),FIND("]",CELL("filename",TRE_emi!$B$2))+1,256))</f>
        <v>TRE_emi</v>
      </c>
      <c r="D41" s="1" t="s">
        <v>0</v>
      </c>
    </row>
    <row r="42" spans="2:4" ht="5.0999999999999996" customHeight="1" x14ac:dyDescent="0.25">
      <c r="B42" s="2"/>
      <c r="D42" s="1"/>
    </row>
    <row r="43" spans="2:4" x14ac:dyDescent="0.25">
      <c r="B43" s="4" t="str">
        <f ca="1">HYPERLINK("#"&amp;CELL("address",MAE!$B$2),MID(CELL("filename",MAE!$B$2),FIND("]",CELL("filename",MAE!$B$2))+1,256))</f>
        <v>MAE</v>
      </c>
      <c r="D43" s="3" t="s">
        <v>6</v>
      </c>
    </row>
    <row r="44" spans="2:4" x14ac:dyDescent="0.25">
      <c r="B44" s="2" t="str">
        <f ca="1">HYPERLINK("#"&amp;CELL("address",MAE_fec!$B$2),MID(CELL("filename",MAE_fec!$B$2),FIND("]",CELL("filename",MAE_fec!$B$2))+1,256))</f>
        <v>MAE_fec</v>
      </c>
      <c r="D44" s="1" t="s">
        <v>2</v>
      </c>
    </row>
    <row r="45" spans="2:4" x14ac:dyDescent="0.25">
      <c r="B45" s="2" t="str">
        <f ca="1">HYPERLINK("#"&amp;CELL("address",MAE_ued!$B$2),MID(CELL("filename",MAE_ued!$B$2),FIND("]",CELL("filename",MAE_ued!$B$2))+1,256))</f>
        <v>MAE_ued</v>
      </c>
      <c r="D45" s="1" t="s">
        <v>1</v>
      </c>
    </row>
    <row r="46" spans="2:4" x14ac:dyDescent="0.25">
      <c r="B46" s="2" t="str">
        <f ca="1">HYPERLINK("#"&amp;CELL("address",MAE_emi!$B$2),MID(CELL("filename",MAE_emi!$B$2),FIND("]",CELL("filename",MAE_emi!$B$2))+1,256))</f>
        <v>MAE_emi</v>
      </c>
      <c r="D46" s="1" t="s">
        <v>0</v>
      </c>
    </row>
    <row r="47" spans="2:4" ht="5.0999999999999996" customHeight="1" x14ac:dyDescent="0.25">
      <c r="B47" s="2"/>
      <c r="D47" s="1"/>
    </row>
    <row r="48" spans="2:4" x14ac:dyDescent="0.25">
      <c r="B48" s="4" t="str">
        <f ca="1">HYPERLINK("#"&amp;CELL("address",TEL!$B$2),MID(CELL("filename",TEL!$B$2),FIND("]",CELL("filename",TEL!$B$2))+1,256))</f>
        <v>TEL</v>
      </c>
      <c r="D48" s="3" t="s">
        <v>5</v>
      </c>
    </row>
    <row r="49" spans="2:4" x14ac:dyDescent="0.25">
      <c r="B49" s="2" t="str">
        <f ca="1">HYPERLINK("#"&amp;CELL("address",TEL_fec!$B$2),MID(CELL("filename",TEL_fec!$B$2),FIND("]",CELL("filename",TEL_fec!$B$2))+1,256))</f>
        <v>TEL_fec</v>
      </c>
      <c r="D49" s="1" t="s">
        <v>2</v>
      </c>
    </row>
    <row r="50" spans="2:4" x14ac:dyDescent="0.25">
      <c r="B50" s="2" t="str">
        <f ca="1">HYPERLINK("#"&amp;CELL("address",TEL_ued!$B$2),MID(CELL("filename",TEL_ued!$B$2),FIND("]",CELL("filename",TEL_ued!$B$2))+1,256))</f>
        <v>TEL_ued</v>
      </c>
      <c r="D50" s="1" t="s">
        <v>1</v>
      </c>
    </row>
    <row r="51" spans="2:4" x14ac:dyDescent="0.25">
      <c r="B51" s="2" t="str">
        <f ca="1">HYPERLINK("#"&amp;CELL("address",TEL_emi!$B$2),MID(CELL("filename",TEL_emi!$B$2),FIND("]",CELL("filename",TEL_emi!$B$2))+1,256))</f>
        <v>TEL_emi</v>
      </c>
      <c r="D51" s="1" t="s">
        <v>0</v>
      </c>
    </row>
    <row r="52" spans="2:4" ht="5.0999999999999996" customHeight="1" x14ac:dyDescent="0.25">
      <c r="B52" s="2"/>
      <c r="D52" s="1"/>
    </row>
    <row r="53" spans="2:4" x14ac:dyDescent="0.25">
      <c r="B53" s="4" t="str">
        <f ca="1">HYPERLINK("#"&amp;CELL("address",WWP!$B$2),MID(CELL("filename",WWP!$B$2),FIND("]",CELL("filename",WWP!$B$2))+1,256))</f>
        <v>WWP</v>
      </c>
      <c r="D53" s="3" t="s">
        <v>4</v>
      </c>
    </row>
    <row r="54" spans="2:4" x14ac:dyDescent="0.25">
      <c r="B54" s="2" t="str">
        <f ca="1">HYPERLINK("#"&amp;CELL("address",WWP_fec!$B$2),MID(CELL("filename",WWP_fec!$B$2),FIND("]",CELL("filename",WWP_fec!$B$2))+1,256))</f>
        <v>WWP_fec</v>
      </c>
      <c r="D54" s="1" t="s">
        <v>2</v>
      </c>
    </row>
    <row r="55" spans="2:4" x14ac:dyDescent="0.25">
      <c r="B55" s="2" t="str">
        <f ca="1">HYPERLINK("#"&amp;CELL("address",WWP_ued!$B$2),MID(CELL("filename",WWP_ued!$B$2),FIND("]",CELL("filename",WWP_ued!$B$2))+1,256))</f>
        <v>WWP_ued</v>
      </c>
      <c r="D55" s="1" t="s">
        <v>1</v>
      </c>
    </row>
    <row r="56" spans="2:4" x14ac:dyDescent="0.25">
      <c r="B56" s="2" t="str">
        <f ca="1">HYPERLINK("#"&amp;CELL("address",WWP_emi!$B$2),MID(CELL("filename",WWP_emi!$B$2),FIND("]",CELL("filename",WWP_emi!$B$2))+1,256))</f>
        <v>WWP_emi</v>
      </c>
      <c r="D56" s="1" t="s">
        <v>0</v>
      </c>
    </row>
    <row r="57" spans="2:4" ht="5.0999999999999996" customHeight="1" x14ac:dyDescent="0.25">
      <c r="B57" s="2"/>
      <c r="D57" s="1"/>
    </row>
    <row r="58" spans="2:4" x14ac:dyDescent="0.25">
      <c r="B58" s="4" t="str">
        <f ca="1">HYPERLINK("#"&amp;CELL("address",OIS!$B$2),MID(CELL("filename",OIS!$B$2),FIND("]",CELL("filename",OIS!$B$2))+1,256))</f>
        <v>OIS</v>
      </c>
      <c r="D58" s="3" t="s">
        <v>3</v>
      </c>
    </row>
    <row r="59" spans="2:4" x14ac:dyDescent="0.25">
      <c r="B59" s="2" t="str">
        <f ca="1">HYPERLINK("#"&amp;CELL("address",OIS_fec!$B$2),MID(CELL("filename",OIS_fec!$B$2),FIND("]",CELL("filename",OIS_fec!$B$2))+1,256))</f>
        <v>OIS_fec</v>
      </c>
      <c r="D59" s="1" t="s">
        <v>2</v>
      </c>
    </row>
    <row r="60" spans="2:4" x14ac:dyDescent="0.25">
      <c r="B60" s="2" t="str">
        <f ca="1">HYPERLINK("#"&amp;CELL("address",OIS_ued!$B$2),MID(CELL("filename",OIS_ued!$B$2),FIND("]",CELL("filename",OIS_ued!$B$2))+1,256))</f>
        <v>OIS_ued</v>
      </c>
      <c r="D60" s="1" t="s">
        <v>1</v>
      </c>
    </row>
    <row r="61" spans="2:4" x14ac:dyDescent="0.25">
      <c r="B61" s="2" t="str">
        <f ca="1">HYPERLINK("#"&amp;CELL("address",OIS_emi!$B$2),MID(CELL("filename",OIS_emi!$B$2),FIND("]",CELL("filename",OIS_emi!$B$2))+1,256))</f>
        <v>OIS_emi</v>
      </c>
      <c r="D61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1731.7819999999997</v>
      </c>
      <c r="C5" s="96">
        <v>1771.7646286301895</v>
      </c>
      <c r="D5" s="96">
        <v>1859.305068579903</v>
      </c>
      <c r="E5" s="96">
        <v>1946.2487027664965</v>
      </c>
      <c r="F5" s="96">
        <v>1987.649828968154</v>
      </c>
      <c r="G5" s="96">
        <v>1949.1156341307976</v>
      </c>
      <c r="H5" s="96">
        <v>2069.5056372696458</v>
      </c>
      <c r="I5" s="96">
        <v>1978.6750753404142</v>
      </c>
      <c r="J5" s="96">
        <v>1866.028894997987</v>
      </c>
      <c r="K5" s="96">
        <v>1558.3487365918202</v>
      </c>
      <c r="L5" s="96">
        <v>1538.8643707507426</v>
      </c>
      <c r="M5" s="96">
        <v>1610.1775976107983</v>
      </c>
      <c r="N5" s="96">
        <v>1595.5379959881998</v>
      </c>
      <c r="O5" s="96">
        <v>1617.1249136063109</v>
      </c>
      <c r="P5" s="96">
        <v>1353.8525611445982</v>
      </c>
      <c r="Q5" s="96">
        <v>1444.5311203143765</v>
      </c>
    </row>
    <row r="6" spans="1:17" x14ac:dyDescent="0.25">
      <c r="A6" s="132" t="s">
        <v>83</v>
      </c>
      <c r="B6" s="160">
        <v>7.5540679311895893</v>
      </c>
      <c r="C6" s="160">
        <v>7.7284729618112138</v>
      </c>
      <c r="D6" s="160">
        <v>8.1103261223743566</v>
      </c>
      <c r="E6" s="160">
        <v>8.4895760041897486</v>
      </c>
      <c r="F6" s="160">
        <v>8.6701685497613479</v>
      </c>
      <c r="G6" s="160">
        <v>8.502081616489674</v>
      </c>
      <c r="H6" s="160">
        <v>9.0272252326878952</v>
      </c>
      <c r="I6" s="160">
        <v>8.6310204938457442</v>
      </c>
      <c r="J6" s="160">
        <v>8.1396555885079298</v>
      </c>
      <c r="K6" s="160">
        <v>6.7975485463517247</v>
      </c>
      <c r="L6" s="160">
        <v>6.7125573504854721</v>
      </c>
      <c r="M6" s="160">
        <v>7.023627081024995</v>
      </c>
      <c r="N6" s="160">
        <v>6.959768844166855</v>
      </c>
      <c r="O6" s="160">
        <v>7.0539314131924051</v>
      </c>
      <c r="P6" s="160">
        <v>5.9055321141467587</v>
      </c>
      <c r="Q6" s="160">
        <v>6.3010738138935523</v>
      </c>
    </row>
    <row r="7" spans="1:17" x14ac:dyDescent="0.25">
      <c r="A7" s="76" t="s">
        <v>82</v>
      </c>
      <c r="B7" s="159">
        <v>3.0216271724758363</v>
      </c>
      <c r="C7" s="159">
        <v>3.0913891847244859</v>
      </c>
      <c r="D7" s="159">
        <v>3.2441304489497429</v>
      </c>
      <c r="E7" s="159">
        <v>3.3958304016759002</v>
      </c>
      <c r="F7" s="159">
        <v>3.4680674199045396</v>
      </c>
      <c r="G7" s="159">
        <v>3.4008326465958705</v>
      </c>
      <c r="H7" s="159">
        <v>3.6108900930751582</v>
      </c>
      <c r="I7" s="159">
        <v>3.4524081975382983</v>
      </c>
      <c r="J7" s="159">
        <v>3.2558622354031725</v>
      </c>
      <c r="K7" s="159">
        <v>2.7190194185406904</v>
      </c>
      <c r="L7" s="159">
        <v>2.6850229401941892</v>
      </c>
      <c r="M7" s="159">
        <v>2.8094508324099983</v>
      </c>
      <c r="N7" s="159">
        <v>2.7839075376667424</v>
      </c>
      <c r="O7" s="159">
        <v>2.8215725652769623</v>
      </c>
      <c r="P7" s="159">
        <v>2.3622128456587039</v>
      </c>
      <c r="Q7" s="159">
        <v>2.5204295255574216</v>
      </c>
    </row>
    <row r="8" spans="1:17" x14ac:dyDescent="0.25">
      <c r="A8" s="76" t="s">
        <v>81</v>
      </c>
      <c r="B8" s="159">
        <v>12.841915483022305</v>
      </c>
      <c r="C8" s="159">
        <v>13.138404035079066</v>
      </c>
      <c r="D8" s="159">
        <v>13.787554408036407</v>
      </c>
      <c r="E8" s="159">
        <v>14.432279207122575</v>
      </c>
      <c r="F8" s="159">
        <v>14.739286534594294</v>
      </c>
      <c r="G8" s="159">
        <v>14.453538748032448</v>
      </c>
      <c r="H8" s="159">
        <v>15.346282895569423</v>
      </c>
      <c r="I8" s="159">
        <v>14.672734839537767</v>
      </c>
      <c r="J8" s="159">
        <v>13.837414500463483</v>
      </c>
      <c r="K8" s="159">
        <v>11.555832528797934</v>
      </c>
      <c r="L8" s="159">
        <v>11.411347495825305</v>
      </c>
      <c r="M8" s="159">
        <v>11.940166037742493</v>
      </c>
      <c r="N8" s="159">
        <v>11.831607035083655</v>
      </c>
      <c r="O8" s="159">
        <v>11.991683402427091</v>
      </c>
      <c r="P8" s="159">
        <v>10.039404594049492</v>
      </c>
      <c r="Q8" s="159">
        <v>10.711825483619041</v>
      </c>
    </row>
    <row r="9" spans="1:17" x14ac:dyDescent="0.25">
      <c r="A9" s="76" t="s">
        <v>80</v>
      </c>
      <c r="B9" s="159">
        <v>1.5108135862379182</v>
      </c>
      <c r="C9" s="159">
        <v>1.5456945923622429</v>
      </c>
      <c r="D9" s="159">
        <v>1.6220652244748714</v>
      </c>
      <c r="E9" s="159">
        <v>1.6979152008379501</v>
      </c>
      <c r="F9" s="159">
        <v>1.7340337099522698</v>
      </c>
      <c r="G9" s="159">
        <v>1.7004163232979352</v>
      </c>
      <c r="H9" s="159">
        <v>1.8054450465375791</v>
      </c>
      <c r="I9" s="159">
        <v>1.7262040987691492</v>
      </c>
      <c r="J9" s="159">
        <v>1.6279311177015863</v>
      </c>
      <c r="K9" s="159">
        <v>1.3595097092703452</v>
      </c>
      <c r="L9" s="159">
        <v>1.3425114700970946</v>
      </c>
      <c r="M9" s="159">
        <v>1.4047254162049991</v>
      </c>
      <c r="N9" s="159">
        <v>1.3919537688333712</v>
      </c>
      <c r="O9" s="159">
        <v>1.4107862826384812</v>
      </c>
      <c r="P9" s="159">
        <v>1.181106422829352</v>
      </c>
      <c r="Q9" s="159">
        <v>1.2602147627787108</v>
      </c>
    </row>
    <row r="10" spans="1:17" x14ac:dyDescent="0.25">
      <c r="A10" s="129" t="s">
        <v>79</v>
      </c>
      <c r="B10" s="158">
        <v>4.5324407587137543</v>
      </c>
      <c r="C10" s="158">
        <v>4.6370837770867297</v>
      </c>
      <c r="D10" s="158">
        <v>4.866195673424615</v>
      </c>
      <c r="E10" s="158">
        <v>5.0937456025138506</v>
      </c>
      <c r="F10" s="158">
        <v>5.2021011298568096</v>
      </c>
      <c r="G10" s="158">
        <v>5.1012489698938062</v>
      </c>
      <c r="H10" s="158">
        <v>5.4163351396127375</v>
      </c>
      <c r="I10" s="158">
        <v>5.1786122963074472</v>
      </c>
      <c r="J10" s="158">
        <v>4.8837933531047586</v>
      </c>
      <c r="K10" s="158">
        <v>4.078529127811036</v>
      </c>
      <c r="L10" s="158">
        <v>4.0275344102912847</v>
      </c>
      <c r="M10" s="158">
        <v>4.2141762486149981</v>
      </c>
      <c r="N10" s="158">
        <v>4.1758613065001136</v>
      </c>
      <c r="O10" s="158">
        <v>4.2323588479154441</v>
      </c>
      <c r="P10" s="158">
        <v>3.5433192684880557</v>
      </c>
      <c r="Q10" s="158">
        <v>3.7806442883361324</v>
      </c>
    </row>
    <row r="11" spans="1:17" x14ac:dyDescent="0.25">
      <c r="A11" s="92" t="s">
        <v>125</v>
      </c>
      <c r="B11" s="91">
        <v>0.90648815174275099</v>
      </c>
      <c r="C11" s="91">
        <v>0.92741675541734592</v>
      </c>
      <c r="D11" s="91">
        <v>0.97323913468492307</v>
      </c>
      <c r="E11" s="91">
        <v>1.0187491205027701</v>
      </c>
      <c r="F11" s="91">
        <v>1.040420225971362</v>
      </c>
      <c r="G11" s="91">
        <v>1.0202497939787614</v>
      </c>
      <c r="H11" s="91">
        <v>1.0832670279225474</v>
      </c>
      <c r="I11" s="91">
        <v>1.0357224592614895</v>
      </c>
      <c r="J11" s="91">
        <v>0.9767586706209519</v>
      </c>
      <c r="K11" s="91">
        <v>0.81570582556220728</v>
      </c>
      <c r="L11" s="91">
        <v>0.80550688205825693</v>
      </c>
      <c r="M11" s="91">
        <v>0.84283524972299961</v>
      </c>
      <c r="N11" s="91">
        <v>0.83517226130002276</v>
      </c>
      <c r="O11" s="91">
        <v>0.8464717695830889</v>
      </c>
      <c r="P11" s="91">
        <v>0.7086638536976112</v>
      </c>
      <c r="Q11" s="91">
        <v>0.75612885766722648</v>
      </c>
    </row>
    <row r="12" spans="1:17" x14ac:dyDescent="0.25">
      <c r="A12" s="92" t="s">
        <v>26</v>
      </c>
      <c r="B12" s="91">
        <v>1.3597322276141266</v>
      </c>
      <c r="C12" s="91">
        <v>1.391125133126019</v>
      </c>
      <c r="D12" s="91">
        <v>1.4598587020273845</v>
      </c>
      <c r="E12" s="91">
        <v>1.5281236807541552</v>
      </c>
      <c r="F12" s="91">
        <v>1.5606303389570428</v>
      </c>
      <c r="G12" s="91">
        <v>1.5303746909681417</v>
      </c>
      <c r="H12" s="91">
        <v>1.6249005418838214</v>
      </c>
      <c r="I12" s="91">
        <v>1.5535836888922341</v>
      </c>
      <c r="J12" s="91">
        <v>1.4651380059314276</v>
      </c>
      <c r="K12" s="91">
        <v>1.2235587383433106</v>
      </c>
      <c r="L12" s="91">
        <v>1.2082603230873856</v>
      </c>
      <c r="M12" s="91">
        <v>1.2642528745844994</v>
      </c>
      <c r="N12" s="91">
        <v>1.2527583919500338</v>
      </c>
      <c r="O12" s="91">
        <v>1.2697076543746331</v>
      </c>
      <c r="P12" s="91">
        <v>1.0629957805464165</v>
      </c>
      <c r="Q12" s="91">
        <v>1.1341932865008397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2.2662203793568771</v>
      </c>
      <c r="C14" s="157">
        <v>2.3185418885433648</v>
      </c>
      <c r="D14" s="157">
        <v>2.4330978367123079</v>
      </c>
      <c r="E14" s="157">
        <v>2.5468728012569253</v>
      </c>
      <c r="F14" s="157">
        <v>2.6010505649284048</v>
      </c>
      <c r="G14" s="157">
        <v>2.5506244849469035</v>
      </c>
      <c r="H14" s="157">
        <v>2.7081675698063687</v>
      </c>
      <c r="I14" s="157">
        <v>2.5893061481537232</v>
      </c>
      <c r="J14" s="157">
        <v>2.4418966765523797</v>
      </c>
      <c r="K14" s="157">
        <v>2.039264563905518</v>
      </c>
      <c r="L14" s="157">
        <v>2.0137672051456419</v>
      </c>
      <c r="M14" s="157">
        <v>2.107088124307499</v>
      </c>
      <c r="N14" s="157">
        <v>2.0879306532500563</v>
      </c>
      <c r="O14" s="157">
        <v>2.1161794239577221</v>
      </c>
      <c r="P14" s="157">
        <v>1.7716596342440281</v>
      </c>
      <c r="Q14" s="157">
        <v>1.8903221441680664</v>
      </c>
    </row>
    <row r="15" spans="1:17" x14ac:dyDescent="0.25">
      <c r="A15" s="156" t="s">
        <v>214</v>
      </c>
      <c r="B15" s="155">
        <v>69.760286394605487</v>
      </c>
      <c r="C15" s="155">
        <v>71.370881506490917</v>
      </c>
      <c r="D15" s="155">
        <v>74.897218055780485</v>
      </c>
      <c r="E15" s="155">
        <v>78.39951385342971</v>
      </c>
      <c r="F15" s="155">
        <v>80.067249411881548</v>
      </c>
      <c r="G15" s="155">
        <v>78.515000648561738</v>
      </c>
      <c r="H15" s="155">
        <v>83.364595515590892</v>
      </c>
      <c r="I15" s="155">
        <v>79.705725049466324</v>
      </c>
      <c r="J15" s="155">
        <v>75.168069731449336</v>
      </c>
      <c r="K15" s="155">
        <v>62.773983196104936</v>
      </c>
      <c r="L15" s="155">
        <v>61.989106727074287</v>
      </c>
      <c r="M15" s="155">
        <v>64.861772645464114</v>
      </c>
      <c r="N15" s="155">
        <v>64.272054769948937</v>
      </c>
      <c r="O15" s="155">
        <v>65.141627011383591</v>
      </c>
      <c r="P15" s="155">
        <v>54.536392225763585</v>
      </c>
      <c r="Q15" s="155">
        <v>58.189139660217762</v>
      </c>
    </row>
    <row r="16" spans="1:17" x14ac:dyDescent="0.25">
      <c r="A16" s="156" t="s">
        <v>213</v>
      </c>
      <c r="B16" s="204">
        <v>596.36537515388329</v>
      </c>
      <c r="C16" s="204">
        <v>610.13399922012331</v>
      </c>
      <c r="D16" s="204">
        <v>640.27987630612324</v>
      </c>
      <c r="E16" s="204">
        <v>670.22023428358796</v>
      </c>
      <c r="F16" s="204">
        <v>684.47733948449934</v>
      </c>
      <c r="G16" s="204">
        <v>671.20750554441167</v>
      </c>
      <c r="H16" s="204">
        <v>712.66562751742924</v>
      </c>
      <c r="I16" s="204">
        <v>681.38674706921802</v>
      </c>
      <c r="J16" s="204">
        <v>642.59532782617032</v>
      </c>
      <c r="K16" s="204">
        <v>536.64100268865297</v>
      </c>
      <c r="L16" s="204">
        <v>529.93126604486667</v>
      </c>
      <c r="M16" s="204">
        <v>554.48905639597956</v>
      </c>
      <c r="N16" s="204">
        <v>549.44768772846578</v>
      </c>
      <c r="O16" s="204">
        <v>556.88146993877911</v>
      </c>
      <c r="P16" s="204">
        <v>466.21964573488123</v>
      </c>
      <c r="Q16" s="204">
        <v>497.44618172942245</v>
      </c>
    </row>
    <row r="17" spans="1:17" x14ac:dyDescent="0.25">
      <c r="A17" s="152" t="s">
        <v>227</v>
      </c>
      <c r="B17" s="151">
        <v>558.93302635677787</v>
      </c>
      <c r="C17" s="151">
        <v>571.83742865566478</v>
      </c>
      <c r="D17" s="151">
        <v>600.09112515424101</v>
      </c>
      <c r="E17" s="151">
        <v>628.1522024597964</v>
      </c>
      <c r="F17" s="151">
        <v>641.51442516592874</v>
      </c>
      <c r="G17" s="151">
        <v>629.07750519640297</v>
      </c>
      <c r="H17" s="151">
        <v>667.93340553345365</v>
      </c>
      <c r="I17" s="151">
        <v>638.61782143291907</v>
      </c>
      <c r="J17" s="151">
        <v>602.26124162880728</v>
      </c>
      <c r="K17" s="151">
        <v>502.95740194927964</v>
      </c>
      <c r="L17" s="151">
        <v>496.668818532778</v>
      </c>
      <c r="M17" s="151">
        <v>519.68517839109643</v>
      </c>
      <c r="N17" s="151">
        <v>514.96024370556631</v>
      </c>
      <c r="O17" s="151">
        <v>521.92742617657325</v>
      </c>
      <c r="P17" s="151">
        <v>436.95621576008125</v>
      </c>
      <c r="Q17" s="151">
        <v>466.22274093613487</v>
      </c>
    </row>
    <row r="18" spans="1:17" x14ac:dyDescent="0.25">
      <c r="A18" s="154" t="s">
        <v>33</v>
      </c>
      <c r="B18" s="83">
        <v>88.884425693568062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470.04860066320981</v>
      </c>
      <c r="C22" s="208">
        <v>571.83742865566478</v>
      </c>
      <c r="D22" s="208">
        <v>600.09112515424101</v>
      </c>
      <c r="E22" s="208">
        <v>628.1522024597964</v>
      </c>
      <c r="F22" s="208">
        <v>641.51442516592874</v>
      </c>
      <c r="G22" s="208">
        <v>629.07750519640297</v>
      </c>
      <c r="H22" s="208">
        <v>667.93340553345365</v>
      </c>
      <c r="I22" s="208">
        <v>638.61782143291907</v>
      </c>
      <c r="J22" s="208">
        <v>602.26124162880728</v>
      </c>
      <c r="K22" s="208">
        <v>502.95740194927964</v>
      </c>
      <c r="L22" s="208">
        <v>496.668818532778</v>
      </c>
      <c r="M22" s="208">
        <v>519.68517839109643</v>
      </c>
      <c r="N22" s="208">
        <v>514.96024370556631</v>
      </c>
      <c r="O22" s="208">
        <v>521.92742617657325</v>
      </c>
      <c r="P22" s="208">
        <v>436.95621576008125</v>
      </c>
      <c r="Q22" s="208">
        <v>457.81998865080499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8.4027522853298819</v>
      </c>
    </row>
    <row r="25" spans="1:17" x14ac:dyDescent="0.25">
      <c r="A25" s="152" t="s">
        <v>226</v>
      </c>
      <c r="B25" s="264">
        <v>37.432348797105377</v>
      </c>
      <c r="C25" s="264">
        <v>38.296570564458534</v>
      </c>
      <c r="D25" s="264">
        <v>40.188751151882208</v>
      </c>
      <c r="E25" s="264">
        <v>42.068031823791543</v>
      </c>
      <c r="F25" s="264">
        <v>42.962914318570583</v>
      </c>
      <c r="G25" s="264">
        <v>42.130000348008736</v>
      </c>
      <c r="H25" s="264">
        <v>44.732221983975599</v>
      </c>
      <c r="I25" s="264">
        <v>42.768925636299002</v>
      </c>
      <c r="J25" s="264">
        <v>40.33408619736305</v>
      </c>
      <c r="K25" s="264">
        <v>33.683600739373375</v>
      </c>
      <c r="L25" s="264">
        <v>33.262447512088642</v>
      </c>
      <c r="M25" s="264">
        <v>34.803878004883174</v>
      </c>
      <c r="N25" s="264">
        <v>34.487444022899432</v>
      </c>
      <c r="O25" s="264">
        <v>34.954043762205828</v>
      </c>
      <c r="P25" s="264">
        <v>29.263429974799969</v>
      </c>
      <c r="Q25" s="264">
        <v>31.223440793287576</v>
      </c>
    </row>
    <row r="26" spans="1:17" x14ac:dyDescent="0.25">
      <c r="A26" s="150" t="s">
        <v>33</v>
      </c>
      <c r="B26" s="87">
        <v>12.232812651273058</v>
      </c>
      <c r="C26" s="87">
        <v>13.494899675880951</v>
      </c>
      <c r="D26" s="87">
        <v>18.211218874665111</v>
      </c>
      <c r="E26" s="87">
        <v>19.869963760030959</v>
      </c>
      <c r="F26" s="87">
        <v>18.569086820461091</v>
      </c>
      <c r="G26" s="87">
        <v>21.174415982301628</v>
      </c>
      <c r="H26" s="87">
        <v>22.035733508817103</v>
      </c>
      <c r="I26" s="87">
        <v>27.218008604170151</v>
      </c>
      <c r="J26" s="87">
        <v>28.670326653502812</v>
      </c>
      <c r="K26" s="87">
        <v>29.11979670581993</v>
      </c>
      <c r="L26" s="87">
        <v>32.676273673900745</v>
      </c>
      <c r="M26" s="87">
        <v>34.358678415643098</v>
      </c>
      <c r="N26" s="87">
        <v>34.487444022899432</v>
      </c>
      <c r="O26" s="87">
        <v>34.954043762205828</v>
      </c>
      <c r="P26" s="87">
        <v>29.263429974799969</v>
      </c>
      <c r="Q26" s="87">
        <v>31.204143546413018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25.199536145832319</v>
      </c>
      <c r="C30" s="87">
        <v>24.801670888577583</v>
      </c>
      <c r="D30" s="87">
        <v>21.977532277217097</v>
      </c>
      <c r="E30" s="87">
        <v>22.198068063760584</v>
      </c>
      <c r="F30" s="87">
        <v>24.393827498109491</v>
      </c>
      <c r="G30" s="87">
        <v>20.955584365707107</v>
      </c>
      <c r="H30" s="87">
        <v>22.696488475158496</v>
      </c>
      <c r="I30" s="87">
        <v>15.550917032128851</v>
      </c>
      <c r="J30" s="87">
        <v>11.663759543860237</v>
      </c>
      <c r="K30" s="87">
        <v>4.5638040335534455</v>
      </c>
      <c r="L30" s="87">
        <v>0.58617383818789648</v>
      </c>
      <c r="M30" s="87">
        <v>0.44519958924007597</v>
      </c>
      <c r="N30" s="87">
        <v>0</v>
      </c>
      <c r="O30" s="87">
        <v>0</v>
      </c>
      <c r="P30" s="87">
        <v>0</v>
      </c>
      <c r="Q30" s="87">
        <v>1.9297246874558027E-2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969.83812792500305</v>
      </c>
      <c r="C36" s="204">
        <v>992.22932826097122</v>
      </c>
      <c r="D36" s="204">
        <v>1041.2540071169481</v>
      </c>
      <c r="E36" s="204">
        <v>1089.9444608891447</v>
      </c>
      <c r="F36" s="204">
        <v>1113.1300527993287</v>
      </c>
      <c r="G36" s="204">
        <v>1091.5500090165899</v>
      </c>
      <c r="H36" s="204">
        <v>1158.9712059484586</v>
      </c>
      <c r="I36" s="204">
        <v>1108.1039823950196</v>
      </c>
      <c r="J36" s="204">
        <v>1045.0195060225883</v>
      </c>
      <c r="K36" s="204">
        <v>872.71147370194672</v>
      </c>
      <c r="L36" s="204">
        <v>861.79977644956932</v>
      </c>
      <c r="M36" s="204">
        <v>901.73683921742781</v>
      </c>
      <c r="N36" s="204">
        <v>893.53832241148541</v>
      </c>
      <c r="O36" s="204">
        <v>905.6274974753328</v>
      </c>
      <c r="P36" s="204">
        <v>758.1888675289083</v>
      </c>
      <c r="Q36" s="204">
        <v>808.9709660079053</v>
      </c>
    </row>
    <row r="37" spans="1:17" x14ac:dyDescent="0.25">
      <c r="A37" s="84" t="s">
        <v>33</v>
      </c>
      <c r="B37" s="83">
        <v>60.461925523513656</v>
      </c>
      <c r="C37" s="83">
        <v>135.61708032411906</v>
      </c>
      <c r="D37" s="83">
        <v>186.88633112533489</v>
      </c>
      <c r="E37" s="83">
        <v>203.52881623996902</v>
      </c>
      <c r="F37" s="83">
        <v>185.1413631795389</v>
      </c>
      <c r="G37" s="83">
        <v>222.09141100328446</v>
      </c>
      <c r="H37" s="83">
        <v>238.56279649118289</v>
      </c>
      <c r="I37" s="83">
        <v>356.5629613958298</v>
      </c>
      <c r="J37" s="83">
        <v>320.33976334649719</v>
      </c>
      <c r="K37" s="83">
        <v>370.10952329418006</v>
      </c>
      <c r="L37" s="83">
        <v>382.29593086595389</v>
      </c>
      <c r="M37" s="83">
        <v>420.23401192108975</v>
      </c>
      <c r="N37" s="83">
        <v>433.9875594173954</v>
      </c>
      <c r="O37" s="83">
        <v>219.89523822244772</v>
      </c>
      <c r="P37" s="83">
        <v>212.72981866729356</v>
      </c>
      <c r="Q37" s="83">
        <v>225.9873985481224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2.8421709430404007E-14</v>
      </c>
      <c r="I39" s="208">
        <v>5.6843418860808015E-14</v>
      </c>
      <c r="J39" s="208">
        <v>2.8421709430404007E-14</v>
      </c>
      <c r="K39" s="208">
        <v>0</v>
      </c>
      <c r="L39" s="208">
        <v>0</v>
      </c>
      <c r="M39" s="208">
        <v>2.8421709430404007E-14</v>
      </c>
      <c r="N39" s="208">
        <v>2.8421709430404007E-14</v>
      </c>
      <c r="O39" s="208">
        <v>0</v>
      </c>
      <c r="P39" s="208">
        <v>2.8421709430404007E-14</v>
      </c>
      <c r="Q39" s="208">
        <v>5.6843418860808015E-14</v>
      </c>
    </row>
    <row r="40" spans="1:17" x14ac:dyDescent="0.25">
      <c r="A40" s="84" t="s">
        <v>29</v>
      </c>
      <c r="B40" s="208">
        <v>479.30321848187168</v>
      </c>
      <c r="C40" s="208">
        <v>477.46184619238448</v>
      </c>
      <c r="D40" s="208">
        <v>465.36638923780384</v>
      </c>
      <c r="E40" s="208">
        <v>428.89649321105543</v>
      </c>
      <c r="F40" s="208">
        <v>429.48927733938876</v>
      </c>
      <c r="G40" s="208">
        <v>426.27509153979935</v>
      </c>
      <c r="H40" s="208">
        <v>446.72981717787951</v>
      </c>
      <c r="I40" s="208">
        <v>434.89975318655485</v>
      </c>
      <c r="J40" s="208">
        <v>395.41239878778276</v>
      </c>
      <c r="K40" s="208">
        <v>265.52348235704636</v>
      </c>
      <c r="L40" s="208">
        <v>270.57219375165641</v>
      </c>
      <c r="M40" s="208">
        <v>267.0046169514369</v>
      </c>
      <c r="N40" s="208">
        <v>213.63798100444566</v>
      </c>
      <c r="O40" s="208">
        <v>133.31604942850714</v>
      </c>
      <c r="P40" s="208">
        <v>99.299581153531562</v>
      </c>
      <c r="Q40" s="208">
        <v>124.60860517055616</v>
      </c>
    </row>
    <row r="41" spans="1:17" x14ac:dyDescent="0.25">
      <c r="A41" s="84" t="s">
        <v>28</v>
      </c>
      <c r="B41" s="208">
        <v>0</v>
      </c>
      <c r="C41" s="208">
        <v>193.23638134433531</v>
      </c>
      <c r="D41" s="208">
        <v>234.58032484575904</v>
      </c>
      <c r="E41" s="208">
        <v>187.91959754020354</v>
      </c>
      <c r="F41" s="208">
        <v>251.21627483407133</v>
      </c>
      <c r="G41" s="208">
        <v>150.70711809004797</v>
      </c>
      <c r="H41" s="208">
        <v>104.41066446654634</v>
      </c>
      <c r="I41" s="208">
        <v>38.536668567080937</v>
      </c>
      <c r="J41" s="208">
        <v>29.847758371192754</v>
      </c>
      <c r="K41" s="208">
        <v>35.166848050720318</v>
      </c>
      <c r="L41" s="208">
        <v>51.340148129869135</v>
      </c>
      <c r="M41" s="208">
        <v>19.916888564251508</v>
      </c>
      <c r="N41" s="208">
        <v>13.937627862506815</v>
      </c>
      <c r="O41" s="208">
        <v>46.717146402241951</v>
      </c>
      <c r="P41" s="208">
        <v>97.29466120397467</v>
      </c>
      <c r="Q41" s="208">
        <v>0</v>
      </c>
    </row>
    <row r="42" spans="1:17" x14ac:dyDescent="0.25">
      <c r="A42" s="84" t="s">
        <v>26</v>
      </c>
      <c r="B42" s="208">
        <v>430.07298391961774</v>
      </c>
      <c r="C42" s="208">
        <v>185.9140204001323</v>
      </c>
      <c r="D42" s="208">
        <v>154.42096190805029</v>
      </c>
      <c r="E42" s="208">
        <v>269.59955389791668</v>
      </c>
      <c r="F42" s="208">
        <v>247.28313744632976</v>
      </c>
      <c r="G42" s="208">
        <v>57.426764397741977</v>
      </c>
      <c r="H42" s="208">
        <v>147.68134781284996</v>
      </c>
      <c r="I42" s="208">
        <v>77.004969245553866</v>
      </c>
      <c r="J42" s="208">
        <v>80.298825517115546</v>
      </c>
      <c r="K42" s="208">
        <v>0</v>
      </c>
      <c r="L42" s="208">
        <v>0</v>
      </c>
      <c r="M42" s="208">
        <v>70.786005042859728</v>
      </c>
      <c r="N42" s="208">
        <v>90.650310789793309</v>
      </c>
      <c r="O42" s="208">
        <v>339.74974784232398</v>
      </c>
      <c r="P42" s="208">
        <v>190.03165713668031</v>
      </c>
      <c r="Q42" s="208">
        <v>324.49550694669296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235.04962398571615</v>
      </c>
      <c r="H43" s="208">
        <v>221.58658</v>
      </c>
      <c r="I43" s="208">
        <v>201.09962999999999</v>
      </c>
      <c r="J43" s="208">
        <v>219.12075999999999</v>
      </c>
      <c r="K43" s="208">
        <v>201.91162</v>
      </c>
      <c r="L43" s="208">
        <v>157.59150370208985</v>
      </c>
      <c r="M43" s="208">
        <v>123.79531673778988</v>
      </c>
      <c r="N43" s="208">
        <v>141.32484333734405</v>
      </c>
      <c r="O43" s="208">
        <v>165.94931557981207</v>
      </c>
      <c r="P43" s="208">
        <v>158.83314936742815</v>
      </c>
      <c r="Q43" s="208">
        <v>133.87945534253379</v>
      </c>
    </row>
    <row r="44" spans="1:17" x14ac:dyDescent="0.25">
      <c r="A44" s="243" t="s">
        <v>211</v>
      </c>
      <c r="B44" s="242">
        <v>66.357345594868633</v>
      </c>
      <c r="C44" s="242">
        <v>67.889375091540145</v>
      </c>
      <c r="D44" s="242">
        <v>71.243695223791192</v>
      </c>
      <c r="E44" s="242">
        <v>74.575147323994116</v>
      </c>
      <c r="F44" s="242">
        <v>76.161529928375131</v>
      </c>
      <c r="G44" s="242">
        <v>74.685000616924583</v>
      </c>
      <c r="H44" s="242">
        <v>79.298029880684027</v>
      </c>
      <c r="I44" s="242">
        <v>75.817640900711879</v>
      </c>
      <c r="J44" s="242">
        <v>71.501334622598151</v>
      </c>
      <c r="K44" s="242">
        <v>59.711837674343727</v>
      </c>
      <c r="L44" s="242">
        <v>58.965247862338963</v>
      </c>
      <c r="M44" s="242">
        <v>61.697783735929278</v>
      </c>
      <c r="N44" s="242">
        <v>61.136832586048996</v>
      </c>
      <c r="O44" s="242">
        <v>61.963986669364886</v>
      </c>
      <c r="P44" s="242">
        <v>51.876080409872678</v>
      </c>
      <c r="Q44" s="242">
        <v>55.350645042646164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755.79596937535405</v>
      </c>
      <c r="C47" s="96">
        <v>1198.4901003643508</v>
      </c>
      <c r="D47" s="96">
        <v>1227.925949669306</v>
      </c>
      <c r="E47" s="96">
        <v>1039.2533698277127</v>
      </c>
      <c r="F47" s="96">
        <v>992.00835370786513</v>
      </c>
      <c r="G47" s="96">
        <v>1037.8757336174199</v>
      </c>
      <c r="H47" s="96">
        <v>983.11013309143993</v>
      </c>
      <c r="I47" s="96">
        <v>924.65870130900112</v>
      </c>
      <c r="J47" s="96">
        <v>1230.2625873196112</v>
      </c>
      <c r="K47" s="96">
        <v>1152.5369771412161</v>
      </c>
      <c r="L47" s="96">
        <v>1156.4228409291632</v>
      </c>
      <c r="M47" s="96">
        <v>1093.7210188042502</v>
      </c>
      <c r="N47" s="96">
        <v>1443.0551900159587</v>
      </c>
      <c r="O47" s="96">
        <v>1523.956457244979</v>
      </c>
      <c r="P47" s="96">
        <v>1327.2164525049984</v>
      </c>
      <c r="Q47" s="96">
        <v>879.84419354108468</v>
      </c>
    </row>
    <row r="48" spans="1:17" x14ac:dyDescent="0.25">
      <c r="A48" s="132" t="s">
        <v>83</v>
      </c>
      <c r="B48" s="160">
        <v>4.3087842829399623</v>
      </c>
      <c r="C48" s="160">
        <v>6.8325785224509685</v>
      </c>
      <c r="D48" s="160">
        <v>7.0003919667923098</v>
      </c>
      <c r="E48" s="160">
        <v>5.9247717206098978</v>
      </c>
      <c r="F48" s="160">
        <v>5.6554284174527139</v>
      </c>
      <c r="G48" s="160">
        <v>5.9169178321386147</v>
      </c>
      <c r="H48" s="160">
        <v>5.6046997622445174</v>
      </c>
      <c r="I48" s="160">
        <v>5.2714688099973648</v>
      </c>
      <c r="J48" s="160">
        <v>7.0137131116389551</v>
      </c>
      <c r="K48" s="160">
        <v>6.5706002861030157</v>
      </c>
      <c r="L48" s="160">
        <v>6.5927535516582561</v>
      </c>
      <c r="M48" s="160">
        <v>6.2352911720866784</v>
      </c>
      <c r="N48" s="160">
        <v>8.2268413356247034</v>
      </c>
      <c r="O48" s="160">
        <v>8.6880585461298452</v>
      </c>
      <c r="P48" s="160">
        <v>7.5664460017420065</v>
      </c>
      <c r="Q48" s="160">
        <v>5.0159818074963081</v>
      </c>
    </row>
    <row r="49" spans="1:17" x14ac:dyDescent="0.25">
      <c r="A49" s="76" t="s">
        <v>82</v>
      </c>
      <c r="B49" s="159">
        <v>4.4279804035782737</v>
      </c>
      <c r="C49" s="159">
        <v>7.0215916640596969</v>
      </c>
      <c r="D49" s="159">
        <v>7.1940474182134926</v>
      </c>
      <c r="E49" s="159">
        <v>6.0886717347183801</v>
      </c>
      <c r="F49" s="159">
        <v>5.8118774489294225</v>
      </c>
      <c r="G49" s="159">
        <v>6.0806005800819269</v>
      </c>
      <c r="H49" s="159">
        <v>5.759745460783452</v>
      </c>
      <c r="I49" s="159">
        <v>5.4172961689360228</v>
      </c>
      <c r="J49" s="159">
        <v>7.207737072756589</v>
      </c>
      <c r="K49" s="159">
        <v>6.7523661887195354</v>
      </c>
      <c r="L49" s="159">
        <v>6.7751322914790206</v>
      </c>
      <c r="M49" s="159">
        <v>6.4077812458426848</v>
      </c>
      <c r="N49" s="159">
        <v>8.454424688125302</v>
      </c>
      <c r="O49" s="159">
        <v>8.9284007880651046</v>
      </c>
      <c r="P49" s="159">
        <v>7.7757604977119756</v>
      </c>
      <c r="Q49" s="159">
        <v>5.1547414977906554</v>
      </c>
    </row>
    <row r="50" spans="1:17" x14ac:dyDescent="0.25">
      <c r="A50" s="76" t="s">
        <v>81</v>
      </c>
      <c r="B50" s="159">
        <v>6.1371660049200942</v>
      </c>
      <c r="C50" s="159">
        <v>9.7319025229366609</v>
      </c>
      <c r="D50" s="159">
        <v>9.9709256204395853</v>
      </c>
      <c r="E50" s="159">
        <v>8.4388786262999016</v>
      </c>
      <c r="F50" s="159">
        <v>8.0552426735013363</v>
      </c>
      <c r="G50" s="159">
        <v>8.4276920330134306</v>
      </c>
      <c r="H50" s="159">
        <v>7.9829879125814811</v>
      </c>
      <c r="I50" s="159">
        <v>7.5083543413405991</v>
      </c>
      <c r="J50" s="159">
        <v>9.9898994357737951</v>
      </c>
      <c r="K50" s="159">
        <v>9.3587569160634043</v>
      </c>
      <c r="L50" s="159">
        <v>9.3903106582179827</v>
      </c>
      <c r="M50" s="159">
        <v>8.8811633396505147</v>
      </c>
      <c r="N50" s="159">
        <v>11.717804294072817</v>
      </c>
      <c r="O50" s="159">
        <v>12.374733580693979</v>
      </c>
      <c r="P50" s="159">
        <v>10.777177999793043</v>
      </c>
      <c r="Q50" s="159">
        <v>7.1444544467330733</v>
      </c>
    </row>
    <row r="51" spans="1:17" x14ac:dyDescent="0.25">
      <c r="A51" s="76" t="s">
        <v>80</v>
      </c>
      <c r="B51" s="159">
        <v>3.1538955012522898</v>
      </c>
      <c r="C51" s="159">
        <v>5.0012340485998257</v>
      </c>
      <c r="D51" s="159">
        <v>5.1240682478549067</v>
      </c>
      <c r="E51" s="159">
        <v>4.3367478268901563</v>
      </c>
      <c r="F51" s="159">
        <v>4.1395969424786818</v>
      </c>
      <c r="G51" s="159">
        <v>4.3309990258617574</v>
      </c>
      <c r="H51" s="159">
        <v>4.1024651514815842</v>
      </c>
      <c r="I51" s="159">
        <v>3.8585505036001604</v>
      </c>
      <c r="J51" s="159">
        <v>5.1338189097689204</v>
      </c>
      <c r="K51" s="159">
        <v>4.8094741630294928</v>
      </c>
      <c r="L51" s="159">
        <v>4.8256896614124951</v>
      </c>
      <c r="M51" s="159">
        <v>4.5640383656487415</v>
      </c>
      <c r="N51" s="159">
        <v>6.0217908751373574</v>
      </c>
      <c r="O51" s="159">
        <v>6.3593874661460346</v>
      </c>
      <c r="P51" s="159">
        <v>5.5384021195602289</v>
      </c>
      <c r="Q51" s="159">
        <v>3.671541998438534</v>
      </c>
    </row>
    <row r="52" spans="1:17" x14ac:dyDescent="0.25">
      <c r="A52" s="129" t="s">
        <v>79</v>
      </c>
      <c r="B52" s="158">
        <v>3.2730582846391014</v>
      </c>
      <c r="C52" s="158">
        <v>5.1901943262511985</v>
      </c>
      <c r="D52" s="158">
        <v>5.3176695369388121</v>
      </c>
      <c r="E52" s="158">
        <v>4.5006020007820133</v>
      </c>
      <c r="F52" s="158">
        <v>4.2960022176596224</v>
      </c>
      <c r="G52" s="158">
        <v>4.4946359943543204</v>
      </c>
      <c r="H52" s="158">
        <v>4.2574674862145629</v>
      </c>
      <c r="I52" s="158">
        <v>4.0043370769552418</v>
      </c>
      <c r="J52" s="158">
        <v>5.3277886054830006</v>
      </c>
      <c r="K52" s="158">
        <v>4.9911892286256707</v>
      </c>
      <c r="L52" s="158">
        <v>5.0080173928121381</v>
      </c>
      <c r="M52" s="158">
        <v>4.7364801966856138</v>
      </c>
      <c r="N52" s="158">
        <v>6.2493105762085408</v>
      </c>
      <c r="O52" s="158">
        <v>6.5996624881942516</v>
      </c>
      <c r="P52" s="158">
        <v>5.7476580736082195</v>
      </c>
      <c r="Q52" s="158">
        <v>3.8102628798633602</v>
      </c>
    </row>
    <row r="53" spans="1:17" x14ac:dyDescent="0.25">
      <c r="A53" s="92" t="s">
        <v>125</v>
      </c>
      <c r="B53" s="91">
        <v>0.65461165692782031</v>
      </c>
      <c r="C53" s="91">
        <v>1.0380388652502397</v>
      </c>
      <c r="D53" s="91">
        <v>1.0635339073877625</v>
      </c>
      <c r="E53" s="91">
        <v>0.9001204001564026</v>
      </c>
      <c r="F53" s="91">
        <v>0.85920044353192448</v>
      </c>
      <c r="G53" s="91">
        <v>0.89892719887086403</v>
      </c>
      <c r="H53" s="91">
        <v>0.85149349724291246</v>
      </c>
      <c r="I53" s="91">
        <v>0.80086741539104844</v>
      </c>
      <c r="J53" s="91">
        <v>1.0655577210966003</v>
      </c>
      <c r="K53" s="91">
        <v>0.99823784572513419</v>
      </c>
      <c r="L53" s="91">
        <v>1.0016034785624279</v>
      </c>
      <c r="M53" s="91">
        <v>0.94729603933712281</v>
      </c>
      <c r="N53" s="91">
        <v>1.2498621152417084</v>
      </c>
      <c r="O53" s="91">
        <v>1.3199324976388505</v>
      </c>
      <c r="P53" s="91">
        <v>1.1495316147216439</v>
      </c>
      <c r="Q53" s="91">
        <v>0.76205257597267206</v>
      </c>
    </row>
    <row r="54" spans="1:17" x14ac:dyDescent="0.25">
      <c r="A54" s="92" t="s">
        <v>26</v>
      </c>
      <c r="B54" s="91">
        <v>0.98191748539173052</v>
      </c>
      <c r="C54" s="91">
        <v>1.5570582978753595</v>
      </c>
      <c r="D54" s="91">
        <v>1.5953008610816435</v>
      </c>
      <c r="E54" s="91">
        <v>1.350180600234604</v>
      </c>
      <c r="F54" s="91">
        <v>1.2888006652978867</v>
      </c>
      <c r="G54" s="91">
        <v>1.3483907983062962</v>
      </c>
      <c r="H54" s="91">
        <v>1.277240245864369</v>
      </c>
      <c r="I54" s="91">
        <v>1.2013011230865727</v>
      </c>
      <c r="J54" s="91">
        <v>1.5983365816449</v>
      </c>
      <c r="K54" s="91">
        <v>1.4973567685877012</v>
      </c>
      <c r="L54" s="91">
        <v>1.5024052178436418</v>
      </c>
      <c r="M54" s="91">
        <v>1.4209440590056841</v>
      </c>
      <c r="N54" s="91">
        <v>1.8747931728625624</v>
      </c>
      <c r="O54" s="91">
        <v>1.9798987464582753</v>
      </c>
      <c r="P54" s="91">
        <v>1.7242974220824658</v>
      </c>
      <c r="Q54" s="91">
        <v>1.1430788639590079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1.6365291423195505</v>
      </c>
      <c r="C56" s="157">
        <v>2.5950971631255992</v>
      </c>
      <c r="D56" s="157">
        <v>2.6588347684694065</v>
      </c>
      <c r="E56" s="157">
        <v>2.2503010003910067</v>
      </c>
      <c r="F56" s="157">
        <v>2.1480011088298112</v>
      </c>
      <c r="G56" s="157">
        <v>2.2473179971771606</v>
      </c>
      <c r="H56" s="157">
        <v>2.1287337431072815</v>
      </c>
      <c r="I56" s="157">
        <v>2.0021685384776204</v>
      </c>
      <c r="J56" s="157">
        <v>2.6638943027415003</v>
      </c>
      <c r="K56" s="157">
        <v>2.4955946143128354</v>
      </c>
      <c r="L56" s="157">
        <v>2.5040086964060686</v>
      </c>
      <c r="M56" s="157">
        <v>2.3682400983428069</v>
      </c>
      <c r="N56" s="157">
        <v>3.12465528810427</v>
      </c>
      <c r="O56" s="157">
        <v>3.2998312440971258</v>
      </c>
      <c r="P56" s="157">
        <v>2.8738290368041097</v>
      </c>
      <c r="Q56" s="157">
        <v>1.9051314399316803</v>
      </c>
    </row>
    <row r="57" spans="1:17" x14ac:dyDescent="0.25">
      <c r="A57" s="156" t="s">
        <v>210</v>
      </c>
      <c r="B57" s="204">
        <v>37.800263613355938</v>
      </c>
      <c r="C57" s="204">
        <v>54.568329893727025</v>
      </c>
      <c r="D57" s="204">
        <v>55.735365422964826</v>
      </c>
      <c r="E57" s="204">
        <v>48.168248312778509</v>
      </c>
      <c r="F57" s="204">
        <v>48.772251257807909</v>
      </c>
      <c r="G57" s="204">
        <v>49.531214446004128</v>
      </c>
      <c r="H57" s="204">
        <v>48.15014829786746</v>
      </c>
      <c r="I57" s="204">
        <v>46.558462875797559</v>
      </c>
      <c r="J57" s="204">
        <v>68.399733074863093</v>
      </c>
      <c r="K57" s="204">
        <v>63.596591631031316</v>
      </c>
      <c r="L57" s="204">
        <v>64.694394992621923</v>
      </c>
      <c r="M57" s="204">
        <v>60.525627225195258</v>
      </c>
      <c r="N57" s="204">
        <v>69.513609008251152</v>
      </c>
      <c r="O57" s="204">
        <v>71.205626667855938</v>
      </c>
      <c r="P57" s="204">
        <v>69.648050458943757</v>
      </c>
      <c r="Q57" s="204">
        <v>50.339550211995601</v>
      </c>
    </row>
    <row r="58" spans="1:17" x14ac:dyDescent="0.25">
      <c r="A58" s="156" t="s">
        <v>209</v>
      </c>
      <c r="B58" s="204">
        <v>109.3913185819667</v>
      </c>
      <c r="C58" s="204">
        <v>184.0447972047767</v>
      </c>
      <c r="D58" s="204">
        <v>188.9061363948899</v>
      </c>
      <c r="E58" s="204">
        <v>157.91784686554595</v>
      </c>
      <c r="F58" s="204">
        <v>145.23766777392629</v>
      </c>
      <c r="G58" s="204">
        <v>154.89898298207945</v>
      </c>
      <c r="H58" s="204">
        <v>144.29843338155422</v>
      </c>
      <c r="I58" s="204">
        <v>133.21615023346072</v>
      </c>
      <c r="J58" s="204">
        <v>164.53721792578736</v>
      </c>
      <c r="K58" s="204">
        <v>155.0907384603513</v>
      </c>
      <c r="L58" s="204">
        <v>153.87418163555594</v>
      </c>
      <c r="M58" s="204">
        <v>146.83262362225753</v>
      </c>
      <c r="N58" s="204">
        <v>214.09892263395696</v>
      </c>
      <c r="O58" s="204">
        <v>230.4438503258248</v>
      </c>
      <c r="P58" s="204">
        <v>185.66011281229473</v>
      </c>
      <c r="Q58" s="204">
        <v>115.20967207052959</v>
      </c>
    </row>
    <row r="59" spans="1:17" x14ac:dyDescent="0.25">
      <c r="A59" s="152" t="s">
        <v>225</v>
      </c>
      <c r="B59" s="151">
        <v>94.16528545779201</v>
      </c>
      <c r="C59" s="151">
        <v>159.90038428573882</v>
      </c>
      <c r="D59" s="151">
        <v>164.16871790991087</v>
      </c>
      <c r="E59" s="151">
        <v>136.98136814036195</v>
      </c>
      <c r="F59" s="151">
        <v>125.25297261142452</v>
      </c>
      <c r="G59" s="151">
        <v>133.99025769224164</v>
      </c>
      <c r="H59" s="151">
        <v>124.49299903459226</v>
      </c>
      <c r="I59" s="151">
        <v>114.58826045214443</v>
      </c>
      <c r="J59" s="151">
        <v>139.75272625743037</v>
      </c>
      <c r="K59" s="151">
        <v>131.87208302707111</v>
      </c>
      <c r="L59" s="151">
        <v>130.57724278565445</v>
      </c>
      <c r="M59" s="151">
        <v>124.798856394466</v>
      </c>
      <c r="N59" s="151">
        <v>185.02757664443746</v>
      </c>
      <c r="O59" s="151">
        <v>199.74269229108518</v>
      </c>
      <c r="P59" s="151">
        <v>158.9224183978983</v>
      </c>
      <c r="Q59" s="151">
        <v>96.484601578236251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21.889822777489272</v>
      </c>
      <c r="C61" s="208">
        <v>32.736007556276235</v>
      </c>
      <c r="D61" s="208">
        <v>43.90128</v>
      </c>
      <c r="E61" s="208">
        <v>39.585700000000003</v>
      </c>
      <c r="F61" s="208">
        <v>37.38259</v>
      </c>
      <c r="G61" s="208">
        <v>45.046584099741416</v>
      </c>
      <c r="H61" s="208">
        <v>51.584139999999969</v>
      </c>
      <c r="I61" s="208">
        <v>36.284499999999944</v>
      </c>
      <c r="J61" s="208">
        <v>28.593659999999971</v>
      </c>
      <c r="K61" s="208">
        <v>26.391190000000002</v>
      </c>
      <c r="L61" s="208">
        <v>26.368813570567415</v>
      </c>
      <c r="M61" s="208">
        <v>24.171503413251159</v>
      </c>
      <c r="N61" s="208">
        <v>24.170798818981297</v>
      </c>
      <c r="O61" s="208">
        <v>20.875066591853784</v>
      </c>
      <c r="P61" s="208">
        <v>15.381470812006231</v>
      </c>
      <c r="Q61" s="208">
        <v>37.355583164320372</v>
      </c>
    </row>
    <row r="62" spans="1:17" x14ac:dyDescent="0.25">
      <c r="A62" s="154" t="s">
        <v>125</v>
      </c>
      <c r="B62" s="208">
        <v>72.275462680302738</v>
      </c>
      <c r="C62" s="208">
        <v>127.16437672946259</v>
      </c>
      <c r="D62" s="208">
        <v>99.367844713314582</v>
      </c>
      <c r="E62" s="208">
        <v>36.928297895297149</v>
      </c>
      <c r="F62" s="208">
        <v>33.879636152092154</v>
      </c>
      <c r="G62" s="208">
        <v>32.817108881487464</v>
      </c>
      <c r="H62" s="208">
        <v>36.964139384744492</v>
      </c>
      <c r="I62" s="208">
        <v>37.120297972112624</v>
      </c>
      <c r="J62" s="208">
        <v>43.171857775834482</v>
      </c>
      <c r="K62" s="208">
        <v>35.475701996114054</v>
      </c>
      <c r="L62" s="208">
        <v>33.317335212854196</v>
      </c>
      <c r="M62" s="208">
        <v>42.378109111683557</v>
      </c>
      <c r="N62" s="208">
        <v>33.778324658401338</v>
      </c>
      <c r="O62" s="208">
        <v>31.020275388472626</v>
      </c>
      <c r="P62" s="208">
        <v>31.494892254980741</v>
      </c>
      <c r="Q62" s="208">
        <v>43.068980122171816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20.899593196596314</v>
      </c>
      <c r="E64" s="208">
        <v>60.467370245064799</v>
      </c>
      <c r="F64" s="208">
        <v>53.990746459332364</v>
      </c>
      <c r="G64" s="208">
        <v>56.126564711012769</v>
      </c>
      <c r="H64" s="208">
        <v>35.944719649847791</v>
      </c>
      <c r="I64" s="208">
        <v>41.183462480031871</v>
      </c>
      <c r="J64" s="208">
        <v>67.987208481595914</v>
      </c>
      <c r="K64" s="208">
        <v>70.005191030957064</v>
      </c>
      <c r="L64" s="208">
        <v>70.891094002232833</v>
      </c>
      <c r="M64" s="208">
        <v>58.249243869531284</v>
      </c>
      <c r="N64" s="208">
        <v>127.07845316705482</v>
      </c>
      <c r="O64" s="208">
        <v>147.84735031075877</v>
      </c>
      <c r="P64" s="208">
        <v>112.04605533091133</v>
      </c>
      <c r="Q64" s="208">
        <v>16.060038291744064</v>
      </c>
    </row>
    <row r="65" spans="1:17" x14ac:dyDescent="0.25">
      <c r="A65" s="152" t="s">
        <v>224</v>
      </c>
      <c r="B65" s="151">
        <v>15.226033124174691</v>
      </c>
      <c r="C65" s="151">
        <v>24.144412919037883</v>
      </c>
      <c r="D65" s="151">
        <v>24.73741848497902</v>
      </c>
      <c r="E65" s="151">
        <v>20.936478725184013</v>
      </c>
      <c r="F65" s="151">
        <v>19.984695162501758</v>
      </c>
      <c r="G65" s="151">
        <v>20.908725289837808</v>
      </c>
      <c r="H65" s="151">
        <v>19.80543434696197</v>
      </c>
      <c r="I65" s="151">
        <v>18.627889781316302</v>
      </c>
      <c r="J65" s="151">
        <v>24.784491668356992</v>
      </c>
      <c r="K65" s="151">
        <v>23.218655433280183</v>
      </c>
      <c r="L65" s="151">
        <v>23.29693884990149</v>
      </c>
      <c r="M65" s="151">
        <v>22.033767227791536</v>
      </c>
      <c r="N65" s="151">
        <v>29.071345989519489</v>
      </c>
      <c r="O65" s="151">
        <v>30.701158034739624</v>
      </c>
      <c r="P65" s="151">
        <v>26.737694414396426</v>
      </c>
      <c r="Q65" s="151">
        <v>17.725070492293337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7.6853415225444479</v>
      </c>
      <c r="O66" s="87">
        <v>5.4235568154357949</v>
      </c>
      <c r="P66" s="87">
        <v>8.5261059892484283</v>
      </c>
      <c r="Q66" s="87">
        <v>0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9.7920007358516547E-17</v>
      </c>
      <c r="N69" s="87">
        <v>1.2546292817465622E-16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15.226033124174691</v>
      </c>
      <c r="C70" s="87">
        <v>24.144412919037883</v>
      </c>
      <c r="D70" s="87">
        <v>24.73741848497902</v>
      </c>
      <c r="E70" s="87">
        <v>20.936478725184013</v>
      </c>
      <c r="F70" s="87">
        <v>19.984695162501758</v>
      </c>
      <c r="G70" s="87">
        <v>20.908725289837808</v>
      </c>
      <c r="H70" s="87">
        <v>19.80543434696197</v>
      </c>
      <c r="I70" s="87">
        <v>18.627889781316302</v>
      </c>
      <c r="J70" s="87">
        <v>24.784491668356992</v>
      </c>
      <c r="K70" s="87">
        <v>23.218655433280183</v>
      </c>
      <c r="L70" s="87">
        <v>23.29693884990149</v>
      </c>
      <c r="M70" s="87">
        <v>22.033767227791532</v>
      </c>
      <c r="N70" s="87">
        <v>21.386004466975034</v>
      </c>
      <c r="O70" s="87">
        <v>25.277601219303829</v>
      </c>
      <c r="P70" s="87">
        <v>18.211588425147998</v>
      </c>
      <c r="Q70" s="87">
        <v>17.725070492293337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3.4547936714419845E-15</v>
      </c>
      <c r="N72" s="87">
        <v>6.9799644294263458E-15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1</v>
      </c>
    </row>
    <row r="77" spans="1:17" x14ac:dyDescent="0.25">
      <c r="A77" s="156" t="s">
        <v>208</v>
      </c>
      <c r="B77" s="204">
        <v>499.55704620672896</v>
      </c>
      <c r="C77" s="204">
        <v>787.16583114109926</v>
      </c>
      <c r="D77" s="204">
        <v>806.33811534810661</v>
      </c>
      <c r="E77" s="204">
        <v>683.37027396720873</v>
      </c>
      <c r="F77" s="204">
        <v>654.90273851007828</v>
      </c>
      <c r="G77" s="204">
        <v>683.79166966191747</v>
      </c>
      <c r="H77" s="204">
        <v>648.85658320826337</v>
      </c>
      <c r="I77" s="204">
        <v>611.46083635414493</v>
      </c>
      <c r="J77" s="204">
        <v>819.55465455917977</v>
      </c>
      <c r="K77" s="204">
        <v>767.32861083693524</v>
      </c>
      <c r="L77" s="204">
        <v>770.73746747327175</v>
      </c>
      <c r="M77" s="204">
        <v>728.33280949433492</v>
      </c>
      <c r="N77" s="204">
        <v>951.3398750136015</v>
      </c>
      <c r="O77" s="204">
        <v>1002.6231123087264</v>
      </c>
      <c r="P77" s="204">
        <v>880.28856378694559</v>
      </c>
      <c r="Q77" s="204">
        <v>587.44213858424496</v>
      </c>
    </row>
    <row r="78" spans="1:17" x14ac:dyDescent="0.25">
      <c r="A78" s="152" t="s">
        <v>222</v>
      </c>
      <c r="B78" s="261">
        <v>464.39401028732811</v>
      </c>
      <c r="C78" s="261">
        <v>736.40459403065552</v>
      </c>
      <c r="D78" s="261">
        <v>754.49126379186032</v>
      </c>
      <c r="E78" s="261">
        <v>638.56260111811241</v>
      </c>
      <c r="F78" s="261">
        <v>609.53320245630346</v>
      </c>
      <c r="G78" s="261">
        <v>637.71612134005318</v>
      </c>
      <c r="H78" s="261">
        <v>604.06574758234012</v>
      </c>
      <c r="I78" s="261">
        <v>568.15063833014722</v>
      </c>
      <c r="J78" s="261">
        <v>755.92699588488847</v>
      </c>
      <c r="K78" s="261">
        <v>708.16899071504565</v>
      </c>
      <c r="L78" s="261">
        <v>710.55663492199551</v>
      </c>
      <c r="M78" s="261">
        <v>672.02990044764169</v>
      </c>
      <c r="N78" s="261">
        <v>886.67605268034458</v>
      </c>
      <c r="O78" s="261">
        <v>936.38532005955813</v>
      </c>
      <c r="P78" s="261">
        <v>815.49967963909091</v>
      </c>
      <c r="Q78" s="261">
        <v>540.61465001494673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2.8421709430404007E-14</v>
      </c>
      <c r="N80" s="208">
        <v>0</v>
      </c>
      <c r="O80" s="208">
        <v>0</v>
      </c>
      <c r="P80" s="208">
        <v>2.8421709430404007E-14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2.8421709430404007E-14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0</v>
      </c>
      <c r="G82" s="208">
        <v>0</v>
      </c>
      <c r="H82" s="208">
        <v>0</v>
      </c>
      <c r="I82" s="208">
        <v>0</v>
      </c>
      <c r="J82" s="208">
        <v>0</v>
      </c>
      <c r="K82" s="208">
        <v>77.431438176119968</v>
      </c>
      <c r="L82" s="208">
        <v>0.7600928158244642</v>
      </c>
      <c r="M82" s="208">
        <v>0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464.39401028732811</v>
      </c>
      <c r="C84" s="208">
        <v>736.40459403065552</v>
      </c>
      <c r="D84" s="208">
        <v>754.49126379186032</v>
      </c>
      <c r="E84" s="208">
        <v>638.56260111811241</v>
      </c>
      <c r="F84" s="208">
        <v>609.53320245630346</v>
      </c>
      <c r="G84" s="208">
        <v>637.71612134005318</v>
      </c>
      <c r="H84" s="208">
        <v>604.06574758234012</v>
      </c>
      <c r="I84" s="208">
        <v>568.15063833014722</v>
      </c>
      <c r="J84" s="208">
        <v>755.92699588488847</v>
      </c>
      <c r="K84" s="208">
        <v>630.73755253892568</v>
      </c>
      <c r="L84" s="208">
        <v>709.79654210617105</v>
      </c>
      <c r="M84" s="208">
        <v>672.02990044764169</v>
      </c>
      <c r="N84" s="208">
        <v>886.67605268034458</v>
      </c>
      <c r="O84" s="208">
        <v>936.38532005955813</v>
      </c>
      <c r="P84" s="208">
        <v>815.49967963909091</v>
      </c>
      <c r="Q84" s="208">
        <v>540.61465001494673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35.163035919400869</v>
      </c>
      <c r="C86" s="261">
        <v>50.761237110443744</v>
      </c>
      <c r="D86" s="261">
        <v>51.846851556246349</v>
      </c>
      <c r="E86" s="261">
        <v>44.807672849096285</v>
      </c>
      <c r="F86" s="261">
        <v>45.369536053774802</v>
      </c>
      <c r="G86" s="261">
        <v>46.075548321864304</v>
      </c>
      <c r="H86" s="261">
        <v>44.790835625923222</v>
      </c>
      <c r="I86" s="261">
        <v>43.310198023997728</v>
      </c>
      <c r="J86" s="261">
        <v>63.627658674291254</v>
      </c>
      <c r="K86" s="261">
        <v>59.159620121889596</v>
      </c>
      <c r="L86" s="261">
        <v>60.180832551276211</v>
      </c>
      <c r="M86" s="261">
        <v>56.302909046693266</v>
      </c>
      <c r="N86" s="261">
        <v>64.663822333256888</v>
      </c>
      <c r="O86" s="261">
        <v>66.237792249168308</v>
      </c>
      <c r="P86" s="261">
        <v>64.78888414785466</v>
      </c>
      <c r="Q86" s="261">
        <v>46.827488569298232</v>
      </c>
    </row>
    <row r="87" spans="1:17" x14ac:dyDescent="0.25">
      <c r="A87" s="156" t="s">
        <v>207</v>
      </c>
      <c r="B87" s="204">
        <v>87.74645649597268</v>
      </c>
      <c r="C87" s="204">
        <v>138.93364104044943</v>
      </c>
      <c r="D87" s="204">
        <v>142.3392297131056</v>
      </c>
      <c r="E87" s="204">
        <v>120.50732877287919</v>
      </c>
      <c r="F87" s="204">
        <v>115.13754846603089</v>
      </c>
      <c r="G87" s="204">
        <v>120.40302106196884</v>
      </c>
      <c r="H87" s="204">
        <v>114.09760243044919</v>
      </c>
      <c r="I87" s="204">
        <v>107.3632449447684</v>
      </c>
      <c r="J87" s="204">
        <v>143.09802462435971</v>
      </c>
      <c r="K87" s="204">
        <v>134.03864943035717</v>
      </c>
      <c r="L87" s="204">
        <v>134.52489327213374</v>
      </c>
      <c r="M87" s="204">
        <v>127.2052041425483</v>
      </c>
      <c r="N87" s="204">
        <v>167.43261159098046</v>
      </c>
      <c r="O87" s="204">
        <v>176.73362507334275</v>
      </c>
      <c r="P87" s="204">
        <v>154.21428075439889</v>
      </c>
      <c r="Q87" s="204">
        <v>102.05585004399261</v>
      </c>
    </row>
    <row r="88" spans="1:17" x14ac:dyDescent="0.25">
      <c r="A88" s="152" t="s">
        <v>220</v>
      </c>
      <c r="B88" s="261">
        <v>48.188041086646699</v>
      </c>
      <c r="C88" s="261">
        <v>81.827249291200218</v>
      </c>
      <c r="D88" s="261">
        <v>84.011521712328445</v>
      </c>
      <c r="E88" s="261">
        <v>70.098696817645859</v>
      </c>
      <c r="F88" s="261">
        <v>64.096820405534231</v>
      </c>
      <c r="G88" s="261">
        <v>68.568029199871503</v>
      </c>
      <c r="H88" s="261">
        <v>63.70791235128555</v>
      </c>
      <c r="I88" s="261">
        <v>58.639272167770947</v>
      </c>
      <c r="J88" s="261">
        <v>71.516908615782057</v>
      </c>
      <c r="K88" s="261">
        <v>67.484076793231353</v>
      </c>
      <c r="L88" s="261">
        <v>66.821456651947997</v>
      </c>
      <c r="M88" s="261">
        <v>63.86443146501837</v>
      </c>
      <c r="N88" s="261">
        <v>94.68581146606644</v>
      </c>
      <c r="O88" s="261">
        <v>102.2161087930284</v>
      </c>
      <c r="P88" s="261">
        <v>81.326786088062363</v>
      </c>
      <c r="Q88" s="261">
        <v>49.374925403532089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48.188041086646699</v>
      </c>
      <c r="C90" s="208">
        <v>30.960032443723769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50.867216847476449</v>
      </c>
      <c r="D93" s="208">
        <v>84.011521712328445</v>
      </c>
      <c r="E93" s="208">
        <v>70.098696817645859</v>
      </c>
      <c r="F93" s="208">
        <v>64.096820405534231</v>
      </c>
      <c r="G93" s="208">
        <v>68.568029199871503</v>
      </c>
      <c r="H93" s="208">
        <v>63.70791235128555</v>
      </c>
      <c r="I93" s="208">
        <v>58.639272167770947</v>
      </c>
      <c r="J93" s="208">
        <v>71.516908615782057</v>
      </c>
      <c r="K93" s="208">
        <v>67.484076793231353</v>
      </c>
      <c r="L93" s="208">
        <v>66.821456651947997</v>
      </c>
      <c r="M93" s="208">
        <v>63.86443146501837</v>
      </c>
      <c r="N93" s="208">
        <v>94.68581146606644</v>
      </c>
      <c r="O93" s="208">
        <v>102.2161087930284</v>
      </c>
      <c r="P93" s="208">
        <v>81.326786088062363</v>
      </c>
      <c r="Q93" s="208">
        <v>49.374925403532089</v>
      </c>
    </row>
    <row r="94" spans="1:17" x14ac:dyDescent="0.25">
      <c r="A94" s="149" t="s">
        <v>219</v>
      </c>
      <c r="B94" s="262">
        <v>39.558415409325981</v>
      </c>
      <c r="C94" s="262">
        <v>57.106391749249219</v>
      </c>
      <c r="D94" s="262">
        <v>58.32770800077715</v>
      </c>
      <c r="E94" s="262">
        <v>50.408631955233325</v>
      </c>
      <c r="F94" s="262">
        <v>51.040728060496662</v>
      </c>
      <c r="G94" s="262">
        <v>51.834991862097347</v>
      </c>
      <c r="H94" s="262">
        <v>50.389690079163636</v>
      </c>
      <c r="I94" s="262">
        <v>48.723972776997449</v>
      </c>
      <c r="J94" s="262">
        <v>71.581116008577666</v>
      </c>
      <c r="K94" s="262">
        <v>66.554572637125801</v>
      </c>
      <c r="L94" s="262">
        <v>67.703436620185755</v>
      </c>
      <c r="M94" s="262">
        <v>63.340772677529934</v>
      </c>
      <c r="N94" s="262">
        <v>72.746800124914017</v>
      </c>
      <c r="O94" s="262">
        <v>74.517516280314354</v>
      </c>
      <c r="P94" s="262">
        <v>72.887494666336508</v>
      </c>
      <c r="Q94" s="262">
        <v>52.680924640460518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1215.7058506829162</v>
      </c>
      <c r="C97" s="96">
        <v>1263.1955910054592</v>
      </c>
      <c r="D97" s="96">
        <v>1279.2871617507908</v>
      </c>
      <c r="E97" s="96">
        <v>1310.2160674057907</v>
      </c>
      <c r="F97" s="96">
        <v>1291.2766373239799</v>
      </c>
      <c r="G97" s="96">
        <v>1304.7069885763506</v>
      </c>
      <c r="H97" s="96">
        <v>1279.4137796389141</v>
      </c>
      <c r="I97" s="96">
        <v>1246.0983033505847</v>
      </c>
      <c r="J97" s="96">
        <v>1151.0969876824017</v>
      </c>
      <c r="K97" s="96">
        <v>981.78322626696354</v>
      </c>
      <c r="L97" s="96">
        <v>1069.1998869072863</v>
      </c>
      <c r="M97" s="96">
        <v>1175.5015901008305</v>
      </c>
      <c r="N97" s="96">
        <v>1244.4389984716795</v>
      </c>
      <c r="O97" s="96">
        <v>1011.6367035473035</v>
      </c>
      <c r="P97" s="96">
        <v>910.74030973954427</v>
      </c>
      <c r="Q97" s="96">
        <v>921.30136632398319</v>
      </c>
    </row>
    <row r="98" spans="1:17" x14ac:dyDescent="0.25">
      <c r="A98" s="132" t="s">
        <v>83</v>
      </c>
      <c r="B98" s="160">
        <v>11.053692413052493</v>
      </c>
      <c r="C98" s="160">
        <v>11.485488461419166</v>
      </c>
      <c r="D98" s="160">
        <v>11.631799572253954</v>
      </c>
      <c r="E98" s="160">
        <v>11.913017771204498</v>
      </c>
      <c r="F98" s="160">
        <v>11.740812764141937</v>
      </c>
      <c r="G98" s="160">
        <v>11.862926984172685</v>
      </c>
      <c r="H98" s="160">
        <v>11.632950833629002</v>
      </c>
      <c r="I98" s="160">
        <v>11.330032963094224</v>
      </c>
      <c r="J98" s="160">
        <v>10.466242333443553</v>
      </c>
      <c r="K98" s="160">
        <v>8.9267727002819761</v>
      </c>
      <c r="L98" s="160">
        <v>9.7216005593002741</v>
      </c>
      <c r="M98" s="160">
        <v>10.688138911834296</v>
      </c>
      <c r="N98" s="160">
        <v>11.31494588776215</v>
      </c>
      <c r="O98" s="160">
        <v>9.1982126667274446</v>
      </c>
      <c r="P98" s="160">
        <v>8.2808215872071127</v>
      </c>
      <c r="Q98" s="160">
        <v>8.3768470122518739</v>
      </c>
    </row>
    <row r="99" spans="1:17" x14ac:dyDescent="0.25">
      <c r="A99" s="76" t="s">
        <v>82</v>
      </c>
      <c r="B99" s="159">
        <v>11.359476404045422</v>
      </c>
      <c r="C99" s="159">
        <v>11.803217449072996</v>
      </c>
      <c r="D99" s="159">
        <v>11.953576039584785</v>
      </c>
      <c r="E99" s="159">
        <v>12.242573722530505</v>
      </c>
      <c r="F99" s="159">
        <v>12.065604919592245</v>
      </c>
      <c r="G99" s="159">
        <v>12.191097248237078</v>
      </c>
      <c r="H99" s="159">
        <v>11.954759148896684</v>
      </c>
      <c r="I99" s="159">
        <v>11.643461505166316</v>
      </c>
      <c r="J99" s="159">
        <v>10.755775390075415</v>
      </c>
      <c r="K99" s="159">
        <v>9.1737186149118877</v>
      </c>
      <c r="L99" s="159">
        <v>9.9905342066986478</v>
      </c>
      <c r="M99" s="159">
        <v>10.983810407893682</v>
      </c>
      <c r="N99" s="159">
        <v>11.627957068292499</v>
      </c>
      <c r="O99" s="159">
        <v>9.4526675650664238</v>
      </c>
      <c r="P99" s="159">
        <v>8.5098982232320637</v>
      </c>
      <c r="Q99" s="159">
        <v>8.6085800491074025</v>
      </c>
    </row>
    <row r="100" spans="1:17" x14ac:dyDescent="0.25">
      <c r="A100" s="76" t="s">
        <v>81</v>
      </c>
      <c r="B100" s="159">
        <v>22.232884795391637</v>
      </c>
      <c r="C100" s="159">
        <v>23.101379361705565</v>
      </c>
      <c r="D100" s="159">
        <v>23.395662751356834</v>
      </c>
      <c r="E100" s="159">
        <v>23.96129200771755</v>
      </c>
      <c r="F100" s="159">
        <v>23.614926834873536</v>
      </c>
      <c r="G100" s="159">
        <v>23.86054171941807</v>
      </c>
      <c r="H100" s="159">
        <v>23.397978345147973</v>
      </c>
      <c r="I100" s="159">
        <v>22.788703374721575</v>
      </c>
      <c r="J100" s="159">
        <v>21.051314922181959</v>
      </c>
      <c r="K100" s="159">
        <v>17.954897026595397</v>
      </c>
      <c r="L100" s="159">
        <v>19.553576957371725</v>
      </c>
      <c r="M100" s="159">
        <v>21.497627419355076</v>
      </c>
      <c r="N100" s="159">
        <v>22.75835793039192</v>
      </c>
      <c r="O100" s="159">
        <v>18.500858799126799</v>
      </c>
      <c r="P100" s="159">
        <v>16.655660885060449</v>
      </c>
      <c r="Q100" s="159">
        <v>16.848801976079745</v>
      </c>
    </row>
    <row r="101" spans="1:17" x14ac:dyDescent="0.25">
      <c r="A101" s="76" t="s">
        <v>80</v>
      </c>
      <c r="B101" s="159">
        <v>8.8200034303462651</v>
      </c>
      <c r="C101" s="159">
        <v>9.164543741899255</v>
      </c>
      <c r="D101" s="159">
        <v>9.2812888485331957</v>
      </c>
      <c r="E101" s="159">
        <v>9.505679521507842</v>
      </c>
      <c r="F101" s="159">
        <v>9.3682730607290825</v>
      </c>
      <c r="G101" s="159">
        <v>9.4657108941080388</v>
      </c>
      <c r="H101" s="159">
        <v>9.2822074672985551</v>
      </c>
      <c r="I101" s="159">
        <v>9.0405021115320903</v>
      </c>
      <c r="J101" s="159">
        <v>8.3512630743010945</v>
      </c>
      <c r="K101" s="159">
        <v>7.1228837293714671</v>
      </c>
      <c r="L101" s="159">
        <v>7.7570957357412222</v>
      </c>
      <c r="M101" s="159">
        <v>8.5283196187981556</v>
      </c>
      <c r="N101" s="159">
        <v>9.0284637761767801</v>
      </c>
      <c r="O101" s="159">
        <v>7.3394721186372189</v>
      </c>
      <c r="P101" s="159">
        <v>6.6074640107597222</v>
      </c>
      <c r="Q101" s="159">
        <v>6.6840849756506184</v>
      </c>
    </row>
    <row r="102" spans="1:17" x14ac:dyDescent="0.25">
      <c r="A102" s="129" t="s">
        <v>79</v>
      </c>
      <c r="B102" s="158">
        <v>9.978012053812634</v>
      </c>
      <c r="C102" s="158">
        <v>10.367788249349228</v>
      </c>
      <c r="D102" s="158">
        <v>10.499861223063636</v>
      </c>
      <c r="E102" s="158">
        <v>10.753712920218391</v>
      </c>
      <c r="F102" s="158">
        <v>10.598265892022802</v>
      </c>
      <c r="G102" s="158">
        <v>10.708496674088888</v>
      </c>
      <c r="H102" s="158">
        <v>10.500900450450111</v>
      </c>
      <c r="I102" s="158">
        <v>10.227460766173914</v>
      </c>
      <c r="J102" s="158">
        <v>9.4477291622397068</v>
      </c>
      <c r="K102" s="158">
        <v>8.0580716629930098</v>
      </c>
      <c r="L102" s="158">
        <v>8.7755515476897976</v>
      </c>
      <c r="M102" s="158">
        <v>9.6480320701863906</v>
      </c>
      <c r="N102" s="158">
        <v>10.213841876313865</v>
      </c>
      <c r="O102" s="158">
        <v>8.3030966877423129</v>
      </c>
      <c r="P102" s="158">
        <v>7.474980714594273</v>
      </c>
      <c r="Q102" s="158">
        <v>7.5616615098222759</v>
      </c>
    </row>
    <row r="103" spans="1:17" x14ac:dyDescent="0.25">
      <c r="A103" s="92" t="s">
        <v>125</v>
      </c>
      <c r="B103" s="91">
        <v>1.9956024107625268</v>
      </c>
      <c r="C103" s="91">
        <v>2.0735576498698456</v>
      </c>
      <c r="D103" s="91">
        <v>2.0999722446127276</v>
      </c>
      <c r="E103" s="91">
        <v>2.150742584043678</v>
      </c>
      <c r="F103" s="91">
        <v>2.1196531784045605</v>
      </c>
      <c r="G103" s="91">
        <v>2.1416993348177775</v>
      </c>
      <c r="H103" s="91">
        <v>2.100180090090022</v>
      </c>
      <c r="I103" s="91">
        <v>2.045492153234783</v>
      </c>
      <c r="J103" s="91">
        <v>1.8895458324479417</v>
      </c>
      <c r="K103" s="91">
        <v>1.6116143325986021</v>
      </c>
      <c r="L103" s="91">
        <v>1.7551103095379597</v>
      </c>
      <c r="M103" s="91">
        <v>1.929606414037278</v>
      </c>
      <c r="N103" s="91">
        <v>2.0427683752627734</v>
      </c>
      <c r="O103" s="91">
        <v>1.6606193375484626</v>
      </c>
      <c r="P103" s="91">
        <v>1.4949961429188547</v>
      </c>
      <c r="Q103" s="91">
        <v>1.512332301964455</v>
      </c>
    </row>
    <row r="104" spans="1:17" x14ac:dyDescent="0.25">
      <c r="A104" s="92" t="s">
        <v>26</v>
      </c>
      <c r="B104" s="91">
        <v>2.9934036161437905</v>
      </c>
      <c r="C104" s="91">
        <v>3.1103364748047686</v>
      </c>
      <c r="D104" s="91">
        <v>3.1499583669190905</v>
      </c>
      <c r="E104" s="91">
        <v>3.2261138760655172</v>
      </c>
      <c r="F104" s="91">
        <v>3.1794797676068409</v>
      </c>
      <c r="G104" s="91">
        <v>3.2125490022266665</v>
      </c>
      <c r="H104" s="91">
        <v>3.1502701351350333</v>
      </c>
      <c r="I104" s="91">
        <v>3.0682382298521746</v>
      </c>
      <c r="J104" s="91">
        <v>2.8343187486719117</v>
      </c>
      <c r="K104" s="91">
        <v>2.4174214988979026</v>
      </c>
      <c r="L104" s="91">
        <v>2.6326654643069394</v>
      </c>
      <c r="M104" s="91">
        <v>2.8944096210559174</v>
      </c>
      <c r="N104" s="91">
        <v>3.0641525628941597</v>
      </c>
      <c r="O104" s="91">
        <v>2.4909290063226939</v>
      </c>
      <c r="P104" s="91">
        <v>2.2424942143782816</v>
      </c>
      <c r="Q104" s="91">
        <v>2.2684984529466821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4.9890060269063161</v>
      </c>
      <c r="C106" s="157">
        <v>5.1838941246746142</v>
      </c>
      <c r="D106" s="157">
        <v>5.2499306115318189</v>
      </c>
      <c r="E106" s="157">
        <v>5.3768564601091953</v>
      </c>
      <c r="F106" s="157">
        <v>5.2991329460114018</v>
      </c>
      <c r="G106" s="157">
        <v>5.3542483370444449</v>
      </c>
      <c r="H106" s="157">
        <v>5.2504502252250553</v>
      </c>
      <c r="I106" s="157">
        <v>5.1137303830869563</v>
      </c>
      <c r="J106" s="157">
        <v>4.7238645811198534</v>
      </c>
      <c r="K106" s="157">
        <v>4.0290358314965049</v>
      </c>
      <c r="L106" s="157">
        <v>4.3877757738448979</v>
      </c>
      <c r="M106" s="157">
        <v>4.8240160350931953</v>
      </c>
      <c r="N106" s="157">
        <v>5.1069209381569323</v>
      </c>
      <c r="O106" s="157">
        <v>4.1515483438711565</v>
      </c>
      <c r="P106" s="157">
        <v>3.737490357297137</v>
      </c>
      <c r="Q106" s="157">
        <v>3.7808307549111384</v>
      </c>
    </row>
    <row r="107" spans="1:17" x14ac:dyDescent="0.25">
      <c r="A107" s="156" t="s">
        <v>206</v>
      </c>
      <c r="B107" s="204">
        <v>874.27777353560691</v>
      </c>
      <c r="C107" s="204">
        <v>942.22437894100131</v>
      </c>
      <c r="D107" s="204">
        <v>955.30404205623518</v>
      </c>
      <c r="E107" s="204">
        <v>970.90125904566503</v>
      </c>
      <c r="F107" s="204">
        <v>935.16462926409804</v>
      </c>
      <c r="G107" s="204">
        <v>956.11493833977693</v>
      </c>
      <c r="H107" s="204">
        <v>928.00717303155534</v>
      </c>
      <c r="I107" s="204">
        <v>893.61956062551144</v>
      </c>
      <c r="J107" s="204">
        <v>789.45651088555087</v>
      </c>
      <c r="K107" s="204">
        <v>675.78526031893762</v>
      </c>
      <c r="L107" s="204">
        <v>731.08211598250955</v>
      </c>
      <c r="M107" s="204">
        <v>808.00721572366706</v>
      </c>
      <c r="N107" s="204">
        <v>908.62609889088037</v>
      </c>
      <c r="O107" s="204">
        <v>747.38116869458486</v>
      </c>
      <c r="P107" s="204">
        <v>641.57490853384093</v>
      </c>
      <c r="Q107" s="204">
        <v>620.86900811911551</v>
      </c>
    </row>
    <row r="108" spans="1:17" x14ac:dyDescent="0.25">
      <c r="A108" s="152" t="s">
        <v>218</v>
      </c>
      <c r="B108" s="151">
        <v>750.10626613026284</v>
      </c>
      <c r="C108" s="151">
        <v>834.62941860727756</v>
      </c>
      <c r="D108" s="151">
        <v>847.02124138781642</v>
      </c>
      <c r="E108" s="151">
        <v>855.24591789308624</v>
      </c>
      <c r="F108" s="151">
        <v>807.4209927264468</v>
      </c>
      <c r="G108" s="151">
        <v>834.15908468717191</v>
      </c>
      <c r="H108" s="151">
        <v>802.34622106301538</v>
      </c>
      <c r="I108" s="151">
        <v>764.74914696957205</v>
      </c>
      <c r="J108" s="151">
        <v>647.56358669247322</v>
      </c>
      <c r="K108" s="151">
        <v>556.31611080479252</v>
      </c>
      <c r="L108" s="151">
        <v>597.88515174829377</v>
      </c>
      <c r="M108" s="151">
        <v>664.25571429105833</v>
      </c>
      <c r="N108" s="151">
        <v>790.19661183971289</v>
      </c>
      <c r="O108" s="151">
        <v>656.64546544248037</v>
      </c>
      <c r="P108" s="151">
        <v>540.06495733331758</v>
      </c>
      <c r="Q108" s="151">
        <v>500.3362643163079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5.7317886539212637</v>
      </c>
      <c r="C110" s="208">
        <v>0</v>
      </c>
      <c r="D110" s="208">
        <v>0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744.37447747634155</v>
      </c>
      <c r="C113" s="208">
        <v>834.62941860727756</v>
      </c>
      <c r="D113" s="208">
        <v>847.02124138781642</v>
      </c>
      <c r="E113" s="208">
        <v>855.24591789308624</v>
      </c>
      <c r="F113" s="208">
        <v>807.4209927264468</v>
      </c>
      <c r="G113" s="208">
        <v>834.15908468717191</v>
      </c>
      <c r="H113" s="208">
        <v>802.34622106301538</v>
      </c>
      <c r="I113" s="208">
        <v>764.74914696957205</v>
      </c>
      <c r="J113" s="208">
        <v>647.56358669247322</v>
      </c>
      <c r="K113" s="208">
        <v>556.31611080479252</v>
      </c>
      <c r="L113" s="208">
        <v>597.88515174829377</v>
      </c>
      <c r="M113" s="208">
        <v>664.25571429105833</v>
      </c>
      <c r="N113" s="208">
        <v>790.19661183971289</v>
      </c>
      <c r="O113" s="208">
        <v>656.64546544248037</v>
      </c>
      <c r="P113" s="208">
        <v>540.06495733331758</v>
      </c>
      <c r="Q113" s="208">
        <v>500.3362643163079</v>
      </c>
    </row>
    <row r="114" spans="1:17" x14ac:dyDescent="0.25">
      <c r="A114" s="152" t="s">
        <v>217</v>
      </c>
      <c r="B114" s="151">
        <v>124.17150740534402</v>
      </c>
      <c r="C114" s="151">
        <v>107.59496033372373</v>
      </c>
      <c r="D114" s="151">
        <v>108.28280066841877</v>
      </c>
      <c r="E114" s="151">
        <v>115.65534115257884</v>
      </c>
      <c r="F114" s="151">
        <v>127.7436365376512</v>
      </c>
      <c r="G114" s="151">
        <v>121.95585365260504</v>
      </c>
      <c r="H114" s="151">
        <v>125.66095196853998</v>
      </c>
      <c r="I114" s="151">
        <v>128.87041365593936</v>
      </c>
      <c r="J114" s="151">
        <v>141.89292419307768</v>
      </c>
      <c r="K114" s="151">
        <v>119.46914951414506</v>
      </c>
      <c r="L114" s="151">
        <v>133.19696423421578</v>
      </c>
      <c r="M114" s="151">
        <v>143.75150143260873</v>
      </c>
      <c r="N114" s="151">
        <v>118.42948705116748</v>
      </c>
      <c r="O114" s="151">
        <v>90.7357032521045</v>
      </c>
      <c r="P114" s="151">
        <v>101.50995120052339</v>
      </c>
      <c r="Q114" s="151">
        <v>120.53274380280766</v>
      </c>
    </row>
    <row r="115" spans="1:17" x14ac:dyDescent="0.25">
      <c r="A115" s="156" t="s">
        <v>205</v>
      </c>
      <c r="B115" s="204">
        <v>100.88934976684203</v>
      </c>
      <c r="C115" s="204">
        <v>87.420905271150545</v>
      </c>
      <c r="D115" s="204">
        <v>87.979775543090284</v>
      </c>
      <c r="E115" s="204">
        <v>93.969964686470334</v>
      </c>
      <c r="F115" s="204">
        <v>103.79170468684163</v>
      </c>
      <c r="G115" s="204">
        <v>99.089131092741624</v>
      </c>
      <c r="H115" s="204">
        <v>102.09952347443875</v>
      </c>
      <c r="I115" s="204">
        <v>104.70721109545076</v>
      </c>
      <c r="J115" s="204">
        <v>115.28800090687564</v>
      </c>
      <c r="K115" s="204">
        <v>97.068683980242881</v>
      </c>
      <c r="L115" s="204">
        <v>108.22253344030035</v>
      </c>
      <c r="M115" s="204">
        <v>116.79809491399463</v>
      </c>
      <c r="N115" s="204">
        <v>96.223958229073602</v>
      </c>
      <c r="O115" s="204">
        <v>73.722758892334923</v>
      </c>
      <c r="P115" s="204">
        <v>82.476835350425276</v>
      </c>
      <c r="Q115" s="204">
        <v>97.932854339781244</v>
      </c>
    </row>
    <row r="116" spans="1:17" x14ac:dyDescent="0.25">
      <c r="A116" s="156" t="s">
        <v>204</v>
      </c>
      <c r="B116" s="204">
        <v>87.070315414944389</v>
      </c>
      <c r="C116" s="204">
        <v>89.621543287911408</v>
      </c>
      <c r="D116" s="204">
        <v>90.736125232069284</v>
      </c>
      <c r="E116" s="204">
        <v>93.118445394856764</v>
      </c>
      <c r="F116" s="204">
        <v>92.318283411883641</v>
      </c>
      <c r="G116" s="204">
        <v>92.996151725668682</v>
      </c>
      <c r="H116" s="204">
        <v>91.434096710306136</v>
      </c>
      <c r="I116" s="204">
        <v>89.31032100837848</v>
      </c>
      <c r="J116" s="204">
        <v>83.407780967752245</v>
      </c>
      <c r="K116" s="204">
        <v>71.077804835874048</v>
      </c>
      <c r="L116" s="204">
        <v>77.529079407868267</v>
      </c>
      <c r="M116" s="204">
        <v>85.130512496459815</v>
      </c>
      <c r="N116" s="204">
        <v>88.783996700691802</v>
      </c>
      <c r="O116" s="204">
        <v>71.955083265307721</v>
      </c>
      <c r="P116" s="204">
        <v>65.565025814044887</v>
      </c>
      <c r="Q116" s="204">
        <v>67.033289085138961</v>
      </c>
    </row>
    <row r="117" spans="1:17" x14ac:dyDescent="0.25">
      <c r="A117" s="152" t="s">
        <v>216</v>
      </c>
      <c r="B117" s="151">
        <v>57.579582406175177</v>
      </c>
      <c r="C117" s="151">
        <v>64.067740208652026</v>
      </c>
      <c r="D117" s="151">
        <v>65.018960073319818</v>
      </c>
      <c r="E117" s="151">
        <v>65.650301871119296</v>
      </c>
      <c r="F117" s="151">
        <v>61.979169734191487</v>
      </c>
      <c r="G117" s="151">
        <v>64.031636483174978</v>
      </c>
      <c r="H117" s="151">
        <v>61.589620617777882</v>
      </c>
      <c r="I117" s="151">
        <v>58.70359776509288</v>
      </c>
      <c r="J117" s="151">
        <v>49.708211471896306</v>
      </c>
      <c r="K117" s="151">
        <v>42.703881826264592</v>
      </c>
      <c r="L117" s="151">
        <v>45.894800402242012</v>
      </c>
      <c r="M117" s="151">
        <v>50.989530906215236</v>
      </c>
      <c r="N117" s="151">
        <v>60.656993526039514</v>
      </c>
      <c r="O117" s="151">
        <v>50.405353742932903</v>
      </c>
      <c r="P117" s="151">
        <v>41.456412403920581</v>
      </c>
      <c r="Q117" s="151">
        <v>38.40676243197214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57.579582406175177</v>
      </c>
      <c r="C122" s="208">
        <v>64.067740208652026</v>
      </c>
      <c r="D122" s="208">
        <v>65.018960073319818</v>
      </c>
      <c r="E122" s="208">
        <v>65.650301871119296</v>
      </c>
      <c r="F122" s="208">
        <v>61.979169734191487</v>
      </c>
      <c r="G122" s="208">
        <v>64.031636483174978</v>
      </c>
      <c r="H122" s="208">
        <v>61.589620617777882</v>
      </c>
      <c r="I122" s="208">
        <v>58.70359776509288</v>
      </c>
      <c r="J122" s="208">
        <v>49.708211471896306</v>
      </c>
      <c r="K122" s="208">
        <v>42.703881826264592</v>
      </c>
      <c r="L122" s="208">
        <v>45.894800402242012</v>
      </c>
      <c r="M122" s="208">
        <v>50.989530906215236</v>
      </c>
      <c r="N122" s="208">
        <v>60.656993526039514</v>
      </c>
      <c r="O122" s="208">
        <v>50.405353742932903</v>
      </c>
      <c r="P122" s="208">
        <v>41.456412403920581</v>
      </c>
      <c r="Q122" s="208">
        <v>38.40676243197214</v>
      </c>
    </row>
    <row r="123" spans="1:17" x14ac:dyDescent="0.25">
      <c r="A123" s="152" t="s">
        <v>215</v>
      </c>
      <c r="B123" s="261">
        <v>29.490733008769205</v>
      </c>
      <c r="C123" s="261">
        <v>25.553803079259389</v>
      </c>
      <c r="D123" s="261">
        <v>25.717165158749463</v>
      </c>
      <c r="E123" s="261">
        <v>27.468143523737474</v>
      </c>
      <c r="F123" s="261">
        <v>30.339113677692161</v>
      </c>
      <c r="G123" s="261">
        <v>28.9645152424937</v>
      </c>
      <c r="H123" s="261">
        <v>29.844476092528247</v>
      </c>
      <c r="I123" s="261">
        <v>30.6067232432856</v>
      </c>
      <c r="J123" s="261">
        <v>33.699569495855947</v>
      </c>
      <c r="K123" s="261">
        <v>28.373923009609452</v>
      </c>
      <c r="L123" s="261">
        <v>31.634279005626251</v>
      </c>
      <c r="M123" s="261">
        <v>34.140981590244579</v>
      </c>
      <c r="N123" s="261">
        <v>28.12700317465228</v>
      </c>
      <c r="O123" s="261">
        <v>21.549729522374818</v>
      </c>
      <c r="P123" s="261">
        <v>24.108613410124306</v>
      </c>
      <c r="Q123" s="261">
        <v>28.62652665316682</v>
      </c>
    </row>
    <row r="124" spans="1:17" x14ac:dyDescent="0.25">
      <c r="A124" s="243" t="s">
        <v>203</v>
      </c>
      <c r="B124" s="242">
        <v>90.024342868874427</v>
      </c>
      <c r="C124" s="242">
        <v>78.006346241949714</v>
      </c>
      <c r="D124" s="242">
        <v>78.505030484603637</v>
      </c>
      <c r="E124" s="242">
        <v>83.850122335619673</v>
      </c>
      <c r="F124" s="242">
        <v>92.614136489797133</v>
      </c>
      <c r="G124" s="242">
        <v>88.417993898138675</v>
      </c>
      <c r="H124" s="242">
        <v>91.104190177191498</v>
      </c>
      <c r="I124" s="242">
        <v>93.431049900556062</v>
      </c>
      <c r="J124" s="242">
        <v>102.87237003998133</v>
      </c>
      <c r="K124" s="242">
        <v>86.615133397755187</v>
      </c>
      <c r="L124" s="242">
        <v>96.567799069806455</v>
      </c>
      <c r="M124" s="242">
        <v>104.21983853864135</v>
      </c>
      <c r="N124" s="242">
        <v>85.861378112096446</v>
      </c>
      <c r="O124" s="242">
        <v>65.783384857775772</v>
      </c>
      <c r="P124" s="242">
        <v>73.594714620379477</v>
      </c>
      <c r="Q124" s="242">
        <v>87.386239257035569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</v>
      </c>
      <c r="C129" s="77">
        <f t="shared" si="0"/>
        <v>1</v>
      </c>
      <c r="D129" s="77">
        <f t="shared" si="0"/>
        <v>1</v>
      </c>
      <c r="E129" s="77">
        <f t="shared" si="0"/>
        <v>1</v>
      </c>
      <c r="F129" s="77">
        <f t="shared" si="0"/>
        <v>1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1</v>
      </c>
      <c r="K129" s="77">
        <f t="shared" si="0"/>
        <v>1</v>
      </c>
      <c r="L129" s="77">
        <f t="shared" si="0"/>
        <v>1</v>
      </c>
      <c r="M129" s="77">
        <f t="shared" si="0"/>
        <v>1</v>
      </c>
      <c r="N129" s="77">
        <f t="shared" si="0"/>
        <v>1</v>
      </c>
      <c r="O129" s="77">
        <f t="shared" si="0"/>
        <v>1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4.3620201221571718E-3</v>
      </c>
      <c r="C130" s="240">
        <f t="shared" si="1"/>
        <v>4.362020122157171E-3</v>
      </c>
      <c r="D130" s="240">
        <f t="shared" si="1"/>
        <v>4.362020122157171E-3</v>
      </c>
      <c r="E130" s="240">
        <f t="shared" si="1"/>
        <v>4.362020122157171E-3</v>
      </c>
      <c r="F130" s="240">
        <f t="shared" si="1"/>
        <v>4.362020122157171E-3</v>
      </c>
      <c r="G130" s="240">
        <f t="shared" si="1"/>
        <v>4.362020122157171E-3</v>
      </c>
      <c r="H130" s="240">
        <f t="shared" si="1"/>
        <v>4.362020122157171E-3</v>
      </c>
      <c r="I130" s="240">
        <f t="shared" si="1"/>
        <v>4.3620201221571718E-3</v>
      </c>
      <c r="J130" s="240">
        <f t="shared" si="1"/>
        <v>4.362020122157171E-3</v>
      </c>
      <c r="K130" s="240">
        <f t="shared" si="1"/>
        <v>4.362020122157171E-3</v>
      </c>
      <c r="L130" s="240">
        <f t="shared" si="1"/>
        <v>4.362020122157171E-3</v>
      </c>
      <c r="M130" s="240">
        <f t="shared" si="1"/>
        <v>4.362020122157171E-3</v>
      </c>
      <c r="N130" s="240">
        <f t="shared" si="1"/>
        <v>4.362020122157171E-3</v>
      </c>
      <c r="O130" s="240">
        <f t="shared" si="1"/>
        <v>4.362020122157171E-3</v>
      </c>
      <c r="P130" s="240">
        <f t="shared" si="1"/>
        <v>4.362020122157171E-3</v>
      </c>
      <c r="Q130" s="240">
        <f t="shared" si="1"/>
        <v>4.3620201221571718E-3</v>
      </c>
    </row>
    <row r="131" spans="1:17" x14ac:dyDescent="0.25">
      <c r="A131" s="76" t="s">
        <v>82</v>
      </c>
      <c r="B131" s="239">
        <f t="shared" ref="B131:Q131" si="2">IF(B$7=0,0,B$7/B$5)</f>
        <v>1.7448080488628689E-3</v>
      </c>
      <c r="C131" s="239">
        <f t="shared" si="2"/>
        <v>1.7448080488628686E-3</v>
      </c>
      <c r="D131" s="239">
        <f t="shared" si="2"/>
        <v>1.7448080488628686E-3</v>
      </c>
      <c r="E131" s="239">
        <f t="shared" si="2"/>
        <v>1.7448080488628689E-3</v>
      </c>
      <c r="F131" s="239">
        <f t="shared" si="2"/>
        <v>1.7448080488628689E-3</v>
      </c>
      <c r="G131" s="239">
        <f t="shared" si="2"/>
        <v>1.7448080488628689E-3</v>
      </c>
      <c r="H131" s="239">
        <f t="shared" si="2"/>
        <v>1.7448080488628686E-3</v>
      </c>
      <c r="I131" s="239">
        <f t="shared" si="2"/>
        <v>1.7448080488628689E-3</v>
      </c>
      <c r="J131" s="239">
        <f t="shared" si="2"/>
        <v>1.7448080488628686E-3</v>
      </c>
      <c r="K131" s="239">
        <f t="shared" si="2"/>
        <v>1.7448080488628689E-3</v>
      </c>
      <c r="L131" s="239">
        <f t="shared" si="2"/>
        <v>1.7448080488628684E-3</v>
      </c>
      <c r="M131" s="239">
        <f t="shared" si="2"/>
        <v>1.7448080488628686E-3</v>
      </c>
      <c r="N131" s="239">
        <f t="shared" si="2"/>
        <v>1.7448080488628686E-3</v>
      </c>
      <c r="O131" s="239">
        <f t="shared" si="2"/>
        <v>1.7448080488628686E-3</v>
      </c>
      <c r="P131" s="239">
        <f t="shared" si="2"/>
        <v>1.7448080488628686E-3</v>
      </c>
      <c r="Q131" s="239">
        <f t="shared" si="2"/>
        <v>1.7448080488628691E-3</v>
      </c>
    </row>
    <row r="132" spans="1:17" x14ac:dyDescent="0.25">
      <c r="A132" s="76" t="s">
        <v>81</v>
      </c>
      <c r="B132" s="239">
        <f t="shared" ref="B132:Q132" si="3">IF(B$8=0,0,B$8/B$5)</f>
        <v>7.4154342076671936E-3</v>
      </c>
      <c r="C132" s="239">
        <f t="shared" si="3"/>
        <v>7.4154342076671927E-3</v>
      </c>
      <c r="D132" s="239">
        <f t="shared" si="3"/>
        <v>7.4154342076671919E-3</v>
      </c>
      <c r="E132" s="239">
        <f t="shared" si="3"/>
        <v>7.4154342076671919E-3</v>
      </c>
      <c r="F132" s="239">
        <f t="shared" si="3"/>
        <v>7.4154342076671927E-3</v>
      </c>
      <c r="G132" s="239">
        <f t="shared" si="3"/>
        <v>7.4154342076671927E-3</v>
      </c>
      <c r="H132" s="239">
        <f t="shared" si="3"/>
        <v>7.4154342076671919E-3</v>
      </c>
      <c r="I132" s="239">
        <f t="shared" si="3"/>
        <v>7.4154342076671927E-3</v>
      </c>
      <c r="J132" s="239">
        <f t="shared" si="3"/>
        <v>7.4154342076671919E-3</v>
      </c>
      <c r="K132" s="239">
        <f t="shared" si="3"/>
        <v>7.4154342076671919E-3</v>
      </c>
      <c r="L132" s="239">
        <f t="shared" si="3"/>
        <v>7.4154342076671919E-3</v>
      </c>
      <c r="M132" s="239">
        <f t="shared" si="3"/>
        <v>7.4154342076671919E-3</v>
      </c>
      <c r="N132" s="239">
        <f t="shared" si="3"/>
        <v>7.4154342076671919E-3</v>
      </c>
      <c r="O132" s="239">
        <f t="shared" si="3"/>
        <v>7.4154342076671927E-3</v>
      </c>
      <c r="P132" s="239">
        <f t="shared" si="3"/>
        <v>7.4154342076671919E-3</v>
      </c>
      <c r="Q132" s="239">
        <f t="shared" si="3"/>
        <v>7.4154342076671927E-3</v>
      </c>
    </row>
    <row r="133" spans="1:17" x14ac:dyDescent="0.25">
      <c r="A133" s="76" t="s">
        <v>80</v>
      </c>
      <c r="B133" s="239">
        <f t="shared" ref="B133:Q133" si="4">IF(B$9=0,0,B$9/B$5)</f>
        <v>8.7240402443143443E-4</v>
      </c>
      <c r="C133" s="239">
        <f t="shared" si="4"/>
        <v>8.7240402443143432E-4</v>
      </c>
      <c r="D133" s="239">
        <f t="shared" si="4"/>
        <v>8.7240402443143432E-4</v>
      </c>
      <c r="E133" s="239">
        <f t="shared" si="4"/>
        <v>8.7240402443143443E-4</v>
      </c>
      <c r="F133" s="239">
        <f t="shared" si="4"/>
        <v>8.7240402443143443E-4</v>
      </c>
      <c r="G133" s="239">
        <f t="shared" si="4"/>
        <v>8.7240402443143443E-4</v>
      </c>
      <c r="H133" s="239">
        <f t="shared" si="4"/>
        <v>8.7240402443143432E-4</v>
      </c>
      <c r="I133" s="239">
        <f t="shared" si="4"/>
        <v>8.7240402443143443E-4</v>
      </c>
      <c r="J133" s="239">
        <f t="shared" si="4"/>
        <v>8.7240402443143432E-4</v>
      </c>
      <c r="K133" s="239">
        <f t="shared" si="4"/>
        <v>8.7240402443143443E-4</v>
      </c>
      <c r="L133" s="239">
        <f t="shared" si="4"/>
        <v>8.7240402443143422E-4</v>
      </c>
      <c r="M133" s="239">
        <f t="shared" si="4"/>
        <v>8.7240402443143432E-4</v>
      </c>
      <c r="N133" s="239">
        <f t="shared" si="4"/>
        <v>8.7240402443143432E-4</v>
      </c>
      <c r="O133" s="239">
        <f t="shared" si="4"/>
        <v>8.7240402443143432E-4</v>
      </c>
      <c r="P133" s="239">
        <f t="shared" si="4"/>
        <v>8.7240402443143432E-4</v>
      </c>
      <c r="Q133" s="239">
        <f t="shared" si="4"/>
        <v>8.7240402443143454E-4</v>
      </c>
    </row>
    <row r="134" spans="1:17" x14ac:dyDescent="0.25">
      <c r="A134" s="129" t="s">
        <v>79</v>
      </c>
      <c r="B134" s="238">
        <f t="shared" ref="B134:Q134" si="5">IF(B$10=0,0,B$10/B$5)</f>
        <v>2.6172120732943032E-3</v>
      </c>
      <c r="C134" s="238">
        <f t="shared" si="5"/>
        <v>2.6172120732943036E-3</v>
      </c>
      <c r="D134" s="238">
        <f t="shared" si="5"/>
        <v>2.6172120732943036E-3</v>
      </c>
      <c r="E134" s="238">
        <f t="shared" si="5"/>
        <v>2.6172120732943032E-3</v>
      </c>
      <c r="F134" s="238">
        <f t="shared" si="5"/>
        <v>2.6172120732943032E-3</v>
      </c>
      <c r="G134" s="238">
        <f t="shared" si="5"/>
        <v>2.6172120732943036E-3</v>
      </c>
      <c r="H134" s="238">
        <f t="shared" si="5"/>
        <v>2.6172120732943032E-3</v>
      </c>
      <c r="I134" s="238">
        <f t="shared" si="5"/>
        <v>2.6172120732943032E-3</v>
      </c>
      <c r="J134" s="238">
        <f t="shared" si="5"/>
        <v>2.6172120732943028E-3</v>
      </c>
      <c r="K134" s="238">
        <f t="shared" si="5"/>
        <v>2.6172120732943036E-3</v>
      </c>
      <c r="L134" s="238">
        <f t="shared" si="5"/>
        <v>2.6172120732943032E-3</v>
      </c>
      <c r="M134" s="238">
        <f t="shared" si="5"/>
        <v>2.6172120732943032E-3</v>
      </c>
      <c r="N134" s="238">
        <f t="shared" si="5"/>
        <v>2.6172120732943028E-3</v>
      </c>
      <c r="O134" s="238">
        <f t="shared" si="5"/>
        <v>2.6172120732943032E-3</v>
      </c>
      <c r="P134" s="238">
        <f t="shared" si="5"/>
        <v>2.6172120732943028E-3</v>
      </c>
      <c r="Q134" s="238">
        <f t="shared" si="5"/>
        <v>2.6172120732943036E-3</v>
      </c>
    </row>
    <row r="135" spans="1:17" x14ac:dyDescent="0.25">
      <c r="A135" s="127" t="s">
        <v>214</v>
      </c>
      <c r="B135" s="236">
        <f t="shared" ref="B135:Q135" si="6">IF(B$15=0,0,B$15/B$5)</f>
        <v>4.0282371796568794E-2</v>
      </c>
      <c r="C135" s="236">
        <f t="shared" si="6"/>
        <v>4.0282371796568787E-2</v>
      </c>
      <c r="D135" s="236">
        <f t="shared" si="6"/>
        <v>4.0282371796568787E-2</v>
      </c>
      <c r="E135" s="236">
        <f t="shared" si="6"/>
        <v>4.0282371796568787E-2</v>
      </c>
      <c r="F135" s="236">
        <f t="shared" si="6"/>
        <v>4.0282371796568794E-2</v>
      </c>
      <c r="G135" s="236">
        <f t="shared" si="6"/>
        <v>4.0282371796568794E-2</v>
      </c>
      <c r="H135" s="236">
        <f t="shared" si="6"/>
        <v>4.0282371796568787E-2</v>
      </c>
      <c r="I135" s="236">
        <f t="shared" si="6"/>
        <v>4.0282371796568787E-2</v>
      </c>
      <c r="J135" s="236">
        <f t="shared" si="6"/>
        <v>4.0282371796568787E-2</v>
      </c>
      <c r="K135" s="236">
        <f t="shared" si="6"/>
        <v>4.0282371796568787E-2</v>
      </c>
      <c r="L135" s="236">
        <f t="shared" si="6"/>
        <v>4.0282371796568787E-2</v>
      </c>
      <c r="M135" s="236">
        <f t="shared" si="6"/>
        <v>4.0282371796568794E-2</v>
      </c>
      <c r="N135" s="236">
        <f t="shared" si="6"/>
        <v>4.0282371796568787E-2</v>
      </c>
      <c r="O135" s="236">
        <f t="shared" si="6"/>
        <v>4.0282371796568787E-2</v>
      </c>
      <c r="P135" s="236">
        <f t="shared" si="6"/>
        <v>4.0282371796568787E-2</v>
      </c>
      <c r="Q135" s="236">
        <f t="shared" si="6"/>
        <v>4.0282371796568794E-2</v>
      </c>
    </row>
    <row r="136" spans="1:17" x14ac:dyDescent="0.25">
      <c r="A136" s="127" t="s">
        <v>213</v>
      </c>
      <c r="B136" s="237">
        <f t="shared" ref="B136:Q136" si="7">IF(B$16=0,0,B$16/B$5)</f>
        <v>0.34436515401700873</v>
      </c>
      <c r="C136" s="237">
        <f t="shared" si="7"/>
        <v>0.34436515401700862</v>
      </c>
      <c r="D136" s="237">
        <f t="shared" si="7"/>
        <v>0.34436515401700868</v>
      </c>
      <c r="E136" s="237">
        <f t="shared" si="7"/>
        <v>0.34436515401700868</v>
      </c>
      <c r="F136" s="237">
        <f t="shared" si="7"/>
        <v>0.34436515401700868</v>
      </c>
      <c r="G136" s="237">
        <f t="shared" si="7"/>
        <v>0.34436515401700868</v>
      </c>
      <c r="H136" s="237">
        <f t="shared" si="7"/>
        <v>0.34436515401700868</v>
      </c>
      <c r="I136" s="237">
        <f t="shared" si="7"/>
        <v>0.34436515401700868</v>
      </c>
      <c r="J136" s="237">
        <f t="shared" si="7"/>
        <v>0.34436515401700868</v>
      </c>
      <c r="K136" s="237">
        <f t="shared" si="7"/>
        <v>0.34436515401700862</v>
      </c>
      <c r="L136" s="237">
        <f t="shared" si="7"/>
        <v>0.34436515401700868</v>
      </c>
      <c r="M136" s="237">
        <f t="shared" si="7"/>
        <v>0.34436515401700868</v>
      </c>
      <c r="N136" s="237">
        <f t="shared" si="7"/>
        <v>0.34436515401700868</v>
      </c>
      <c r="O136" s="237">
        <f t="shared" si="7"/>
        <v>0.34436515401700868</v>
      </c>
      <c r="P136" s="237">
        <f t="shared" si="7"/>
        <v>0.34436515401700868</v>
      </c>
      <c r="Q136" s="237">
        <f t="shared" si="7"/>
        <v>0.34436515401700873</v>
      </c>
    </row>
    <row r="137" spans="1:17" x14ac:dyDescent="0.25">
      <c r="A137" s="142" t="s">
        <v>227</v>
      </c>
      <c r="B137" s="235">
        <f t="shared" ref="B137:Q137" si="8">IF(B$17=0,0,B$17/B$5)</f>
        <v>0.32275022280909371</v>
      </c>
      <c r="C137" s="235">
        <f t="shared" si="8"/>
        <v>0.32275022280909371</v>
      </c>
      <c r="D137" s="235">
        <f t="shared" si="8"/>
        <v>0.32275022280909371</v>
      </c>
      <c r="E137" s="235">
        <f t="shared" si="8"/>
        <v>0.32275022280909371</v>
      </c>
      <c r="F137" s="235">
        <f t="shared" si="8"/>
        <v>0.32275022280909371</v>
      </c>
      <c r="G137" s="235">
        <f t="shared" si="8"/>
        <v>0.32275022280909377</v>
      </c>
      <c r="H137" s="235">
        <f t="shared" si="8"/>
        <v>0.32275022280909371</v>
      </c>
      <c r="I137" s="235">
        <f t="shared" si="8"/>
        <v>0.32275022280909377</v>
      </c>
      <c r="J137" s="235">
        <f t="shared" si="8"/>
        <v>0.32275022280909371</v>
      </c>
      <c r="K137" s="235">
        <f t="shared" si="8"/>
        <v>0.32275022280909371</v>
      </c>
      <c r="L137" s="235">
        <f t="shared" si="8"/>
        <v>0.32275022280909371</v>
      </c>
      <c r="M137" s="235">
        <f t="shared" si="8"/>
        <v>0.32275022280909371</v>
      </c>
      <c r="N137" s="235">
        <f t="shared" si="8"/>
        <v>0.32275022280909371</v>
      </c>
      <c r="O137" s="235">
        <f t="shared" si="8"/>
        <v>0.32275022280909371</v>
      </c>
      <c r="P137" s="235">
        <f t="shared" si="8"/>
        <v>0.32275022280909371</v>
      </c>
      <c r="Q137" s="235">
        <f t="shared" si="8"/>
        <v>0.32275022280909377</v>
      </c>
    </row>
    <row r="138" spans="1:17" x14ac:dyDescent="0.25">
      <c r="A138" s="142" t="s">
        <v>226</v>
      </c>
      <c r="B138" s="235">
        <f t="shared" ref="B138:Q138" si="9">IF(B$25=0,0,B$25/B$5)</f>
        <v>2.161493120791496E-2</v>
      </c>
      <c r="C138" s="235">
        <f t="shared" si="9"/>
        <v>2.1614931207914957E-2</v>
      </c>
      <c r="D138" s="235">
        <f t="shared" si="9"/>
        <v>2.161493120791496E-2</v>
      </c>
      <c r="E138" s="235">
        <f t="shared" si="9"/>
        <v>2.1614931207914957E-2</v>
      </c>
      <c r="F138" s="235">
        <f t="shared" si="9"/>
        <v>2.161493120791496E-2</v>
      </c>
      <c r="G138" s="235">
        <f t="shared" si="9"/>
        <v>2.161493120791496E-2</v>
      </c>
      <c r="H138" s="235">
        <f t="shared" si="9"/>
        <v>2.1614931207914957E-2</v>
      </c>
      <c r="I138" s="235">
        <f t="shared" si="9"/>
        <v>2.161493120791496E-2</v>
      </c>
      <c r="J138" s="235">
        <f t="shared" si="9"/>
        <v>2.1614931207914957E-2</v>
      </c>
      <c r="K138" s="235">
        <f t="shared" si="9"/>
        <v>2.1614931207914953E-2</v>
      </c>
      <c r="L138" s="235">
        <f t="shared" si="9"/>
        <v>2.1614931207914957E-2</v>
      </c>
      <c r="M138" s="235">
        <f t="shared" si="9"/>
        <v>2.1614931207914957E-2</v>
      </c>
      <c r="N138" s="235">
        <f t="shared" si="9"/>
        <v>2.161493120791496E-2</v>
      </c>
      <c r="O138" s="235">
        <f t="shared" si="9"/>
        <v>2.1614931207914957E-2</v>
      </c>
      <c r="P138" s="235">
        <f t="shared" si="9"/>
        <v>2.1614931207914957E-2</v>
      </c>
      <c r="Q138" s="235">
        <f t="shared" si="9"/>
        <v>2.161493120791496E-2</v>
      </c>
    </row>
    <row r="139" spans="1:17" x14ac:dyDescent="0.25">
      <c r="A139" s="127" t="s">
        <v>212</v>
      </c>
      <c r="B139" s="237">
        <f t="shared" ref="B139:Q139" si="10">IF(B$36=0,0,B$36/B$5)</f>
        <v>0.56002321765961494</v>
      </c>
      <c r="C139" s="237">
        <f t="shared" si="10"/>
        <v>0.56002321765961482</v>
      </c>
      <c r="D139" s="237">
        <f t="shared" si="10"/>
        <v>0.56002321765961482</v>
      </c>
      <c r="E139" s="237">
        <f t="shared" si="10"/>
        <v>0.56002321765961482</v>
      </c>
      <c r="F139" s="237">
        <f t="shared" si="10"/>
        <v>0.56002321765961482</v>
      </c>
      <c r="G139" s="237">
        <f t="shared" si="10"/>
        <v>0.56002321765961482</v>
      </c>
      <c r="H139" s="237">
        <f t="shared" si="10"/>
        <v>0.56002321765961482</v>
      </c>
      <c r="I139" s="237">
        <f t="shared" si="10"/>
        <v>0.56002321765961482</v>
      </c>
      <c r="J139" s="237">
        <f t="shared" si="10"/>
        <v>0.56002321765961482</v>
      </c>
      <c r="K139" s="237">
        <f t="shared" si="10"/>
        <v>0.56002321765961482</v>
      </c>
      <c r="L139" s="237">
        <f t="shared" si="10"/>
        <v>0.56002321765961482</v>
      </c>
      <c r="M139" s="237">
        <f t="shared" si="10"/>
        <v>0.56002321765961482</v>
      </c>
      <c r="N139" s="237">
        <f t="shared" si="10"/>
        <v>0.56002321765961494</v>
      </c>
      <c r="O139" s="237">
        <f t="shared" si="10"/>
        <v>0.56002321765961482</v>
      </c>
      <c r="P139" s="237">
        <f t="shared" si="10"/>
        <v>0.56002321765961482</v>
      </c>
      <c r="Q139" s="237">
        <f t="shared" si="10"/>
        <v>0.56002321765961482</v>
      </c>
    </row>
    <row r="140" spans="1:17" x14ac:dyDescent="0.25">
      <c r="A140" s="72" t="s">
        <v>211</v>
      </c>
      <c r="B140" s="234">
        <f t="shared" ref="B140:Q140" si="11">IF(B$44=0,0,B$44/B$5)</f>
        <v>3.8317378050394708E-2</v>
      </c>
      <c r="C140" s="234">
        <f t="shared" si="11"/>
        <v>3.8317378050394701E-2</v>
      </c>
      <c r="D140" s="234">
        <f t="shared" si="11"/>
        <v>3.8317378050394701E-2</v>
      </c>
      <c r="E140" s="234">
        <f t="shared" si="11"/>
        <v>3.8317378050394701E-2</v>
      </c>
      <c r="F140" s="234">
        <f t="shared" si="11"/>
        <v>3.8317378050394701E-2</v>
      </c>
      <c r="G140" s="234">
        <f t="shared" si="11"/>
        <v>3.8317378050394708E-2</v>
      </c>
      <c r="H140" s="234">
        <f t="shared" si="11"/>
        <v>3.8317378050394701E-2</v>
      </c>
      <c r="I140" s="234">
        <f t="shared" si="11"/>
        <v>3.8317378050394708E-2</v>
      </c>
      <c r="J140" s="234">
        <f t="shared" si="11"/>
        <v>3.8317378050394701E-2</v>
      </c>
      <c r="K140" s="234">
        <f t="shared" si="11"/>
        <v>3.8317378050394701E-2</v>
      </c>
      <c r="L140" s="234">
        <f t="shared" si="11"/>
        <v>3.8317378050394701E-2</v>
      </c>
      <c r="M140" s="234">
        <f t="shared" si="11"/>
        <v>3.8317378050394701E-2</v>
      </c>
      <c r="N140" s="234">
        <f t="shared" si="11"/>
        <v>3.8317378050394701E-2</v>
      </c>
      <c r="O140" s="234">
        <f t="shared" si="11"/>
        <v>3.8317378050394701E-2</v>
      </c>
      <c r="P140" s="234">
        <f t="shared" si="11"/>
        <v>3.8317378050394701E-2</v>
      </c>
      <c r="Q140" s="234">
        <f t="shared" si="11"/>
        <v>3.8317378050394708E-2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1</v>
      </c>
      <c r="C143" s="77">
        <f t="shared" si="12"/>
        <v>0.99999999999999989</v>
      </c>
      <c r="D143" s="77">
        <f t="shared" si="12"/>
        <v>1.0000000000000002</v>
      </c>
      <c r="E143" s="77">
        <f t="shared" si="12"/>
        <v>1</v>
      </c>
      <c r="F143" s="77">
        <f t="shared" si="12"/>
        <v>1</v>
      </c>
      <c r="G143" s="77">
        <f t="shared" si="12"/>
        <v>1</v>
      </c>
      <c r="H143" s="77">
        <f t="shared" si="12"/>
        <v>0.99999999999999989</v>
      </c>
      <c r="I143" s="77">
        <f t="shared" si="12"/>
        <v>1</v>
      </c>
      <c r="J143" s="77">
        <f t="shared" si="12"/>
        <v>0.99999999999999989</v>
      </c>
      <c r="K143" s="77">
        <f t="shared" si="12"/>
        <v>1.0000000000000002</v>
      </c>
      <c r="L143" s="77">
        <f t="shared" si="12"/>
        <v>0.99999999999999989</v>
      </c>
      <c r="M143" s="77">
        <f t="shared" si="12"/>
        <v>1</v>
      </c>
      <c r="N143" s="77">
        <f t="shared" si="12"/>
        <v>0.99999999999999989</v>
      </c>
      <c r="O143" s="77">
        <f t="shared" si="12"/>
        <v>1</v>
      </c>
      <c r="P143" s="77">
        <f t="shared" si="12"/>
        <v>1</v>
      </c>
      <c r="Q143" s="77">
        <f t="shared" si="12"/>
        <v>1</v>
      </c>
    </row>
    <row r="144" spans="1:17" x14ac:dyDescent="0.25">
      <c r="A144" s="132" t="s">
        <v>83</v>
      </c>
      <c r="B144" s="240">
        <f t="shared" ref="B144:Q144" si="13">IF(B$48=0,0,B$48/B$47)</f>
        <v>5.700988702679986E-3</v>
      </c>
      <c r="C144" s="240">
        <f t="shared" si="13"/>
        <v>5.7009887026799877E-3</v>
      </c>
      <c r="D144" s="240">
        <f t="shared" si="13"/>
        <v>5.7009887026799886E-3</v>
      </c>
      <c r="E144" s="240">
        <f t="shared" si="13"/>
        <v>5.7009887026799877E-3</v>
      </c>
      <c r="F144" s="240">
        <f t="shared" si="13"/>
        <v>5.7009887026799894E-3</v>
      </c>
      <c r="G144" s="240">
        <f t="shared" si="13"/>
        <v>5.7009887026799877E-3</v>
      </c>
      <c r="H144" s="240">
        <f t="shared" si="13"/>
        <v>5.7009887026799868E-3</v>
      </c>
      <c r="I144" s="240">
        <f t="shared" si="13"/>
        <v>5.7009887026799877E-3</v>
      </c>
      <c r="J144" s="240">
        <f t="shared" si="13"/>
        <v>5.7009887026799877E-3</v>
      </c>
      <c r="K144" s="240">
        <f t="shared" si="13"/>
        <v>5.7009887026799877E-3</v>
      </c>
      <c r="L144" s="240">
        <f t="shared" si="13"/>
        <v>5.7009887026799877E-3</v>
      </c>
      <c r="M144" s="240">
        <f t="shared" si="13"/>
        <v>5.7009887026799894E-3</v>
      </c>
      <c r="N144" s="240">
        <f t="shared" si="13"/>
        <v>5.7009887026799877E-3</v>
      </c>
      <c r="O144" s="240">
        <f t="shared" si="13"/>
        <v>5.7009887026799894E-3</v>
      </c>
      <c r="P144" s="240">
        <f t="shared" si="13"/>
        <v>5.7009887026799877E-3</v>
      </c>
      <c r="Q144" s="240">
        <f t="shared" si="13"/>
        <v>5.7009887026799877E-3</v>
      </c>
    </row>
    <row r="145" spans="1:17" x14ac:dyDescent="0.25">
      <c r="A145" s="76" t="s">
        <v>82</v>
      </c>
      <c r="B145" s="239">
        <f t="shared" ref="B145:Q145" si="14">IF(B$49=0,0,B$49/B$47)</f>
        <v>5.8586980918115851E-3</v>
      </c>
      <c r="C145" s="239">
        <f t="shared" si="14"/>
        <v>5.8586980918115851E-3</v>
      </c>
      <c r="D145" s="239">
        <f t="shared" si="14"/>
        <v>5.858698091811586E-3</v>
      </c>
      <c r="E145" s="239">
        <f t="shared" si="14"/>
        <v>5.8586980918115851E-3</v>
      </c>
      <c r="F145" s="239">
        <f t="shared" si="14"/>
        <v>5.858698091811586E-3</v>
      </c>
      <c r="G145" s="239">
        <f t="shared" si="14"/>
        <v>5.8586980918115851E-3</v>
      </c>
      <c r="H145" s="239">
        <f t="shared" si="14"/>
        <v>5.8586980918115842E-3</v>
      </c>
      <c r="I145" s="239">
        <f t="shared" si="14"/>
        <v>5.8586980918115842E-3</v>
      </c>
      <c r="J145" s="239">
        <f t="shared" si="14"/>
        <v>5.8586980918115851E-3</v>
      </c>
      <c r="K145" s="239">
        <f t="shared" si="14"/>
        <v>5.8586980918115851E-3</v>
      </c>
      <c r="L145" s="239">
        <f t="shared" si="14"/>
        <v>5.8586980918115851E-3</v>
      </c>
      <c r="M145" s="239">
        <f t="shared" si="14"/>
        <v>5.858698091811586E-3</v>
      </c>
      <c r="N145" s="239">
        <f t="shared" si="14"/>
        <v>5.8586980918115851E-3</v>
      </c>
      <c r="O145" s="239">
        <f t="shared" si="14"/>
        <v>5.8586980918115868E-3</v>
      </c>
      <c r="P145" s="239">
        <f t="shared" si="14"/>
        <v>5.8586980918115851E-3</v>
      </c>
      <c r="Q145" s="239">
        <f t="shared" si="14"/>
        <v>5.8586980918115842E-3</v>
      </c>
    </row>
    <row r="146" spans="1:17" x14ac:dyDescent="0.25">
      <c r="A146" s="76" t="s">
        <v>81</v>
      </c>
      <c r="B146" s="239">
        <f t="shared" ref="B146:Q146" si="15">IF(B$50=0,0,B$50/B$47)</f>
        <v>8.1201359276794026E-3</v>
      </c>
      <c r="C146" s="239">
        <f t="shared" si="15"/>
        <v>8.1201359276794043E-3</v>
      </c>
      <c r="D146" s="239">
        <f t="shared" si="15"/>
        <v>8.1201359276794061E-3</v>
      </c>
      <c r="E146" s="239">
        <f t="shared" si="15"/>
        <v>8.1201359276794043E-3</v>
      </c>
      <c r="F146" s="239">
        <f t="shared" si="15"/>
        <v>8.1201359276794061E-3</v>
      </c>
      <c r="G146" s="239">
        <f t="shared" si="15"/>
        <v>8.1201359276794043E-3</v>
      </c>
      <c r="H146" s="239">
        <f t="shared" si="15"/>
        <v>8.1201359276794026E-3</v>
      </c>
      <c r="I146" s="239">
        <f t="shared" si="15"/>
        <v>8.1201359276794043E-3</v>
      </c>
      <c r="J146" s="239">
        <f t="shared" si="15"/>
        <v>8.1201359276794043E-3</v>
      </c>
      <c r="K146" s="239">
        <f t="shared" si="15"/>
        <v>8.1201359276794043E-3</v>
      </c>
      <c r="L146" s="239">
        <f t="shared" si="15"/>
        <v>8.1201359276794043E-3</v>
      </c>
      <c r="M146" s="239">
        <f t="shared" si="15"/>
        <v>8.1201359276794061E-3</v>
      </c>
      <c r="N146" s="239">
        <f t="shared" si="15"/>
        <v>8.1201359276794043E-3</v>
      </c>
      <c r="O146" s="239">
        <f t="shared" si="15"/>
        <v>8.1201359276794061E-3</v>
      </c>
      <c r="P146" s="239">
        <f t="shared" si="15"/>
        <v>8.1201359276794043E-3</v>
      </c>
      <c r="Q146" s="239">
        <f t="shared" si="15"/>
        <v>8.1201359276794043E-3</v>
      </c>
    </row>
    <row r="147" spans="1:17" x14ac:dyDescent="0.25">
      <c r="A147" s="76" t="s">
        <v>80</v>
      </c>
      <c r="B147" s="239">
        <f t="shared" ref="B147:Q147" si="16">IF(B$51=0,0,B$51/B$47)</f>
        <v>4.1729456480945554E-3</v>
      </c>
      <c r="C147" s="239">
        <f t="shared" si="16"/>
        <v>4.1729456480945563E-3</v>
      </c>
      <c r="D147" s="239">
        <f t="shared" si="16"/>
        <v>4.1729456480945571E-3</v>
      </c>
      <c r="E147" s="239">
        <f t="shared" si="16"/>
        <v>4.1729456480945563E-3</v>
      </c>
      <c r="F147" s="239">
        <f t="shared" si="16"/>
        <v>4.1729456480945571E-3</v>
      </c>
      <c r="G147" s="239">
        <f t="shared" si="16"/>
        <v>4.1729456480945563E-3</v>
      </c>
      <c r="H147" s="239">
        <f t="shared" si="16"/>
        <v>4.1729456480945563E-3</v>
      </c>
      <c r="I147" s="239">
        <f t="shared" si="16"/>
        <v>4.1729456480945563E-3</v>
      </c>
      <c r="J147" s="239">
        <f t="shared" si="16"/>
        <v>4.1729456480945563E-3</v>
      </c>
      <c r="K147" s="239">
        <f t="shared" si="16"/>
        <v>4.1729456480945563E-3</v>
      </c>
      <c r="L147" s="239">
        <f t="shared" si="16"/>
        <v>4.1729456480945563E-3</v>
      </c>
      <c r="M147" s="239">
        <f t="shared" si="16"/>
        <v>4.1729456480945571E-3</v>
      </c>
      <c r="N147" s="239">
        <f t="shared" si="16"/>
        <v>4.1729456480945563E-3</v>
      </c>
      <c r="O147" s="239">
        <f t="shared" si="16"/>
        <v>4.1729456480945571E-3</v>
      </c>
      <c r="P147" s="239">
        <f t="shared" si="16"/>
        <v>4.1729456480945563E-3</v>
      </c>
      <c r="Q147" s="239">
        <f t="shared" si="16"/>
        <v>4.1729456480945563E-3</v>
      </c>
    </row>
    <row r="148" spans="1:17" x14ac:dyDescent="0.25">
      <c r="A148" s="129" t="s">
        <v>79</v>
      </c>
      <c r="B148" s="238">
        <f t="shared" ref="B148:Q148" si="17">IF(B$52=0,0,B$52/B$47)</f>
        <v>4.3306109284284751E-3</v>
      </c>
      <c r="C148" s="238">
        <f t="shared" si="17"/>
        <v>4.330610928428476E-3</v>
      </c>
      <c r="D148" s="238">
        <f t="shared" si="17"/>
        <v>4.3306109284284768E-3</v>
      </c>
      <c r="E148" s="238">
        <f t="shared" si="17"/>
        <v>4.330610928428476E-3</v>
      </c>
      <c r="F148" s="238">
        <f t="shared" si="17"/>
        <v>4.3306109284284768E-3</v>
      </c>
      <c r="G148" s="238">
        <f t="shared" si="17"/>
        <v>4.330610928428476E-3</v>
      </c>
      <c r="H148" s="238">
        <f t="shared" si="17"/>
        <v>4.330610928428476E-3</v>
      </c>
      <c r="I148" s="238">
        <f t="shared" si="17"/>
        <v>4.330610928428476E-3</v>
      </c>
      <c r="J148" s="238">
        <f t="shared" si="17"/>
        <v>4.330610928428476E-3</v>
      </c>
      <c r="K148" s="238">
        <f t="shared" si="17"/>
        <v>4.330610928428476E-3</v>
      </c>
      <c r="L148" s="238">
        <f t="shared" si="17"/>
        <v>4.3306109284284751E-3</v>
      </c>
      <c r="M148" s="238">
        <f t="shared" si="17"/>
        <v>4.3306109284284768E-3</v>
      </c>
      <c r="N148" s="238">
        <f t="shared" si="17"/>
        <v>4.3306109284284751E-3</v>
      </c>
      <c r="O148" s="238">
        <f t="shared" si="17"/>
        <v>4.3306109284284777E-3</v>
      </c>
      <c r="P148" s="238">
        <f t="shared" si="17"/>
        <v>4.330610928428476E-3</v>
      </c>
      <c r="Q148" s="238">
        <f t="shared" si="17"/>
        <v>4.330610928428476E-3</v>
      </c>
    </row>
    <row r="149" spans="1:17" x14ac:dyDescent="0.25">
      <c r="A149" s="127" t="s">
        <v>210</v>
      </c>
      <c r="B149" s="237">
        <f t="shared" ref="B149:Q149" si="18">IF(B$57=0,0,B$57/B$47)</f>
        <v>5.0013846520770525E-2</v>
      </c>
      <c r="C149" s="237">
        <f t="shared" si="18"/>
        <v>4.5530897482705786E-2</v>
      </c>
      <c r="D149" s="237">
        <f t="shared" si="18"/>
        <v>4.5389842472158014E-2</v>
      </c>
      <c r="E149" s="237">
        <f t="shared" si="18"/>
        <v>4.6348897883067564E-2</v>
      </c>
      <c r="F149" s="237">
        <f t="shared" si="18"/>
        <v>4.9165161841137853E-2</v>
      </c>
      <c r="G149" s="237">
        <f t="shared" si="18"/>
        <v>4.7723646330344059E-2</v>
      </c>
      <c r="H149" s="237">
        <f t="shared" si="18"/>
        <v>4.8977369551117193E-2</v>
      </c>
      <c r="I149" s="237">
        <f t="shared" si="18"/>
        <v>5.0352051854253538E-2</v>
      </c>
      <c r="J149" s="237">
        <f t="shared" si="18"/>
        <v>5.559766978193368E-2</v>
      </c>
      <c r="K149" s="237">
        <f t="shared" si="18"/>
        <v>5.5179654008826705E-2</v>
      </c>
      <c r="L149" s="237">
        <f t="shared" si="18"/>
        <v>5.5943546515080281E-2</v>
      </c>
      <c r="M149" s="237">
        <f t="shared" si="18"/>
        <v>5.5339182647661897E-2</v>
      </c>
      <c r="N149" s="237">
        <f t="shared" si="18"/>
        <v>4.8171136827748359E-2</v>
      </c>
      <c r="O149" s="237">
        <f t="shared" si="18"/>
        <v>4.6724187117906275E-2</v>
      </c>
      <c r="P149" s="237">
        <f t="shared" si="18"/>
        <v>5.2476783517480891E-2</v>
      </c>
      <c r="Q149" s="237">
        <f t="shared" si="18"/>
        <v>5.7214164259464392E-2</v>
      </c>
    </row>
    <row r="150" spans="1:17" x14ac:dyDescent="0.25">
      <c r="A150" s="127" t="s">
        <v>209</v>
      </c>
      <c r="B150" s="237">
        <f t="shared" ref="B150:Q150" si="19">IF(B$58=0,0,B$58/B$47)</f>
        <v>0.14473657311559338</v>
      </c>
      <c r="C150" s="237">
        <f t="shared" si="19"/>
        <v>0.15356388605031077</v>
      </c>
      <c r="D150" s="237">
        <f t="shared" si="19"/>
        <v>0.15384163552025626</v>
      </c>
      <c r="E150" s="237">
        <f t="shared" si="19"/>
        <v>0.15195317277799691</v>
      </c>
      <c r="F150" s="237">
        <f t="shared" si="19"/>
        <v>0.14640770637773992</v>
      </c>
      <c r="G150" s="237">
        <f t="shared" si="19"/>
        <v>0.14924617462843395</v>
      </c>
      <c r="H150" s="237">
        <f t="shared" si="19"/>
        <v>0.14677748557814213</v>
      </c>
      <c r="I150" s="237">
        <f t="shared" si="19"/>
        <v>0.1440706176720904</v>
      </c>
      <c r="J150" s="237">
        <f t="shared" si="19"/>
        <v>0.13374154397742574</v>
      </c>
      <c r="K150" s="237">
        <f t="shared" si="19"/>
        <v>0.13456465305351206</v>
      </c>
      <c r="L150" s="237">
        <f t="shared" si="19"/>
        <v>0.13306048288696984</v>
      </c>
      <c r="M150" s="237">
        <f t="shared" si="19"/>
        <v>0.13425052741766594</v>
      </c>
      <c r="N150" s="237">
        <f t="shared" si="19"/>
        <v>0.14836502728048068</v>
      </c>
      <c r="O150" s="237">
        <f t="shared" si="19"/>
        <v>0.15121419593734528</v>
      </c>
      <c r="P150" s="237">
        <f t="shared" si="19"/>
        <v>0.13988683794710233</v>
      </c>
      <c r="Q150" s="237">
        <f t="shared" si="19"/>
        <v>0.13094326576941812</v>
      </c>
    </row>
    <row r="151" spans="1:17" x14ac:dyDescent="0.25">
      <c r="A151" s="142" t="s">
        <v>225</v>
      </c>
      <c r="B151" s="235">
        <f t="shared" ref="B151:Q151" si="20">IF(B$59=0,0,B$59/B$47)</f>
        <v>0.12459088070503631</v>
      </c>
      <c r="C151" s="235">
        <f t="shared" si="20"/>
        <v>0.13341819363975371</v>
      </c>
      <c r="D151" s="235">
        <f t="shared" si="20"/>
        <v>0.13369594310969918</v>
      </c>
      <c r="E151" s="235">
        <f t="shared" si="20"/>
        <v>0.13180748036743986</v>
      </c>
      <c r="F151" s="235">
        <f t="shared" si="20"/>
        <v>0.12626201396718284</v>
      </c>
      <c r="G151" s="235">
        <f t="shared" si="20"/>
        <v>0.12910048221787687</v>
      </c>
      <c r="H151" s="235">
        <f t="shared" si="20"/>
        <v>0.12663179316758508</v>
      </c>
      <c r="I151" s="235">
        <f t="shared" si="20"/>
        <v>0.12392492526153331</v>
      </c>
      <c r="J151" s="235">
        <f t="shared" si="20"/>
        <v>0.11359585156686867</v>
      </c>
      <c r="K151" s="235">
        <f t="shared" si="20"/>
        <v>0.11441896064295498</v>
      </c>
      <c r="L151" s="235">
        <f t="shared" si="20"/>
        <v>0.11291479047641274</v>
      </c>
      <c r="M151" s="235">
        <f t="shared" si="20"/>
        <v>0.11410483500710888</v>
      </c>
      <c r="N151" s="235">
        <f t="shared" si="20"/>
        <v>0.12821933486992362</v>
      </c>
      <c r="O151" s="235">
        <f t="shared" si="20"/>
        <v>0.1310685035267882</v>
      </c>
      <c r="P151" s="235">
        <f t="shared" si="20"/>
        <v>0.11974114553654525</v>
      </c>
      <c r="Q151" s="235">
        <f t="shared" si="20"/>
        <v>0.10966100849051164</v>
      </c>
    </row>
    <row r="152" spans="1:17" x14ac:dyDescent="0.25">
      <c r="A152" s="142" t="s">
        <v>224</v>
      </c>
      <c r="B152" s="235">
        <f t="shared" ref="B152:Q152" si="21">IF(B$65=0,0,B$65/B$47)</f>
        <v>2.0145692410557067E-2</v>
      </c>
      <c r="C152" s="235">
        <f t="shared" si="21"/>
        <v>2.0145692410557071E-2</v>
      </c>
      <c r="D152" s="235">
        <f t="shared" si="21"/>
        <v>2.0145692410557071E-2</v>
      </c>
      <c r="E152" s="235">
        <f t="shared" si="21"/>
        <v>2.0145692410557071E-2</v>
      </c>
      <c r="F152" s="235">
        <f t="shared" si="21"/>
        <v>2.0145692410557078E-2</v>
      </c>
      <c r="G152" s="235">
        <f t="shared" si="21"/>
        <v>2.0145692410557071E-2</v>
      </c>
      <c r="H152" s="235">
        <f t="shared" si="21"/>
        <v>2.0145692410557067E-2</v>
      </c>
      <c r="I152" s="235">
        <f t="shared" si="21"/>
        <v>2.0145692410557071E-2</v>
      </c>
      <c r="J152" s="235">
        <f t="shared" si="21"/>
        <v>2.0145692410557067E-2</v>
      </c>
      <c r="K152" s="235">
        <f t="shared" si="21"/>
        <v>2.0145692410557071E-2</v>
      </c>
      <c r="L152" s="235">
        <f t="shared" si="21"/>
        <v>2.0145692410557071E-2</v>
      </c>
      <c r="M152" s="235">
        <f t="shared" si="21"/>
        <v>2.0145692410557074E-2</v>
      </c>
      <c r="N152" s="235">
        <f t="shared" si="21"/>
        <v>2.0145692410557071E-2</v>
      </c>
      <c r="O152" s="235">
        <f t="shared" si="21"/>
        <v>2.0145692410557078E-2</v>
      </c>
      <c r="P152" s="235">
        <f t="shared" si="21"/>
        <v>2.0145692410557071E-2</v>
      </c>
      <c r="Q152" s="235">
        <f t="shared" si="21"/>
        <v>2.0145692410557071E-2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1.1365648683493922E-3</v>
      </c>
    </row>
    <row r="154" spans="1:17" x14ac:dyDescent="0.25">
      <c r="A154" s="127" t="s">
        <v>208</v>
      </c>
      <c r="B154" s="237">
        <f t="shared" ref="B154:Q154" si="23">IF(B$77=0,0,B$77/B$47)</f>
        <v>0.66096812691340501</v>
      </c>
      <c r="C154" s="237">
        <f t="shared" si="23"/>
        <v>0.65679794176171702</v>
      </c>
      <c r="D154" s="237">
        <f t="shared" si="23"/>
        <v>0.65666672779841684</v>
      </c>
      <c r="E154" s="237">
        <f t="shared" si="23"/>
        <v>0.65755887236670474</v>
      </c>
      <c r="F154" s="237">
        <f t="shared" si="23"/>
        <v>0.66017865279281662</v>
      </c>
      <c r="G154" s="237">
        <f t="shared" si="23"/>
        <v>0.65883770813161302</v>
      </c>
      <c r="H154" s="237">
        <f t="shared" si="23"/>
        <v>0.66000396229047176</v>
      </c>
      <c r="I154" s="237">
        <f t="shared" si="23"/>
        <v>0.66128273652594749</v>
      </c>
      <c r="J154" s="237">
        <f t="shared" si="23"/>
        <v>0.66616238110983605</v>
      </c>
      <c r="K154" s="237">
        <f t="shared" si="23"/>
        <v>0.66577352922787592</v>
      </c>
      <c r="L154" s="237">
        <f t="shared" si="23"/>
        <v>0.66648412690811198</v>
      </c>
      <c r="M154" s="237">
        <f t="shared" si="23"/>
        <v>0.66592192796167615</v>
      </c>
      <c r="N154" s="237">
        <f t="shared" si="23"/>
        <v>0.6592539783617567</v>
      </c>
      <c r="O154" s="237">
        <f t="shared" si="23"/>
        <v>0.65790797863167083</v>
      </c>
      <c r="P154" s="237">
        <f t="shared" si="23"/>
        <v>0.6632592310963914</v>
      </c>
      <c r="Q154" s="237">
        <f t="shared" si="23"/>
        <v>0.6676660969028877</v>
      </c>
    </row>
    <row r="155" spans="1:17" x14ac:dyDescent="0.25">
      <c r="A155" s="142" t="s">
        <v>222</v>
      </c>
      <c r="B155" s="259">
        <f t="shared" ref="B155:Q155" si="24">IF(B$78=0,0,B$78/B$47)</f>
        <v>0.61444361852199059</v>
      </c>
      <c r="C155" s="259">
        <f t="shared" si="24"/>
        <v>0.6144436185219907</v>
      </c>
      <c r="D155" s="259">
        <f t="shared" si="24"/>
        <v>0.61444361852199081</v>
      </c>
      <c r="E155" s="259">
        <f t="shared" si="24"/>
        <v>0.6144436185219907</v>
      </c>
      <c r="F155" s="259">
        <f t="shared" si="24"/>
        <v>0.6144436185219907</v>
      </c>
      <c r="G155" s="259">
        <f t="shared" si="24"/>
        <v>0.6144436185219907</v>
      </c>
      <c r="H155" s="259">
        <f t="shared" si="24"/>
        <v>0.61444361852199059</v>
      </c>
      <c r="I155" s="259">
        <f t="shared" si="24"/>
        <v>0.6144436185219907</v>
      </c>
      <c r="J155" s="259">
        <f t="shared" si="24"/>
        <v>0.6144436185219907</v>
      </c>
      <c r="K155" s="259">
        <f t="shared" si="24"/>
        <v>0.6144436185219907</v>
      </c>
      <c r="L155" s="259">
        <f t="shared" si="24"/>
        <v>0.6144436185219907</v>
      </c>
      <c r="M155" s="259">
        <f t="shared" si="24"/>
        <v>0.6144436185219907</v>
      </c>
      <c r="N155" s="259">
        <f t="shared" si="24"/>
        <v>0.6144436185219907</v>
      </c>
      <c r="O155" s="259">
        <f t="shared" si="24"/>
        <v>0.61444361852199059</v>
      </c>
      <c r="P155" s="259">
        <f t="shared" si="24"/>
        <v>0.61444361852199059</v>
      </c>
      <c r="Q155" s="259">
        <f t="shared" si="24"/>
        <v>0.61444361852199059</v>
      </c>
    </row>
    <row r="156" spans="1:17" x14ac:dyDescent="0.25">
      <c r="A156" s="142" t="s">
        <v>221</v>
      </c>
      <c r="B156" s="259">
        <f t="shared" ref="B156:Q156" si="25">IF(B$86=0,0,B$86/B$47)</f>
        <v>4.6524508391414435E-2</v>
      </c>
      <c r="C156" s="259">
        <f t="shared" si="25"/>
        <v>4.2354323239726314E-2</v>
      </c>
      <c r="D156" s="259">
        <f t="shared" si="25"/>
        <v>4.2223109276426057E-2</v>
      </c>
      <c r="E156" s="259">
        <f t="shared" si="25"/>
        <v>4.3115253844714013E-2</v>
      </c>
      <c r="F156" s="259">
        <f t="shared" si="25"/>
        <v>4.5735034270825911E-2</v>
      </c>
      <c r="G156" s="259">
        <f t="shared" si="25"/>
        <v>4.4394089609622378E-2</v>
      </c>
      <c r="H156" s="259">
        <f t="shared" si="25"/>
        <v>4.5560343768481115E-2</v>
      </c>
      <c r="I156" s="259">
        <f t="shared" si="25"/>
        <v>4.6839118003956778E-2</v>
      </c>
      <c r="J156" s="259">
        <f t="shared" si="25"/>
        <v>5.1718762587845288E-2</v>
      </c>
      <c r="K156" s="259">
        <f t="shared" si="25"/>
        <v>5.1329910705885308E-2</v>
      </c>
      <c r="L156" s="259">
        <f t="shared" si="25"/>
        <v>5.2040508386121197E-2</v>
      </c>
      <c r="M156" s="259">
        <f t="shared" si="25"/>
        <v>5.1478309439685489E-2</v>
      </c>
      <c r="N156" s="259">
        <f t="shared" si="25"/>
        <v>4.4810359839765918E-2</v>
      </c>
      <c r="O156" s="259">
        <f t="shared" si="25"/>
        <v>4.3464360109680258E-2</v>
      </c>
      <c r="P156" s="259">
        <f t="shared" si="25"/>
        <v>4.8815612574400827E-2</v>
      </c>
      <c r="Q156" s="259">
        <f t="shared" si="25"/>
        <v>5.3222478380897109E-2</v>
      </c>
    </row>
    <row r="157" spans="1:17" x14ac:dyDescent="0.25">
      <c r="A157" s="127" t="s">
        <v>207</v>
      </c>
      <c r="B157" s="237">
        <f t="shared" ref="B157:Q157" si="26">IF(B$87=0,0,B$87/B$47)</f>
        <v>0.11609807415153706</v>
      </c>
      <c r="C157" s="237">
        <f t="shared" si="26"/>
        <v>0.11592389540657237</v>
      </c>
      <c r="D157" s="237">
        <f t="shared" si="26"/>
        <v>0.11591841491047496</v>
      </c>
      <c r="E157" s="237">
        <f t="shared" si="26"/>
        <v>0.1159556776735368</v>
      </c>
      <c r="F157" s="237">
        <f t="shared" si="26"/>
        <v>0.11606509968961164</v>
      </c>
      <c r="G157" s="237">
        <f t="shared" si="26"/>
        <v>0.11600909161091497</v>
      </c>
      <c r="H157" s="237">
        <f t="shared" si="26"/>
        <v>0.11605780328157483</v>
      </c>
      <c r="I157" s="237">
        <f t="shared" si="26"/>
        <v>0.11611121464901449</v>
      </c>
      <c r="J157" s="237">
        <f t="shared" si="26"/>
        <v>0.11631502583211054</v>
      </c>
      <c r="K157" s="237">
        <f t="shared" si="26"/>
        <v>0.11629878441109132</v>
      </c>
      <c r="L157" s="237">
        <f t="shared" si="26"/>
        <v>0.116328464391144</v>
      </c>
      <c r="M157" s="237">
        <f t="shared" si="26"/>
        <v>0.11630498267430205</v>
      </c>
      <c r="N157" s="237">
        <f t="shared" si="26"/>
        <v>0.11602647823132033</v>
      </c>
      <c r="O157" s="237">
        <f t="shared" si="26"/>
        <v>0.11597025901438368</v>
      </c>
      <c r="P157" s="237">
        <f t="shared" si="26"/>
        <v>0.11619376814033135</v>
      </c>
      <c r="Q157" s="237">
        <f t="shared" si="26"/>
        <v>0.11599309376953576</v>
      </c>
    </row>
    <row r="158" spans="1:17" x14ac:dyDescent="0.25">
      <c r="A158" s="142" t="s">
        <v>220</v>
      </c>
      <c r="B158" s="259">
        <f t="shared" ref="B158:Q158" si="27">IF(B$88=0,0,B$88/B$47)</f>
        <v>6.3758002211195805E-2</v>
      </c>
      <c r="C158" s="259">
        <f t="shared" si="27"/>
        <v>6.8275281761880274E-2</v>
      </c>
      <c r="D158" s="259">
        <f t="shared" si="27"/>
        <v>6.8417416974495632E-2</v>
      </c>
      <c r="E158" s="259">
        <f t="shared" si="27"/>
        <v>6.7451017098233521E-2</v>
      </c>
      <c r="F158" s="259">
        <f t="shared" si="27"/>
        <v>6.4613186134932485E-2</v>
      </c>
      <c r="G158" s="259">
        <f t="shared" si="27"/>
        <v>6.6065740800089798E-2</v>
      </c>
      <c r="H158" s="259">
        <f t="shared" si="27"/>
        <v>6.4802416542033572E-2</v>
      </c>
      <c r="I158" s="259">
        <f t="shared" si="27"/>
        <v>6.3417206894563094E-2</v>
      </c>
      <c r="J158" s="259">
        <f t="shared" si="27"/>
        <v>5.8131417920784585E-2</v>
      </c>
      <c r="K158" s="259">
        <f t="shared" si="27"/>
        <v>5.8552634866970328E-2</v>
      </c>
      <c r="L158" s="259">
        <f t="shared" si="27"/>
        <v>5.7782892456757655E-2</v>
      </c>
      <c r="M158" s="259">
        <f t="shared" si="27"/>
        <v>5.8391884554655861E-2</v>
      </c>
      <c r="N158" s="259">
        <f t="shared" si="27"/>
        <v>6.5614823411583659E-2</v>
      </c>
      <c r="O158" s="259">
        <f t="shared" si="27"/>
        <v>6.7072853890993392E-2</v>
      </c>
      <c r="P158" s="259">
        <f t="shared" si="27"/>
        <v>6.1276203994130397E-2</v>
      </c>
      <c r="Q158" s="259">
        <f t="shared" si="27"/>
        <v>5.6117805591026505E-2</v>
      </c>
    </row>
    <row r="159" spans="1:17" x14ac:dyDescent="0.25">
      <c r="A159" s="140" t="s">
        <v>219</v>
      </c>
      <c r="B159" s="260">
        <f t="shared" ref="B159:Q159" si="28">IF(B$94=0,0,B$94/B$47)</f>
        <v>5.2340071940341244E-2</v>
      </c>
      <c r="C159" s="260">
        <f t="shared" si="28"/>
        <v>4.7648613644692105E-2</v>
      </c>
      <c r="D159" s="260">
        <f t="shared" si="28"/>
        <v>4.7500997935979318E-2</v>
      </c>
      <c r="E159" s="260">
        <f t="shared" si="28"/>
        <v>4.8504660575303268E-2</v>
      </c>
      <c r="F159" s="260">
        <f t="shared" si="28"/>
        <v>5.1451913554679159E-2</v>
      </c>
      <c r="G159" s="260">
        <f t="shared" si="28"/>
        <v>4.9943350810825182E-2</v>
      </c>
      <c r="H159" s="260">
        <f t="shared" si="28"/>
        <v>5.1255386739541262E-2</v>
      </c>
      <c r="I159" s="260">
        <f t="shared" si="28"/>
        <v>5.2694007754451384E-2</v>
      </c>
      <c r="J159" s="260">
        <f t="shared" si="28"/>
        <v>5.8183607911325957E-2</v>
      </c>
      <c r="K159" s="260">
        <f t="shared" si="28"/>
        <v>5.7746149544120974E-2</v>
      </c>
      <c r="L159" s="260">
        <f t="shared" si="28"/>
        <v>5.8545571934386358E-2</v>
      </c>
      <c r="M159" s="260">
        <f t="shared" si="28"/>
        <v>5.7913098119646185E-2</v>
      </c>
      <c r="N159" s="260">
        <f t="shared" si="28"/>
        <v>5.0411654819736668E-2</v>
      </c>
      <c r="O159" s="260">
        <f t="shared" si="28"/>
        <v>4.8897405123390289E-2</v>
      </c>
      <c r="P159" s="260">
        <f t="shared" si="28"/>
        <v>5.4917564146200942E-2</v>
      </c>
      <c r="Q159" s="260">
        <f t="shared" si="28"/>
        <v>5.9875288178509255E-2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1</v>
      </c>
      <c r="C162" s="77">
        <f t="shared" si="29"/>
        <v>1</v>
      </c>
      <c r="D162" s="77">
        <f t="shared" si="29"/>
        <v>1</v>
      </c>
      <c r="E162" s="77">
        <f t="shared" si="29"/>
        <v>0.99999999999999989</v>
      </c>
      <c r="F162" s="77">
        <f t="shared" si="29"/>
        <v>1</v>
      </c>
      <c r="G162" s="77">
        <f t="shared" si="29"/>
        <v>1</v>
      </c>
      <c r="H162" s="77">
        <f t="shared" si="29"/>
        <v>1</v>
      </c>
      <c r="I162" s="77">
        <f t="shared" si="29"/>
        <v>0.99999999999999989</v>
      </c>
      <c r="J162" s="77">
        <f t="shared" si="29"/>
        <v>1</v>
      </c>
      <c r="K162" s="77">
        <f t="shared" si="29"/>
        <v>0.99999999999999989</v>
      </c>
      <c r="L162" s="77">
        <f t="shared" si="29"/>
        <v>1</v>
      </c>
      <c r="M162" s="77">
        <f t="shared" si="29"/>
        <v>0.99999999999999989</v>
      </c>
      <c r="N162" s="77">
        <f t="shared" si="29"/>
        <v>0.99999999999999989</v>
      </c>
      <c r="O162" s="77">
        <f t="shared" si="29"/>
        <v>1</v>
      </c>
      <c r="P162" s="77">
        <f t="shared" si="29"/>
        <v>0.99999999999999989</v>
      </c>
      <c r="Q162" s="77">
        <f t="shared" si="29"/>
        <v>1</v>
      </c>
    </row>
    <row r="163" spans="1:17" x14ac:dyDescent="0.25">
      <c r="A163" s="132" t="s">
        <v>83</v>
      </c>
      <c r="B163" s="240">
        <f t="shared" ref="B163:Q163" si="30">IF(B$98=0,0,B$98/B$97)</f>
        <v>9.0924070216846786E-3</v>
      </c>
      <c r="C163" s="240">
        <f t="shared" si="30"/>
        <v>9.0924070216846804E-3</v>
      </c>
      <c r="D163" s="240">
        <f t="shared" si="30"/>
        <v>9.0924070216846786E-3</v>
      </c>
      <c r="E163" s="240">
        <f t="shared" si="30"/>
        <v>9.0924070216846786E-3</v>
      </c>
      <c r="F163" s="240">
        <f t="shared" si="30"/>
        <v>9.0924070216846804E-3</v>
      </c>
      <c r="G163" s="240">
        <f t="shared" si="30"/>
        <v>9.0924070216846804E-3</v>
      </c>
      <c r="H163" s="240">
        <f t="shared" si="30"/>
        <v>9.0924070216846821E-3</v>
      </c>
      <c r="I163" s="240">
        <f t="shared" si="30"/>
        <v>9.0924070216846804E-3</v>
      </c>
      <c r="J163" s="240">
        <f t="shared" si="30"/>
        <v>9.0924070216846804E-3</v>
      </c>
      <c r="K163" s="240">
        <f t="shared" si="30"/>
        <v>9.0924070216846786E-3</v>
      </c>
      <c r="L163" s="240">
        <f t="shared" si="30"/>
        <v>9.0924070216846786E-3</v>
      </c>
      <c r="M163" s="240">
        <f t="shared" si="30"/>
        <v>9.0924070216846786E-3</v>
      </c>
      <c r="N163" s="240">
        <f t="shared" si="30"/>
        <v>9.0924070216846804E-3</v>
      </c>
      <c r="O163" s="240">
        <f t="shared" si="30"/>
        <v>9.0924070216846804E-3</v>
      </c>
      <c r="P163" s="240">
        <f t="shared" si="30"/>
        <v>9.0924070216846804E-3</v>
      </c>
      <c r="Q163" s="240">
        <f t="shared" si="30"/>
        <v>9.0924070216846804E-3</v>
      </c>
    </row>
    <row r="164" spans="1:17" x14ac:dyDescent="0.25">
      <c r="A164" s="76" t="s">
        <v>82</v>
      </c>
      <c r="B164" s="239">
        <f t="shared" ref="B164:Q164" si="31">IF(B$99=0,0,B$99/B$97)</f>
        <v>9.3439349639259338E-3</v>
      </c>
      <c r="C164" s="239">
        <f t="shared" si="31"/>
        <v>9.3439349639259355E-3</v>
      </c>
      <c r="D164" s="239">
        <f t="shared" si="31"/>
        <v>9.3439349639259338E-3</v>
      </c>
      <c r="E164" s="239">
        <f t="shared" si="31"/>
        <v>9.3439349639259338E-3</v>
      </c>
      <c r="F164" s="239">
        <f t="shared" si="31"/>
        <v>9.3439349639259355E-3</v>
      </c>
      <c r="G164" s="239">
        <f t="shared" si="31"/>
        <v>9.3439349639259355E-3</v>
      </c>
      <c r="H164" s="239">
        <f t="shared" si="31"/>
        <v>9.3439349639259373E-3</v>
      </c>
      <c r="I164" s="239">
        <f t="shared" si="31"/>
        <v>9.3439349639259355E-3</v>
      </c>
      <c r="J164" s="239">
        <f t="shared" si="31"/>
        <v>9.3439349639259355E-3</v>
      </c>
      <c r="K164" s="239">
        <f t="shared" si="31"/>
        <v>9.3439349639259338E-3</v>
      </c>
      <c r="L164" s="239">
        <f t="shared" si="31"/>
        <v>9.3439349639259338E-3</v>
      </c>
      <c r="M164" s="239">
        <f t="shared" si="31"/>
        <v>9.3439349639259338E-3</v>
      </c>
      <c r="N164" s="239">
        <f t="shared" si="31"/>
        <v>9.3439349639259355E-3</v>
      </c>
      <c r="O164" s="239">
        <f t="shared" si="31"/>
        <v>9.3439349639259338E-3</v>
      </c>
      <c r="P164" s="239">
        <f t="shared" si="31"/>
        <v>9.3439349639259355E-3</v>
      </c>
      <c r="Q164" s="239">
        <f t="shared" si="31"/>
        <v>9.3439349639259355E-3</v>
      </c>
    </row>
    <row r="165" spans="1:17" x14ac:dyDescent="0.25">
      <c r="A165" s="76" t="s">
        <v>81</v>
      </c>
      <c r="B165" s="239">
        <f t="shared" ref="B165:Q165" si="32">IF(B$100=0,0,B$100/B$97)</f>
        <v>1.8288046226726994E-2</v>
      </c>
      <c r="C165" s="239">
        <f t="shared" si="32"/>
        <v>1.8288046226726997E-2</v>
      </c>
      <c r="D165" s="239">
        <f t="shared" si="32"/>
        <v>1.8288046226726994E-2</v>
      </c>
      <c r="E165" s="239">
        <f t="shared" si="32"/>
        <v>1.8288046226726994E-2</v>
      </c>
      <c r="F165" s="239">
        <f t="shared" si="32"/>
        <v>1.8288046226726997E-2</v>
      </c>
      <c r="G165" s="239">
        <f t="shared" si="32"/>
        <v>1.8288046226726997E-2</v>
      </c>
      <c r="H165" s="239">
        <f t="shared" si="32"/>
        <v>1.8288046226727001E-2</v>
      </c>
      <c r="I165" s="239">
        <f t="shared" si="32"/>
        <v>1.8288046226726997E-2</v>
      </c>
      <c r="J165" s="239">
        <f t="shared" si="32"/>
        <v>1.8288046226726997E-2</v>
      </c>
      <c r="K165" s="239">
        <f t="shared" si="32"/>
        <v>1.8288046226726994E-2</v>
      </c>
      <c r="L165" s="239">
        <f t="shared" si="32"/>
        <v>1.8288046226726994E-2</v>
      </c>
      <c r="M165" s="239">
        <f t="shared" si="32"/>
        <v>1.8288046226726994E-2</v>
      </c>
      <c r="N165" s="239">
        <f t="shared" si="32"/>
        <v>1.8288046226726997E-2</v>
      </c>
      <c r="O165" s="239">
        <f t="shared" si="32"/>
        <v>1.8288046226726997E-2</v>
      </c>
      <c r="P165" s="239">
        <f t="shared" si="32"/>
        <v>1.8288046226726997E-2</v>
      </c>
      <c r="Q165" s="239">
        <f t="shared" si="32"/>
        <v>1.8288046226726994E-2</v>
      </c>
    </row>
    <row r="166" spans="1:17" x14ac:dyDescent="0.25">
      <c r="A166" s="76" t="s">
        <v>80</v>
      </c>
      <c r="B166" s="239">
        <f t="shared" ref="B166:Q166" si="33">IF(B$101=0,0,B$101/B$97)</f>
        <v>7.2550472841696667E-3</v>
      </c>
      <c r="C166" s="239">
        <f t="shared" si="33"/>
        <v>7.2550472841696675E-3</v>
      </c>
      <c r="D166" s="239">
        <f t="shared" si="33"/>
        <v>7.2550472841696667E-3</v>
      </c>
      <c r="E166" s="239">
        <f t="shared" si="33"/>
        <v>7.2550472841696658E-3</v>
      </c>
      <c r="F166" s="239">
        <f t="shared" si="33"/>
        <v>7.2550472841696684E-3</v>
      </c>
      <c r="G166" s="239">
        <f t="shared" si="33"/>
        <v>7.2550472841696684E-3</v>
      </c>
      <c r="H166" s="239">
        <f t="shared" si="33"/>
        <v>7.2550472841696693E-3</v>
      </c>
      <c r="I166" s="239">
        <f t="shared" si="33"/>
        <v>7.2550472841696675E-3</v>
      </c>
      <c r="J166" s="239">
        <f t="shared" si="33"/>
        <v>7.2550472841696684E-3</v>
      </c>
      <c r="K166" s="239">
        <f t="shared" si="33"/>
        <v>7.2550472841696667E-3</v>
      </c>
      <c r="L166" s="239">
        <f t="shared" si="33"/>
        <v>7.2550472841696667E-3</v>
      </c>
      <c r="M166" s="239">
        <f t="shared" si="33"/>
        <v>7.2550472841696667E-3</v>
      </c>
      <c r="N166" s="239">
        <f t="shared" si="33"/>
        <v>7.2550472841696684E-3</v>
      </c>
      <c r="O166" s="239">
        <f t="shared" si="33"/>
        <v>7.2550472841696675E-3</v>
      </c>
      <c r="P166" s="239">
        <f t="shared" si="33"/>
        <v>7.2550472841696675E-3</v>
      </c>
      <c r="Q166" s="239">
        <f t="shared" si="33"/>
        <v>7.2550472841696675E-3</v>
      </c>
    </row>
    <row r="167" spans="1:17" x14ac:dyDescent="0.25">
      <c r="A167" s="129" t="s">
        <v>79</v>
      </c>
      <c r="B167" s="238">
        <f t="shared" ref="B167:Q167" si="34">IF(B$102=0,0,B$102/B$97)</f>
        <v>8.2075874260270597E-3</v>
      </c>
      <c r="C167" s="238">
        <f t="shared" si="34"/>
        <v>8.2075874260270614E-3</v>
      </c>
      <c r="D167" s="238">
        <f t="shared" si="34"/>
        <v>8.2075874260270597E-3</v>
      </c>
      <c r="E167" s="238">
        <f t="shared" si="34"/>
        <v>8.2075874260270597E-3</v>
      </c>
      <c r="F167" s="238">
        <f t="shared" si="34"/>
        <v>8.2075874260270597E-3</v>
      </c>
      <c r="G167" s="238">
        <f t="shared" si="34"/>
        <v>8.2075874260270614E-3</v>
      </c>
      <c r="H167" s="238">
        <f t="shared" si="34"/>
        <v>8.2075874260270631E-3</v>
      </c>
      <c r="I167" s="238">
        <f t="shared" si="34"/>
        <v>8.2075874260270614E-3</v>
      </c>
      <c r="J167" s="238">
        <f t="shared" si="34"/>
        <v>8.2075874260270614E-3</v>
      </c>
      <c r="K167" s="238">
        <f t="shared" si="34"/>
        <v>8.2075874260270597E-3</v>
      </c>
      <c r="L167" s="238">
        <f t="shared" si="34"/>
        <v>8.2075874260270597E-3</v>
      </c>
      <c r="M167" s="238">
        <f t="shared" si="34"/>
        <v>8.2075874260270597E-3</v>
      </c>
      <c r="N167" s="238">
        <f t="shared" si="34"/>
        <v>8.2075874260270597E-3</v>
      </c>
      <c r="O167" s="238">
        <f t="shared" si="34"/>
        <v>8.2075874260270614E-3</v>
      </c>
      <c r="P167" s="238">
        <f t="shared" si="34"/>
        <v>8.2075874260270597E-3</v>
      </c>
      <c r="Q167" s="238">
        <f t="shared" si="34"/>
        <v>8.2075874260270614E-3</v>
      </c>
    </row>
    <row r="168" spans="1:17" x14ac:dyDescent="0.25">
      <c r="A168" s="127" t="s">
        <v>206</v>
      </c>
      <c r="B168" s="237">
        <f t="shared" ref="B168:Q168" si="35">IF(B$107=0,0,B$107/B$97)</f>
        <v>0.7191523945076731</v>
      </c>
      <c r="C168" s="237">
        <f t="shared" si="35"/>
        <v>0.74590537336424989</v>
      </c>
      <c r="D168" s="237">
        <f t="shared" si="35"/>
        <v>0.74674714999002811</v>
      </c>
      <c r="E168" s="237">
        <f t="shared" si="35"/>
        <v>0.74102377706910272</v>
      </c>
      <c r="F168" s="237">
        <f t="shared" si="35"/>
        <v>0.72421710595036981</v>
      </c>
      <c r="G168" s="237">
        <f t="shared" si="35"/>
        <v>0.73281966503686413</v>
      </c>
      <c r="H168" s="237">
        <f t="shared" si="35"/>
        <v>0.72533779751337724</v>
      </c>
      <c r="I168" s="237">
        <f t="shared" si="35"/>
        <v>0.71713408021076097</v>
      </c>
      <c r="J168" s="237">
        <f t="shared" si="35"/>
        <v>0.68582970795104647</v>
      </c>
      <c r="K168" s="237">
        <f t="shared" si="35"/>
        <v>0.68832430850186488</v>
      </c>
      <c r="L168" s="237">
        <f t="shared" si="35"/>
        <v>0.68376561289881987</v>
      </c>
      <c r="M168" s="237">
        <f t="shared" si="35"/>
        <v>0.68737228645888859</v>
      </c>
      <c r="N168" s="237">
        <f t="shared" si="35"/>
        <v>0.73014916762234416</v>
      </c>
      <c r="O168" s="237">
        <f t="shared" si="35"/>
        <v>0.73878415648018037</v>
      </c>
      <c r="P168" s="237">
        <f t="shared" si="35"/>
        <v>0.70445427930747906</v>
      </c>
      <c r="Q168" s="237">
        <f t="shared" si="35"/>
        <v>0.67390436052037916</v>
      </c>
    </row>
    <row r="169" spans="1:17" x14ac:dyDescent="0.25">
      <c r="A169" s="142" t="s">
        <v>218</v>
      </c>
      <c r="B169" s="235">
        <f t="shared" ref="B169:Q169" si="36">IF(B$108=0,0,B$108/B$97)</f>
        <v>0.61701296058491018</v>
      </c>
      <c r="C169" s="235">
        <f t="shared" si="36"/>
        <v>0.66072857168773202</v>
      </c>
      <c r="D169" s="235">
        <f t="shared" si="36"/>
        <v>0.66210407382546599</v>
      </c>
      <c r="E169" s="235">
        <f t="shared" si="36"/>
        <v>0.65275181641335012</v>
      </c>
      <c r="F169" s="235">
        <f t="shared" si="36"/>
        <v>0.62528893452276235</v>
      </c>
      <c r="G169" s="235">
        <f t="shared" si="36"/>
        <v>0.63934591597257895</v>
      </c>
      <c r="H169" s="235">
        <f t="shared" si="36"/>
        <v>0.62712019663369556</v>
      </c>
      <c r="I169" s="235">
        <f t="shared" si="36"/>
        <v>0.61371494119947689</v>
      </c>
      <c r="J169" s="235">
        <f t="shared" si="36"/>
        <v>0.56256214169777841</v>
      </c>
      <c r="K169" s="235">
        <f t="shared" si="36"/>
        <v>0.56663843496295452</v>
      </c>
      <c r="L169" s="235">
        <f t="shared" si="36"/>
        <v>0.55918931442997644</v>
      </c>
      <c r="M169" s="235">
        <f t="shared" si="36"/>
        <v>0.56508278668860046</v>
      </c>
      <c r="N169" s="235">
        <f t="shared" si="36"/>
        <v>0.63498219905529252</v>
      </c>
      <c r="O169" s="235">
        <f t="shared" si="36"/>
        <v>0.64909217225902682</v>
      </c>
      <c r="P169" s="235">
        <f t="shared" si="36"/>
        <v>0.59299555708450702</v>
      </c>
      <c r="Q169" s="235">
        <f t="shared" si="36"/>
        <v>0.54307556962892911</v>
      </c>
    </row>
    <row r="170" spans="1:17" x14ac:dyDescent="0.25">
      <c r="A170" s="142" t="s">
        <v>217</v>
      </c>
      <c r="B170" s="235">
        <f t="shared" ref="B170:Q170" si="37">IF(B$114=0,0,B$114/B$97)</f>
        <v>0.10213943392276292</v>
      </c>
      <c r="C170" s="235">
        <f t="shared" si="37"/>
        <v>8.5176801676517838E-2</v>
      </c>
      <c r="D170" s="235">
        <f t="shared" si="37"/>
        <v>8.4643076164562181E-2</v>
      </c>
      <c r="E170" s="235">
        <f t="shared" si="37"/>
        <v>8.8271960655752588E-2</v>
      </c>
      <c r="F170" s="235">
        <f t="shared" si="37"/>
        <v>9.8928171427607473E-2</v>
      </c>
      <c r="G170" s="235">
        <f t="shared" si="37"/>
        <v>9.3473749064285225E-2</v>
      </c>
      <c r="H170" s="235">
        <f t="shared" si="37"/>
        <v>9.821760087968176E-2</v>
      </c>
      <c r="I170" s="235">
        <f t="shared" si="37"/>
        <v>0.10341913901128408</v>
      </c>
      <c r="J170" s="235">
        <f t="shared" si="37"/>
        <v>0.123267566253268</v>
      </c>
      <c r="K170" s="235">
        <f t="shared" si="37"/>
        <v>0.12168587353891028</v>
      </c>
      <c r="L170" s="235">
        <f t="shared" si="37"/>
        <v>0.12457629846884347</v>
      </c>
      <c r="M170" s="235">
        <f t="shared" si="37"/>
        <v>0.12228949977028804</v>
      </c>
      <c r="N170" s="235">
        <f t="shared" si="37"/>
        <v>9.5166968567051591E-2</v>
      </c>
      <c r="O170" s="235">
        <f t="shared" si="37"/>
        <v>8.9691984221153515E-2</v>
      </c>
      <c r="P170" s="235">
        <f t="shared" si="37"/>
        <v>0.11145872222297205</v>
      </c>
      <c r="Q170" s="235">
        <f t="shared" si="37"/>
        <v>0.13082879089145008</v>
      </c>
    </row>
    <row r="171" spans="1:17" x14ac:dyDescent="0.25">
      <c r="A171" s="127" t="s">
        <v>205</v>
      </c>
      <c r="B171" s="237">
        <f t="shared" ref="B171:Q171" si="38">IF(B$115=0,0,B$115/B$97)</f>
        <v>8.2988290062244896E-2</v>
      </c>
      <c r="C171" s="237">
        <f t="shared" si="38"/>
        <v>6.9206151362170745E-2</v>
      </c>
      <c r="D171" s="237">
        <f t="shared" si="38"/>
        <v>6.8772499383706803E-2</v>
      </c>
      <c r="E171" s="237">
        <f t="shared" si="38"/>
        <v>7.1720968032798996E-2</v>
      </c>
      <c r="F171" s="237">
        <f t="shared" si="38"/>
        <v>8.0379139284931081E-2</v>
      </c>
      <c r="G171" s="237">
        <f t="shared" si="38"/>
        <v>7.5947421114731767E-2</v>
      </c>
      <c r="H171" s="237">
        <f t="shared" si="38"/>
        <v>7.9801800714741453E-2</v>
      </c>
      <c r="I171" s="237">
        <f t="shared" si="38"/>
        <v>8.4028050446668334E-2</v>
      </c>
      <c r="J171" s="237">
        <f t="shared" si="38"/>
        <v>0.10015489758078028</v>
      </c>
      <c r="K171" s="237">
        <f t="shared" si="38"/>
        <v>9.8869772250364626E-2</v>
      </c>
      <c r="L171" s="237">
        <f t="shared" si="38"/>
        <v>0.10121824250593535</v>
      </c>
      <c r="M171" s="237">
        <f t="shared" si="38"/>
        <v>9.9360218563359054E-2</v>
      </c>
      <c r="N171" s="237">
        <f t="shared" si="38"/>
        <v>7.7323161960729428E-2</v>
      </c>
      <c r="O171" s="237">
        <f t="shared" si="38"/>
        <v>7.2874737179687246E-2</v>
      </c>
      <c r="P171" s="237">
        <f t="shared" si="38"/>
        <v>9.0560211806164817E-2</v>
      </c>
      <c r="Q171" s="237">
        <f t="shared" si="38"/>
        <v>0.10629839259930322</v>
      </c>
    </row>
    <row r="172" spans="1:17" x14ac:dyDescent="0.25">
      <c r="A172" s="127" t="s">
        <v>204</v>
      </c>
      <c r="B172" s="237">
        <f t="shared" ref="B172:Q172" si="39">IF(B$116=0,0,B$116/B$97)</f>
        <v>7.1621202913544513E-2</v>
      </c>
      <c r="C172" s="237">
        <f t="shared" si="39"/>
        <v>7.0948271135569604E-2</v>
      </c>
      <c r="D172" s="237">
        <f t="shared" si="39"/>
        <v>7.0927097484423107E-2</v>
      </c>
      <c r="E172" s="237">
        <f t="shared" si="39"/>
        <v>7.1071060500143293E-2</v>
      </c>
      <c r="F172" s="237">
        <f t="shared" si="39"/>
        <v>7.1493807557149416E-2</v>
      </c>
      <c r="G172" s="237">
        <f t="shared" si="39"/>
        <v>7.1277422854263042E-2</v>
      </c>
      <c r="H172" s="237">
        <f t="shared" si="39"/>
        <v>7.1465618211577625E-2</v>
      </c>
      <c r="I172" s="237">
        <f t="shared" si="39"/>
        <v>7.1671970636855431E-2</v>
      </c>
      <c r="J172" s="237">
        <f t="shared" si="39"/>
        <v>7.2459386012019705E-2</v>
      </c>
      <c r="K172" s="237">
        <f t="shared" si="39"/>
        <v>7.2396638009526129E-2</v>
      </c>
      <c r="L172" s="237">
        <f t="shared" si="39"/>
        <v>7.2511305282798866E-2</v>
      </c>
      <c r="M172" s="237">
        <f t="shared" si="39"/>
        <v>7.2420584721759163E-2</v>
      </c>
      <c r="N172" s="237">
        <f t="shared" si="39"/>
        <v>7.1344595283279619E-2</v>
      </c>
      <c r="O172" s="237">
        <f t="shared" si="39"/>
        <v>7.1127394857261772E-2</v>
      </c>
      <c r="P172" s="237">
        <f t="shared" si="39"/>
        <v>7.1990912352166925E-2</v>
      </c>
      <c r="Q172" s="237">
        <f t="shared" si="39"/>
        <v>7.2759350561481917E-2</v>
      </c>
    </row>
    <row r="173" spans="1:17" x14ac:dyDescent="0.25">
      <c r="A173" s="142" t="s">
        <v>216</v>
      </c>
      <c r="B173" s="235">
        <f t="shared" ref="B173:Q173" si="40">IF(B$117=0,0,B$117/B$97)</f>
        <v>4.7363087356888309E-2</v>
      </c>
      <c r="C173" s="235">
        <f t="shared" si="40"/>
        <v>5.0718780737396621E-2</v>
      </c>
      <c r="D173" s="235">
        <f t="shared" si="40"/>
        <v>5.0824366895339576E-2</v>
      </c>
      <c r="E173" s="235">
        <f t="shared" si="40"/>
        <v>5.0106469844402049E-2</v>
      </c>
      <c r="F173" s="235">
        <f t="shared" si="40"/>
        <v>4.7998366843092645E-2</v>
      </c>
      <c r="G173" s="235">
        <f t="shared" si="40"/>
        <v>4.9077407451495296E-2</v>
      </c>
      <c r="H173" s="235">
        <f t="shared" si="40"/>
        <v>4.8138938002653196E-2</v>
      </c>
      <c r="I173" s="235">
        <f t="shared" si="40"/>
        <v>4.7109925121675458E-2</v>
      </c>
      <c r="J173" s="235">
        <f t="shared" si="40"/>
        <v>4.3183339026868571E-2</v>
      </c>
      <c r="K173" s="235">
        <f t="shared" si="40"/>
        <v>4.3496243044034939E-2</v>
      </c>
      <c r="L173" s="235">
        <f t="shared" si="40"/>
        <v>4.2924434396448545E-2</v>
      </c>
      <c r="M173" s="235">
        <f t="shared" si="40"/>
        <v>4.3376828526315754E-2</v>
      </c>
      <c r="N173" s="235">
        <f t="shared" si="40"/>
        <v>4.8742440248604864E-2</v>
      </c>
      <c r="O173" s="235">
        <f t="shared" si="40"/>
        <v>4.9825548604737813E-2</v>
      </c>
      <c r="P173" s="235">
        <f t="shared" si="40"/>
        <v>4.5519465824211063E-2</v>
      </c>
      <c r="Q173" s="235">
        <f t="shared" si="40"/>
        <v>4.1687512724762517E-2</v>
      </c>
    </row>
    <row r="174" spans="1:17" x14ac:dyDescent="0.25">
      <c r="A174" s="142" t="s">
        <v>215</v>
      </c>
      <c r="B174" s="259">
        <f t="shared" ref="B174:Q174" si="41">IF(B$123=0,0,B$123/B$97)</f>
        <v>2.4258115556656197E-2</v>
      </c>
      <c r="C174" s="259">
        <f t="shared" si="41"/>
        <v>2.0229490398172987E-2</v>
      </c>
      <c r="D174" s="259">
        <f t="shared" si="41"/>
        <v>2.0102730589083524E-2</v>
      </c>
      <c r="E174" s="259">
        <f t="shared" si="41"/>
        <v>2.0964590655741241E-2</v>
      </c>
      <c r="F174" s="259">
        <f t="shared" si="41"/>
        <v>2.3495440714056775E-2</v>
      </c>
      <c r="G174" s="259">
        <f t="shared" si="41"/>
        <v>2.2200015402767743E-2</v>
      </c>
      <c r="H174" s="259">
        <f t="shared" si="41"/>
        <v>2.3326680208924422E-2</v>
      </c>
      <c r="I174" s="259">
        <f t="shared" si="41"/>
        <v>2.4562045515179969E-2</v>
      </c>
      <c r="J174" s="259">
        <f t="shared" si="41"/>
        <v>2.9276046985151148E-2</v>
      </c>
      <c r="K174" s="259">
        <f t="shared" si="41"/>
        <v>2.890039496549119E-2</v>
      </c>
      <c r="L174" s="259">
        <f t="shared" si="41"/>
        <v>2.9586870886350324E-2</v>
      </c>
      <c r="M174" s="259">
        <f t="shared" si="41"/>
        <v>2.9043756195443412E-2</v>
      </c>
      <c r="N174" s="259">
        <f t="shared" si="41"/>
        <v>2.2602155034674755E-2</v>
      </c>
      <c r="O174" s="259">
        <f t="shared" si="41"/>
        <v>2.1301846252523959E-2</v>
      </c>
      <c r="P174" s="259">
        <f t="shared" si="41"/>
        <v>2.6471446527955862E-2</v>
      </c>
      <c r="Q174" s="259">
        <f t="shared" si="41"/>
        <v>3.10718378367194E-2</v>
      </c>
    </row>
    <row r="175" spans="1:17" x14ac:dyDescent="0.25">
      <c r="A175" s="72" t="s">
        <v>203</v>
      </c>
      <c r="B175" s="234">
        <f t="shared" ref="B175:Q175" si="42">IF(B$124=0,0,B$124/B$97)</f>
        <v>7.4051089594003139E-2</v>
      </c>
      <c r="C175" s="234">
        <f t="shared" si="42"/>
        <v>6.175318121547544E-2</v>
      </c>
      <c r="D175" s="234">
        <f t="shared" si="42"/>
        <v>6.1366230219307608E-2</v>
      </c>
      <c r="E175" s="234">
        <f t="shared" si="42"/>
        <v>6.3997171475420639E-2</v>
      </c>
      <c r="F175" s="234">
        <f t="shared" si="42"/>
        <v>7.1722924285015421E-2</v>
      </c>
      <c r="G175" s="234">
        <f t="shared" si="42"/>
        <v>6.7768468071606802E-2</v>
      </c>
      <c r="H175" s="234">
        <f t="shared" si="42"/>
        <v>7.1207760637769291E-2</v>
      </c>
      <c r="I175" s="234">
        <f t="shared" si="42"/>
        <v>7.4978875783180979E-2</v>
      </c>
      <c r="J175" s="234">
        <f t="shared" si="42"/>
        <v>8.9368985533619313E-2</v>
      </c>
      <c r="K175" s="234">
        <f t="shared" si="42"/>
        <v>8.822225831570997E-2</v>
      </c>
      <c r="L175" s="234">
        <f t="shared" si="42"/>
        <v>9.0317816389911529E-2</v>
      </c>
      <c r="M175" s="234">
        <f t="shared" si="42"/>
        <v>8.8659887333458851E-2</v>
      </c>
      <c r="N175" s="234">
        <f t="shared" si="42"/>
        <v>6.8996052211112421E-2</v>
      </c>
      <c r="O175" s="234">
        <f t="shared" si="42"/>
        <v>6.5026688560336304E-2</v>
      </c>
      <c r="P175" s="234">
        <f t="shared" si="42"/>
        <v>8.0807573611654762E-2</v>
      </c>
      <c r="Q175" s="234">
        <f t="shared" si="42"/>
        <v>9.4850873396301341E-2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118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30">
        <f t="shared" ref="B180:Q180" si="43">SUM(B181:B187,B188:B189)</f>
        <v>85.999999999999986</v>
      </c>
      <c r="C180" s="230">
        <f t="shared" si="43"/>
        <v>89.307154021381578</v>
      </c>
      <c r="D180" s="230">
        <f t="shared" si="43"/>
        <v>95.658026885831305</v>
      </c>
      <c r="E180" s="230">
        <f t="shared" si="43"/>
        <v>99.020539443729149</v>
      </c>
      <c r="F180" s="230">
        <f t="shared" si="43"/>
        <v>94.821573750985308</v>
      </c>
      <c r="G180" s="230">
        <f t="shared" si="43"/>
        <v>91.606694276956219</v>
      </c>
      <c r="H180" s="230">
        <f t="shared" si="43"/>
        <v>91.814802008413736</v>
      </c>
      <c r="I180" s="230">
        <f t="shared" si="43"/>
        <v>88.72982400629661</v>
      </c>
      <c r="J180" s="230">
        <f t="shared" si="43"/>
        <v>89.305044029575825</v>
      </c>
      <c r="K180" s="230">
        <f t="shared" si="43"/>
        <v>86.700163379983309</v>
      </c>
      <c r="L180" s="230">
        <f t="shared" si="43"/>
        <v>86.779697217094835</v>
      </c>
      <c r="M180" s="230">
        <f t="shared" si="43"/>
        <v>83.558775174405724</v>
      </c>
      <c r="N180" s="230">
        <f t="shared" si="43"/>
        <v>89.586636495687799</v>
      </c>
      <c r="O180" s="230">
        <f t="shared" si="43"/>
        <v>89.750522455672709</v>
      </c>
      <c r="P180" s="230">
        <f t="shared" si="43"/>
        <v>79.638385949682245</v>
      </c>
      <c r="Q180" s="230">
        <f t="shared" si="43"/>
        <v>76.031071782794541</v>
      </c>
    </row>
    <row r="181" spans="1:17" x14ac:dyDescent="0.25">
      <c r="A181" s="132" t="s">
        <v>83</v>
      </c>
      <c r="B181" s="229">
        <f>IF(B$6=0,0,B$6/NMM!B$9*1000)</f>
        <v>0.37513373050551668</v>
      </c>
      <c r="C181" s="229">
        <f>IF(C$6=0,0,C$6/NMM!C$9*1000)</f>
        <v>0.38955960289385627</v>
      </c>
      <c r="D181" s="229">
        <f>IF(D$6=0,0,D$6/NMM!D$9*1000)</f>
        <v>0.41726223812184782</v>
      </c>
      <c r="E181" s="229">
        <f>IF(E$6=0,0,E$6/NMM!E$9*1000)</f>
        <v>0.43192958556040445</v>
      </c>
      <c r="F181" s="229">
        <f>IF(F$6=0,0,F$6/NMM!F$9*1000)</f>
        <v>0.41361361271640817</v>
      </c>
      <c r="G181" s="229">
        <f>IF(G$6=0,0,G$6/NMM!G$9*1000)</f>
        <v>0.39959024376038321</v>
      </c>
      <c r="H181" s="229">
        <f>IF(H$6=0,0,H$6/NMM!H$9*1000)</f>
        <v>0.40049801387257739</v>
      </c>
      <c r="I181" s="229">
        <f>IF(I$6=0,0,I$6/NMM!I$9*1000)</f>
        <v>0.38704127775093022</v>
      </c>
      <c r="J181" s="229">
        <f>IF(J$6=0,0,J$6/NMM!J$9*1000)</f>
        <v>0.38955039906714189</v>
      </c>
      <c r="K181" s="229">
        <f>IF(K$6=0,0,K$6/NMM!K$9*1000)</f>
        <v>0.37818785725780152</v>
      </c>
      <c r="L181" s="229">
        <f>IF(L$6=0,0,L$6/NMM!L$9*1000)</f>
        <v>0.37853478545567426</v>
      </c>
      <c r="M181" s="229">
        <f>IF(M$6=0,0,M$6/NMM!M$9*1000)</f>
        <v>0.3644850586935649</v>
      </c>
      <c r="N181" s="229">
        <f>IF(N$6=0,0,N$6/NMM!N$9*1000)</f>
        <v>0.39077871107057022</v>
      </c>
      <c r="O181" s="229">
        <f>IF(O$6=0,0,O$6/NMM!O$9*1000)</f>
        <v>0.39149358492576342</v>
      </c>
      <c r="P181" s="229">
        <f>IF(P$6=0,0,P$6/NMM!P$9*1000)</f>
        <v>0.34738424200863288</v>
      </c>
      <c r="Q181" s="229">
        <f>IF(Q$6=0,0,Q$6/NMM!Q$9*1000)</f>
        <v>0.33164906502572611</v>
      </c>
    </row>
    <row r="182" spans="1:17" x14ac:dyDescent="0.25">
      <c r="A182" s="76" t="s">
        <v>82</v>
      </c>
      <c r="B182" s="228">
        <f>IF(B$7=0,0,B$7/NMM!B$9*1000)</f>
        <v>0.15005349220220671</v>
      </c>
      <c r="C182" s="228">
        <f>IF(C$7=0,0,C$7/NMM!C$9*1000)</f>
        <v>0.15582384115754253</v>
      </c>
      <c r="D182" s="228">
        <f>IF(D$7=0,0,D$7/NMM!D$9*1000)</f>
        <v>0.16690489524873917</v>
      </c>
      <c r="E182" s="228">
        <f>IF(E$7=0,0,E$7/NMM!E$9*1000)</f>
        <v>0.17277183422416181</v>
      </c>
      <c r="F182" s="228">
        <f>IF(F$7=0,0,F$7/NMM!F$9*1000)</f>
        <v>0.16544544508656328</v>
      </c>
      <c r="G182" s="228">
        <f>IF(G$7=0,0,G$7/NMM!G$9*1000)</f>
        <v>0.15983609750415334</v>
      </c>
      <c r="H182" s="228">
        <f>IF(H$7=0,0,H$7/NMM!H$9*1000)</f>
        <v>0.16019920554903097</v>
      </c>
      <c r="I182" s="228">
        <f>IF(I$7=0,0,I$7/NMM!I$9*1000)</f>
        <v>0.15481651110037212</v>
      </c>
      <c r="J182" s="228">
        <f>IF(J$7=0,0,J$7/NMM!J$9*1000)</f>
        <v>0.1558201596268568</v>
      </c>
      <c r="K182" s="228">
        <f>IF(K$7=0,0,K$7/NMM!K$9*1000)</f>
        <v>0.15127514290312064</v>
      </c>
      <c r="L182" s="228">
        <f>IF(L$7=0,0,L$7/NMM!L$9*1000)</f>
        <v>0.15141391418226974</v>
      </c>
      <c r="M182" s="228">
        <f>IF(M$7=0,0,M$7/NMM!M$9*1000)</f>
        <v>0.14579402347742595</v>
      </c>
      <c r="N182" s="228">
        <f>IF(N$7=0,0,N$7/NMM!N$9*1000)</f>
        <v>0.15631148442822809</v>
      </c>
      <c r="O182" s="228">
        <f>IF(O$7=0,0,O$7/NMM!O$9*1000)</f>
        <v>0.15659743397030537</v>
      </c>
      <c r="P182" s="228">
        <f>IF(P$7=0,0,P$7/NMM!P$9*1000)</f>
        <v>0.13895369680345315</v>
      </c>
      <c r="Q182" s="228">
        <f>IF(Q$7=0,0,Q$7/NMM!Q$9*1000)</f>
        <v>0.13265962601029049</v>
      </c>
    </row>
    <row r="183" spans="1:17" x14ac:dyDescent="0.25">
      <c r="A183" s="76" t="s">
        <v>81</v>
      </c>
      <c r="B183" s="228">
        <f>IF(B$8=0,0,B$8/NMM!B$9*1000)</f>
        <v>0.63772734185937852</v>
      </c>
      <c r="C183" s="228">
        <f>IF(C$8=0,0,C$8/NMM!C$9*1000)</f>
        <v>0.66225132491955574</v>
      </c>
      <c r="D183" s="228">
        <f>IF(D$8=0,0,D$8/NMM!D$9*1000)</f>
        <v>0.70934580480714138</v>
      </c>
      <c r="E183" s="228">
        <f>IF(E$8=0,0,E$8/NMM!E$9*1000)</f>
        <v>0.73428029545268758</v>
      </c>
      <c r="F183" s="228">
        <f>IF(F$8=0,0,F$8/NMM!F$9*1000)</f>
        <v>0.70314314161789404</v>
      </c>
      <c r="G183" s="228">
        <f>IF(G$8=0,0,G$8/NMM!G$9*1000)</f>
        <v>0.67930341439265163</v>
      </c>
      <c r="H183" s="228">
        <f>IF(H$8=0,0,H$8/NMM!H$9*1000)</f>
        <v>0.68084662358338166</v>
      </c>
      <c r="I183" s="228">
        <f>IF(I$8=0,0,I$8/NMM!I$9*1000)</f>
        <v>0.65797017217658149</v>
      </c>
      <c r="J183" s="228">
        <f>IF(J$8=0,0,J$8/NMM!J$9*1000)</f>
        <v>0.66223567841414133</v>
      </c>
      <c r="K183" s="228">
        <f>IF(K$8=0,0,K$8/NMM!K$9*1000)</f>
        <v>0.64291935733826278</v>
      </c>
      <c r="L183" s="228">
        <f>IF(L$8=0,0,L$8/NMM!L$9*1000)</f>
        <v>0.64350913527464637</v>
      </c>
      <c r="M183" s="228">
        <f>IF(M$8=0,0,M$8/NMM!M$9*1000)</f>
        <v>0.61962459977906037</v>
      </c>
      <c r="N183" s="228">
        <f>IF(N$8=0,0,N$8/NMM!N$9*1000)</f>
        <v>0.66432380881996944</v>
      </c>
      <c r="O183" s="228">
        <f>IF(O$8=0,0,O$8/NMM!O$9*1000)</f>
        <v>0.66553909437379788</v>
      </c>
      <c r="P183" s="228">
        <f>IF(P$8=0,0,P$8/NMM!P$9*1000)</f>
        <v>0.59055321141467598</v>
      </c>
      <c r="Q183" s="228">
        <f>IF(Q$8=0,0,Q$8/NMM!Q$9*1000)</f>
        <v>0.56380341054373451</v>
      </c>
    </row>
    <row r="184" spans="1:17" x14ac:dyDescent="0.25">
      <c r="A184" s="76" t="s">
        <v>80</v>
      </c>
      <c r="B184" s="228">
        <f>IF(B$9=0,0,B$9/NMM!B$9*1000)</f>
        <v>7.5026746101103353E-2</v>
      </c>
      <c r="C184" s="228">
        <f>IF(C$9=0,0,C$9/NMM!C$9*1000)</f>
        <v>7.7911920578771263E-2</v>
      </c>
      <c r="D184" s="228">
        <f>IF(D$9=0,0,D$9/NMM!D$9*1000)</f>
        <v>8.3452447624369583E-2</v>
      </c>
      <c r="E184" s="228">
        <f>IF(E$9=0,0,E$9/NMM!E$9*1000)</f>
        <v>8.6385917112080907E-2</v>
      </c>
      <c r="F184" s="228">
        <f>IF(F$9=0,0,F$9/NMM!F$9*1000)</f>
        <v>8.272272254328164E-2</v>
      </c>
      <c r="G184" s="228">
        <f>IF(G$9=0,0,G$9/NMM!G$9*1000)</f>
        <v>7.991804875207667E-2</v>
      </c>
      <c r="H184" s="228">
        <f>IF(H$9=0,0,H$9/NMM!H$9*1000)</f>
        <v>8.0099602774515485E-2</v>
      </c>
      <c r="I184" s="228">
        <f>IF(I$9=0,0,I$9/NMM!I$9*1000)</f>
        <v>7.7408255550186059E-2</v>
      </c>
      <c r="J184" s="228">
        <f>IF(J$9=0,0,J$9/NMM!J$9*1000)</f>
        <v>7.7910079813428401E-2</v>
      </c>
      <c r="K184" s="228">
        <f>IF(K$9=0,0,K$9/NMM!K$9*1000)</f>
        <v>7.5637571451560318E-2</v>
      </c>
      <c r="L184" s="228">
        <f>IF(L$9=0,0,L$9/NMM!L$9*1000)</f>
        <v>7.5706957091134869E-2</v>
      </c>
      <c r="M184" s="228">
        <f>IF(M$9=0,0,M$9/NMM!M$9*1000)</f>
        <v>7.2897011738712977E-2</v>
      </c>
      <c r="N184" s="228">
        <f>IF(N$9=0,0,N$9/NMM!N$9*1000)</f>
        <v>7.8155742214114046E-2</v>
      </c>
      <c r="O184" s="228">
        <f>IF(O$9=0,0,O$9/NMM!O$9*1000)</f>
        <v>7.8298716985152686E-2</v>
      </c>
      <c r="P184" s="228">
        <f>IF(P$9=0,0,P$9/NMM!P$9*1000)</f>
        <v>6.9476848401726576E-2</v>
      </c>
      <c r="Q184" s="228">
        <f>IF(Q$9=0,0,Q$9/NMM!Q$9*1000)</f>
        <v>6.6329813005145247E-2</v>
      </c>
    </row>
    <row r="185" spans="1:17" x14ac:dyDescent="0.25">
      <c r="A185" s="129" t="s">
        <v>79</v>
      </c>
      <c r="B185" s="227">
        <f>IF(B$10=0,0,B$10/NMM!B$9*1000)</f>
        <v>0.22508023830331003</v>
      </c>
      <c r="C185" s="227">
        <f>IF(C$10=0,0,C$10/NMM!C$9*1000)</f>
        <v>0.2337357617363138</v>
      </c>
      <c r="D185" s="227">
        <f>IF(D$10=0,0,D$10/NMM!D$9*1000)</f>
        <v>0.25035734287310873</v>
      </c>
      <c r="E185" s="227">
        <f>IF(E$10=0,0,E$10/NMM!E$9*1000)</f>
        <v>0.25915775133624269</v>
      </c>
      <c r="F185" s="227">
        <f>IF(F$10=0,0,F$10/NMM!F$9*1000)</f>
        <v>0.24816816762984495</v>
      </c>
      <c r="G185" s="227">
        <f>IF(G$10=0,0,G$10/NMM!G$9*1000)</f>
        <v>0.23975414625623001</v>
      </c>
      <c r="H185" s="227">
        <f>IF(H$10=0,0,H$10/NMM!H$9*1000)</f>
        <v>0.24029880832354647</v>
      </c>
      <c r="I185" s="227">
        <f>IF(I$10=0,0,I$10/NMM!I$9*1000)</f>
        <v>0.23222476665055816</v>
      </c>
      <c r="J185" s="227">
        <f>IF(J$10=0,0,J$10/NMM!J$9*1000)</f>
        <v>0.23373023944028518</v>
      </c>
      <c r="K185" s="227">
        <f>IF(K$10=0,0,K$10/NMM!K$9*1000)</f>
        <v>0.22691271435468099</v>
      </c>
      <c r="L185" s="227">
        <f>IF(L$10=0,0,L$10/NMM!L$9*1000)</f>
        <v>0.22712087127340463</v>
      </c>
      <c r="M185" s="227">
        <f>IF(M$10=0,0,M$10/NMM!M$9*1000)</f>
        <v>0.21869103521613897</v>
      </c>
      <c r="N185" s="227">
        <f>IF(N$10=0,0,N$10/NMM!N$9*1000)</f>
        <v>0.23446722664234212</v>
      </c>
      <c r="O185" s="227">
        <f>IF(O$10=0,0,O$10/NMM!O$9*1000)</f>
        <v>0.2348961509554581</v>
      </c>
      <c r="P185" s="227">
        <f>IF(P$10=0,0,P$10/NMM!P$9*1000)</f>
        <v>0.20843054520517976</v>
      </c>
      <c r="Q185" s="227">
        <f>IF(Q$10=0,0,Q$10/NMM!Q$9*1000)</f>
        <v>0.19898943901543573</v>
      </c>
    </row>
    <row r="186" spans="1:17" x14ac:dyDescent="0.25">
      <c r="A186" s="127" t="s">
        <v>214</v>
      </c>
      <c r="B186" s="225">
        <f>IF(B$15=0,0,B$15/NMM!B$9*1000)</f>
        <v>3.4642839745049159</v>
      </c>
      <c r="C186" s="225">
        <f>IF(C$15=0,0,C$15/NMM!C$9*1000)</f>
        <v>3.5975039823827268</v>
      </c>
      <c r="D186" s="225">
        <f>IF(D$15=0,0,D$15/NMM!D$9*1000)</f>
        <v>3.8533322043412297</v>
      </c>
      <c r="E186" s="225">
        <f>IF(E$15=0,0,E$15/NMM!E$9*1000)</f>
        <v>3.9887821853691028</v>
      </c>
      <c r="F186" s="225">
        <f>IF(F$15=0,0,F$15/NMM!F$9*1000)</f>
        <v>3.819637888172958</v>
      </c>
      <c r="G186" s="225">
        <f>IF(G$15=0,0,G$15/NMM!G$9*1000)</f>
        <v>3.6901349179189613</v>
      </c>
      <c r="H186" s="225">
        <f>IF(H$15=0,0,H$15/NMM!H$9*1000)</f>
        <v>3.6985179909312729</v>
      </c>
      <c r="I186" s="225">
        <f>IF(I$15=0,0,I$15/NMM!I$9*1000)</f>
        <v>3.5742477600657541</v>
      </c>
      <c r="J186" s="225">
        <f>IF(J$15=0,0,J$15/NMM!J$9*1000)</f>
        <v>3.5974189869083197</v>
      </c>
      <c r="K186" s="225">
        <f>IF(K$15=0,0,K$15/NMM!K$9*1000)</f>
        <v>3.4924882160957456</v>
      </c>
      <c r="L186" s="225">
        <f>IF(L$15=0,0,L$15/NMM!L$9*1000)</f>
        <v>3.4956920276926797</v>
      </c>
      <c r="M186" s="225">
        <f>IF(M$15=0,0,M$15/NMM!M$9*1000)</f>
        <v>3.3659456484413135</v>
      </c>
      <c r="N186" s="225">
        <f>IF(N$15=0,0,N$15/NMM!N$9*1000)</f>
        <v>3.6087621993233538</v>
      </c>
      <c r="O186" s="225">
        <f>IF(O$15=0,0,O$15/NMM!O$9*1000)</f>
        <v>3.6153639144957039</v>
      </c>
      <c r="P186" s="225">
        <f>IF(P$15=0,0,P$15/NMM!P$9*1000)</f>
        <v>3.2080230721037406</v>
      </c>
      <c r="Q186" s="225">
        <f>IF(Q$15=0,0,Q$15/NMM!Q$9*1000)</f>
        <v>3.0627119016461402</v>
      </c>
    </row>
    <row r="187" spans="1:17" x14ac:dyDescent="0.25">
      <c r="A187" s="127" t="s">
        <v>213</v>
      </c>
      <c r="B187" s="226">
        <f>IF(B$16=0,0,B$16/NMM!B$9*1000)</f>
        <v>29.615403245462744</v>
      </c>
      <c r="C187" s="226">
        <f>IF(C$16=0,0,C$16/NMM!C$9*1000)</f>
        <v>30.754271849393785</v>
      </c>
      <c r="D187" s="226">
        <f>IF(D$16=0,0,D$16/NMM!D$9*1000)</f>
        <v>32.941291161502456</v>
      </c>
      <c r="E187" s="226">
        <f>IF(E$16=0,0,E$16/NMM!E$9*1000)</f>
        <v>34.099223316387075</v>
      </c>
      <c r="F187" s="226">
        <f>IF(F$16=0,0,F$16/NMM!F$9*1000)</f>
        <v>32.653245848893206</v>
      </c>
      <c r="G187" s="226">
        <f>IF(G$16=0,0,G$16/NMM!G$9*1000)</f>
        <v>31.546153383673058</v>
      </c>
      <c r="H187" s="226">
        <f>IF(H$16=0,0,H$16/NMM!H$9*1000)</f>
        <v>31.617818434668557</v>
      </c>
      <c r="I187" s="226">
        <f>IF(I$16=0,0,I$16/NMM!I$9*1000)</f>
        <v>30.555459509830403</v>
      </c>
      <c r="J187" s="226">
        <f>IF(J$16=0,0,J$16/NMM!J$9*1000)</f>
        <v>30.753545241740625</v>
      </c>
      <c r="K187" s="226">
        <f>IF(K$16=0,0,K$16/NMM!K$9*1000)</f>
        <v>29.85651511564777</v>
      </c>
      <c r="L187" s="226">
        <f>IF(L$16=0,0,L$16/NMM!L$9*1000)</f>
        <v>29.883903797714243</v>
      </c>
      <c r="M187" s="226">
        <f>IF(M$16=0,0,M$16/NMM!M$9*1000)</f>
        <v>28.774730482406827</v>
      </c>
      <c r="N187" s="226">
        <f>IF(N$16=0,0,N$16/NMM!N$9*1000)</f>
        <v>30.850515874703301</v>
      </c>
      <c r="O187" s="226">
        <f>IF(O$16=0,0,O$16/NMM!O$9*1000)</f>
        <v>30.90695248855473</v>
      </c>
      <c r="P187" s="226">
        <f>IF(P$16=0,0,P$16/NMM!P$9*1000)</f>
        <v>27.424685043228308</v>
      </c>
      <c r="Q187" s="226">
        <f>IF(Q$16=0,0,Q$16/NMM!Q$9*1000)</f>
        <v>26.182451744560289</v>
      </c>
    </row>
    <row r="188" spans="1:17" x14ac:dyDescent="0.25">
      <c r="A188" s="127" t="s">
        <v>212</v>
      </c>
      <c r="B188" s="226">
        <f>IF(B$36=0,0,B$36/NMM!B$9*1000)</f>
        <v>48.161996718726876</v>
      </c>
      <c r="C188" s="226">
        <f>IF(C$36=0,0,C$36/NMM!C$9*1000)</f>
        <v>50.014079755076928</v>
      </c>
      <c r="D188" s="226">
        <f>IF(D$36=0,0,D$36/NMM!D$9*1000)</f>
        <v>53.57071601157319</v>
      </c>
      <c r="E188" s="226">
        <f>IF(E$36=0,0,E$36/NMM!E$9*1000)</f>
        <v>55.453801113668007</v>
      </c>
      <c r="F188" s="226">
        <f>IF(F$36=0,0,F$36/NMM!F$9*1000)</f>
        <v>53.102282835575259</v>
      </c>
      <c r="G188" s="226">
        <f>IF(G$36=0,0,G$36/NMM!G$9*1000)</f>
        <v>51.301875688141649</v>
      </c>
      <c r="H188" s="226">
        <f>IF(H$36=0,0,H$36/NMM!H$9*1000)</f>
        <v>51.418420849532325</v>
      </c>
      <c r="I188" s="226">
        <f>IF(I$36=0,0,I$36/NMM!I$9*1000)</f>
        <v>49.690761542377558</v>
      </c>
      <c r="J188" s="226">
        <f>IF(J$36=0,0,J$36/NMM!J$9*1000)</f>
        <v>50.012898110676637</v>
      </c>
      <c r="K188" s="226">
        <f>IF(K$36=0,0,K$36/NMM!K$9*1000)</f>
        <v>48.554104467672566</v>
      </c>
      <c r="L188" s="226">
        <f>IF(L$36=0,0,L$36/NMM!L$9*1000)</f>
        <v>48.598645263044567</v>
      </c>
      <c r="M188" s="226">
        <f>IF(M$36=0,0,M$36/NMM!M$9*1000)</f>
        <v>46.794854136867038</v>
      </c>
      <c r="N188" s="226">
        <f>IF(N$36=0,0,N$36/NMM!N$9*1000)</f>
        <v>50.170596429617376</v>
      </c>
      <c r="O188" s="226">
        <f>IF(O$36=0,0,O$36/NMM!O$9*1000)</f>
        <v>50.262376372257343</v>
      </c>
      <c r="P188" s="226">
        <f>IF(P$36=0,0,P$36/NMM!P$9*1000)</f>
        <v>44.599345148759312</v>
      </c>
      <c r="Q188" s="226">
        <f>IF(Q$36=0,0,Q$36/NMM!Q$9*1000)</f>
        <v>42.579165461909739</v>
      </c>
    </row>
    <row r="189" spans="1:17" x14ac:dyDescent="0.25">
      <c r="A189" s="72" t="s">
        <v>211</v>
      </c>
      <c r="B189" s="224">
        <f>IF(B$44=0,0,B$44/NMM!B$9*1000)</f>
        <v>3.2952945123339443</v>
      </c>
      <c r="C189" s="224">
        <f>IF(C$44=0,0,C$44/NMM!C$9*1000)</f>
        <v>3.4220159832421064</v>
      </c>
      <c r="D189" s="224">
        <f>IF(D$44=0,0,D$44/NMM!D$9*1000)</f>
        <v>3.6653647797392184</v>
      </c>
      <c r="E189" s="224">
        <f>IF(E$44=0,0,E$44/NMM!E$9*1000)</f>
        <v>3.7942074446193903</v>
      </c>
      <c r="F189" s="224">
        <f>IF(F$44=0,0,F$44/NMM!F$9*1000)</f>
        <v>3.6333140887498869</v>
      </c>
      <c r="G189" s="224">
        <f>IF(G$44=0,0,G$44/NMM!G$9*1000)</f>
        <v>3.5101283365570608</v>
      </c>
      <c r="H189" s="224">
        <f>IF(H$44=0,0,H$44/NMM!H$9*1000)</f>
        <v>3.5181024791785283</v>
      </c>
      <c r="I189" s="224">
        <f>IF(I$44=0,0,I$44/NMM!I$9*1000)</f>
        <v>3.3998942107942547</v>
      </c>
      <c r="J189" s="224">
        <f>IF(J$44=0,0,J$44/NMM!J$9*1000)</f>
        <v>3.4219351338884016</v>
      </c>
      <c r="K189" s="224">
        <f>IF(K$44=0,0,K$44/NMM!K$9*1000)</f>
        <v>3.3221229372618075</v>
      </c>
      <c r="L189" s="224">
        <f>IF(L$44=0,0,L$44/NMM!L$9*1000)</f>
        <v>3.3251704653662078</v>
      </c>
      <c r="M189" s="224">
        <f>IF(M$44=0,0,M$44/NMM!M$9*1000)</f>
        <v>3.2017531777856396</v>
      </c>
      <c r="N189" s="224">
        <f>IF(N$44=0,0,N$44/NMM!N$9*1000)</f>
        <v>3.4327250188685565</v>
      </c>
      <c r="O189" s="224">
        <f>IF(O$44=0,0,O$44/NMM!O$9*1000)</f>
        <v>3.4390046991544505</v>
      </c>
      <c r="P189" s="224">
        <f>IF(P$44=0,0,P$44/NMM!P$9*1000)</f>
        <v>3.0515341417572164</v>
      </c>
      <c r="Q189" s="224">
        <f>IF(Q$44=0,0,Q$44/NMM!Q$9*1000)</f>
        <v>2.9133113210780359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30">
        <f t="shared" ref="B191:Q191" si="44">SUM(B192:B198,B199,B200)</f>
        <v>60.315937521289911</v>
      </c>
      <c r="C191" s="230">
        <f t="shared" si="44"/>
        <v>58.896278244016031</v>
      </c>
      <c r="D191" s="230">
        <f t="shared" si="44"/>
        <v>63.084551618257109</v>
      </c>
      <c r="E191" s="230">
        <f t="shared" si="44"/>
        <v>67.60093095502792</v>
      </c>
      <c r="F191" s="230">
        <f t="shared" si="44"/>
        <v>64.734313670651161</v>
      </c>
      <c r="G191" s="230">
        <f t="shared" si="44"/>
        <v>67.025262050744189</v>
      </c>
      <c r="H191" s="230">
        <f t="shared" si="44"/>
        <v>67.177526853505825</v>
      </c>
      <c r="I191" s="230">
        <f t="shared" si="44"/>
        <v>67.095860230838781</v>
      </c>
      <c r="J191" s="230">
        <f t="shared" si="44"/>
        <v>61.797908961975473</v>
      </c>
      <c r="K191" s="230">
        <f t="shared" si="44"/>
        <v>59.995366015050585</v>
      </c>
      <c r="L191" s="230">
        <f t="shared" si="44"/>
        <v>58.90882533401259</v>
      </c>
      <c r="M191" s="230">
        <f t="shared" si="44"/>
        <v>59.036978234728096</v>
      </c>
      <c r="N191" s="230">
        <f t="shared" si="44"/>
        <v>57.399091469022693</v>
      </c>
      <c r="O191" s="230">
        <f t="shared" si="44"/>
        <v>55.103803743084974</v>
      </c>
      <c r="P191" s="230">
        <f t="shared" si="44"/>
        <v>48.895291856988841</v>
      </c>
      <c r="Q191" s="230">
        <f t="shared" si="44"/>
        <v>48.595876734659427</v>
      </c>
    </row>
    <row r="192" spans="1:17" x14ac:dyDescent="0.25">
      <c r="A192" s="132" t="s">
        <v>83</v>
      </c>
      <c r="B192" s="229">
        <f>IF(B$48=0,0,B$48/NMM!B$10*1000)</f>
        <v>0.34386047840042572</v>
      </c>
      <c r="C192" s="229">
        <f>IF(C$48=0,0,C$48/NMM!C$10*1000)</f>
        <v>0.33576701689903254</v>
      </c>
      <c r="D192" s="229">
        <f>IF(D$48=0,0,D$48/NMM!D$10*1000)</f>
        <v>0.35964431608931635</v>
      </c>
      <c r="E192" s="229">
        <f>IF(E$48=0,0,E$48/NMM!E$10*1000)</f>
        <v>0.38539214366526403</v>
      </c>
      <c r="F192" s="229">
        <f>IF(F$48=0,0,F$48/NMM!F$10*1000)</f>
        <v>0.36904959091212503</v>
      </c>
      <c r="G192" s="229">
        <f>IF(G$48=0,0,G$48/NMM!G$10*1000)</f>
        <v>0.38211026174545826</v>
      </c>
      <c r="H192" s="229">
        <f>IF(H$48=0,0,H$48/NMM!H$10*1000)</f>
        <v>0.38297832166581813</v>
      </c>
      <c r="I192" s="229">
        <f>IF(I$48=0,0,I$48/NMM!I$10*1000)</f>
        <v>0.38251274117260747</v>
      </c>
      <c r="J192" s="229">
        <f>IF(J$48=0,0,J$48/NMM!J$10*1000)</f>
        <v>0.35230918084146856</v>
      </c>
      <c r="K192" s="229">
        <f>IF(K$48=0,0,K$48/NMM!K$10*1000)</f>
        <v>0.34203290386495422</v>
      </c>
      <c r="L192" s="229">
        <f>IF(L$48=0,0,L$48/NMM!L$10*1000)</f>
        <v>0.33583854771735444</v>
      </c>
      <c r="M192" s="229">
        <f>IF(M$48=0,0,M$48/NMM!M$10*1000)</f>
        <v>0.3365691459565493</v>
      </c>
      <c r="N192" s="229">
        <f>IF(N$48=0,0,N$48/NMM!N$10*1000)</f>
        <v>0.32723157200899361</v>
      </c>
      <c r="O192" s="229">
        <f>IF(O$48=0,0,O$48/NMM!O$10*1000)</f>
        <v>0.31414616261402278</v>
      </c>
      <c r="P192" s="229">
        <f>IF(P$48=0,0,P$48/NMM!P$10*1000)</f>
        <v>0.27875150649093422</v>
      </c>
      <c r="Q192" s="229">
        <f>IF(Q$48=0,0,Q$48/NMM!Q$10*1000)</f>
        <v>0.27704454426112268</v>
      </c>
    </row>
    <row r="193" spans="1:17" x14ac:dyDescent="0.25">
      <c r="A193" s="76" t="s">
        <v>82</v>
      </c>
      <c r="B193" s="228">
        <f>IF(B$49=0,0,B$49/NMM!B$10*1000)</f>
        <v>0.35337286806180801</v>
      </c>
      <c r="C193" s="228">
        <f>IF(C$49=0,0,C$49/NMM!C$10*1000)</f>
        <v>0.34505551296302084</v>
      </c>
      <c r="D193" s="228">
        <f>IF(D$49=0,0,D$49/NMM!D$10*1000)</f>
        <v>0.3695933421886724</v>
      </c>
      <c r="E193" s="228">
        <f>IF(E$49=0,0,E$49/NMM!E$10*1000)</f>
        <v>0.39605344519090879</v>
      </c>
      <c r="F193" s="228">
        <f>IF(F$49=0,0,F$49/NMM!F$10*1000)</f>
        <v>0.37925879997697659</v>
      </c>
      <c r="G193" s="228">
        <f>IF(G$49=0,0,G$49/NMM!G$10*1000)</f>
        <v>0.39268077487986641</v>
      </c>
      <c r="H193" s="228">
        <f>IF(H$49=0,0,H$49/NMM!H$10*1000)</f>
        <v>0.39357284838925605</v>
      </c>
      <c r="I193" s="228">
        <f>IF(I$49=0,0,I$49/NMM!I$10*1000)</f>
        <v>0.39309438830287202</v>
      </c>
      <c r="J193" s="228">
        <f>IF(J$49=0,0,J$49/NMM!J$10*1000)</f>
        <v>0.36205529131347175</v>
      </c>
      <c r="K193" s="228">
        <f>IF(K$49=0,0,K$49/NMM!K$10*1000)</f>
        <v>0.35149473638991446</v>
      </c>
      <c r="L193" s="228">
        <f>IF(L$49=0,0,L$49/NMM!L$10*1000)</f>
        <v>0.34512902257524147</v>
      </c>
      <c r="M193" s="228">
        <f>IF(M$49=0,0,M$49/NMM!M$10*1000)</f>
        <v>0.34587983173012365</v>
      </c>
      <c r="N193" s="228">
        <f>IF(N$49=0,0,N$49/NMM!N$10*1000)</f>
        <v>0.33628394766128189</v>
      </c>
      <c r="O193" s="228">
        <f>IF(O$49=0,0,O$49/NMM!O$10*1000)</f>
        <v>0.32283654984117216</v>
      </c>
      <c r="P193" s="228">
        <f>IF(P$49=0,0,P$49/NMM!P$10*1000)</f>
        <v>0.28646275310111108</v>
      </c>
      <c r="Q193" s="228">
        <f>IF(Q$49=0,0,Q$49/NMM!Q$10*1000)</f>
        <v>0.2847085702952602</v>
      </c>
    </row>
    <row r="194" spans="1:17" x14ac:dyDescent="0.25">
      <c r="A194" s="76" t="s">
        <v>81</v>
      </c>
      <c r="B194" s="228">
        <f>IF(B$50=0,0,B$50/NMM!B$10*1000)</f>
        <v>0.48977361127829239</v>
      </c>
      <c r="C194" s="228">
        <f>IF(C$50=0,0,C$50/NMM!C$10*1000)</f>
        <v>0.47824578497583747</v>
      </c>
      <c r="D194" s="228">
        <f>IF(D$50=0,0,D$50/NMM!D$10*1000)</f>
        <v>0.51225513407695544</v>
      </c>
      <c r="E194" s="228">
        <f>IF(E$50=0,0,E$50/NMM!E$10*1000)</f>
        <v>0.54892874819249693</v>
      </c>
      <c r="F194" s="228">
        <f>IF(F$50=0,0,F$50/NMM!F$10*1000)</f>
        <v>0.52565142619072258</v>
      </c>
      <c r="G194" s="228">
        <f>IF(G$50=0,0,G$50/NMM!G$10*1000)</f>
        <v>0.5442542384403749</v>
      </c>
      <c r="H194" s="228">
        <f>IF(H$50=0,0,H$50/NMM!H$10*1000)</f>
        <v>0.5454906493358006</v>
      </c>
      <c r="I194" s="228">
        <f>IF(I$50=0,0,I$50/NMM!I$10*1000)</f>
        <v>0.54482750525898982</v>
      </c>
      <c r="J194" s="228">
        <f>IF(J$50=0,0,J$50/NMM!J$10*1000)</f>
        <v>0.50180742081759822</v>
      </c>
      <c r="K194" s="228">
        <f>IF(K$50=0,0,K$50/NMM!K$10*1000)</f>
        <v>0.48717052707308811</v>
      </c>
      <c r="L194" s="228">
        <f>IF(L$50=0,0,L$50/NMM!L$10*1000)</f>
        <v>0.47834766905210624</v>
      </c>
      <c r="M194" s="228">
        <f>IF(M$50=0,0,M$50/NMM!M$10*1000)</f>
        <v>0.4793882880254427</v>
      </c>
      <c r="N194" s="228">
        <f>IF(N$50=0,0,N$50/NMM!N$10*1000)</f>
        <v>0.46608842485376761</v>
      </c>
      <c r="O194" s="228">
        <f>IF(O$50=0,0,O$50/NMM!O$10*1000)</f>
        <v>0.44745037652601932</v>
      </c>
      <c r="P194" s="228">
        <f>IF(P$50=0,0,P$50/NMM!P$10*1000)</f>
        <v>0.39703641610230533</v>
      </c>
      <c r="Q194" s="228">
        <f>IF(Q$50=0,0,Q$50/NMM!Q$10*1000)</f>
        <v>0.39460512461018776</v>
      </c>
    </row>
    <row r="195" spans="1:17" x14ac:dyDescent="0.25">
      <c r="A195" s="76" t="s">
        <v>80</v>
      </c>
      <c r="B195" s="228">
        <f>IF(B$51=0,0,B$51/NMM!B$10*1000)</f>
        <v>0.25169512899020985</v>
      </c>
      <c r="C195" s="228">
        <f>IF(C$51=0,0,C$51/NMM!C$10*1000)</f>
        <v>0.24577096798733278</v>
      </c>
      <c r="D195" s="228">
        <f>IF(D$51=0,0,D$51/NMM!D$10*1000)</f>
        <v>0.26324840513740244</v>
      </c>
      <c r="E195" s="228">
        <f>IF(E$51=0,0,E$51/NMM!E$10*1000)</f>
        <v>0.28209501063592435</v>
      </c>
      <c r="F195" s="228">
        <f>IF(F$51=0,0,F$51/NMM!F$10*1000)</f>
        <v>0.27013277251433171</v>
      </c>
      <c r="G195" s="228">
        <f>IF(G$51=0,0,G$51/NMM!G$10*1000)</f>
        <v>0.27969277558705014</v>
      </c>
      <c r="H195" s="228">
        <f>IF(H$51=0,0,H$51/NMM!H$10*1000)</f>
        <v>0.28032816833309232</v>
      </c>
      <c r="I195" s="228">
        <f>IF(I$51=0,0,I$51/NMM!I$10*1000)</f>
        <v>0.27998737795543932</v>
      </c>
      <c r="J195" s="228">
        <f>IF(J$51=0,0,J$51/NMM!J$10*1000)</f>
        <v>0.25787931526421914</v>
      </c>
      <c r="K195" s="228">
        <f>IF(K$51=0,0,K$51/NMM!K$10*1000)</f>
        <v>0.25035740151834535</v>
      </c>
      <c r="L195" s="228">
        <f>IF(L$51=0,0,L$51/NMM!L$10*1000)</f>
        <v>0.24582332631193016</v>
      </c>
      <c r="M195" s="228">
        <f>IF(M$51=0,0,M$51/NMM!M$10*1000)</f>
        <v>0.24635810140126169</v>
      </c>
      <c r="N195" s="228">
        <f>IF(N$51=0,0,N$51/NMM!N$10*1000)</f>
        <v>0.23952328895023961</v>
      </c>
      <c r="O195" s="228">
        <f>IF(O$51=0,0,O$51/NMM!O$10*1000)</f>
        <v>0.22994517802316305</v>
      </c>
      <c r="P195" s="228">
        <f>IF(P$51=0,0,P$51/NMM!P$10*1000)</f>
        <v>0.2040373953669348</v>
      </c>
      <c r="Q195" s="228">
        <f>IF(Q$51=0,0,Q$51/NMM!Q$10*1000)</f>
        <v>0.20278795233523655</v>
      </c>
    </row>
    <row r="196" spans="1:17" x14ac:dyDescent="0.25">
      <c r="A196" s="129" t="s">
        <v>79</v>
      </c>
      <c r="B196" s="227">
        <f>IF(B$52=0,0,B$52/NMM!B$10*1000)</f>
        <v>0.26120485818810724</v>
      </c>
      <c r="C196" s="227">
        <f>IF(C$52=0,0,C$52/NMM!C$10*1000)</f>
        <v>0.25505686620730011</v>
      </c>
      <c r="D196" s="227">
        <f>IF(D$52=0,0,D$52/NMM!D$10*1000)</f>
        <v>0.27319464865303456</v>
      </c>
      <c r="E196" s="227">
        <f>IF(E$52=0,0,E$52/NMM!E$10*1000)</f>
        <v>0.29275333036578272</v>
      </c>
      <c r="F196" s="227">
        <f>IF(F$52=0,0,F$52/NMM!F$10*1000)</f>
        <v>0.28033912622643881</v>
      </c>
      <c r="G196" s="227">
        <f>IF(G$52=0,0,G$52/NMM!G$10*1000)</f>
        <v>0.29026033231773518</v>
      </c>
      <c r="H196" s="227">
        <f>IF(H$52=0,0,H$52/NMM!H$10*1000)</f>
        <v>0.29091973193658971</v>
      </c>
      <c r="I196" s="227">
        <f>IF(I$52=0,0,I$52/NMM!I$10*1000)</f>
        <v>0.29056606556797998</v>
      </c>
      <c r="J196" s="227">
        <f>IF(J$52=0,0,J$52/NMM!J$10*1000)</f>
        <v>0.26762269990475906</v>
      </c>
      <c r="K196" s="227">
        <f>IF(K$52=0,0,K$52/NMM!K$10*1000)</f>
        <v>0.25981658771984445</v>
      </c>
      <c r="L196" s="227">
        <f>IF(L$52=0,0,L$52/NMM!L$10*1000)</f>
        <v>0.2551112027723591</v>
      </c>
      <c r="M196" s="227">
        <f>IF(M$52=0,0,M$52/NMM!M$10*1000)</f>
        <v>0.25566618312470768</v>
      </c>
      <c r="N196" s="227">
        <f>IF(N$52=0,0,N$52/NMM!N$10*1000)</f>
        <v>0.24857313279761534</v>
      </c>
      <c r="O196" s="227">
        <f>IF(O$52=0,0,O$52/NMM!O$10*1000)</f>
        <v>0.23863313468778186</v>
      </c>
      <c r="P196" s="227">
        <f>IF(P$52=0,0,P$52/NMM!P$10*1000)</f>
        <v>0.21174648526457573</v>
      </c>
      <c r="Q196" s="227">
        <f>IF(Q$52=0,0,Q$52/NMM!Q$10*1000)</f>
        <v>0.21044983486367921</v>
      </c>
    </row>
    <row r="197" spans="1:17" x14ac:dyDescent="0.25">
      <c r="A197" s="127" t="s">
        <v>210</v>
      </c>
      <c r="B197" s="226">
        <f>IF(B$57=0,0,B$57/NMM!B$10*1000)</f>
        <v>3.0166320419461785</v>
      </c>
      <c r="C197" s="226">
        <f>IF(C$57=0,0,C$57/NMM!C$10*1000)</f>
        <v>2.6816004068412087</v>
      </c>
      <c r="D197" s="226">
        <f>IF(D$57=0,0,D$57/NMM!D$10*1000)</f>
        <v>2.8633978603794108</v>
      </c>
      <c r="E197" s="226">
        <f>IF(E$57=0,0,E$57/NMM!E$10*1000)</f>
        <v>3.1332286456348903</v>
      </c>
      <c r="F197" s="226">
        <f>IF(F$57=0,0,F$57/NMM!F$10*1000)</f>
        <v>3.1826730082925465</v>
      </c>
      <c r="G197" s="226">
        <f>IF(G$57=0,0,G$57/NMM!G$10*1000)</f>
        <v>3.198689901308347</v>
      </c>
      <c r="H197" s="226">
        <f>IF(H$57=0,0,H$57/NMM!H$10*1000)</f>
        <v>3.2901785582342535</v>
      </c>
      <c r="I197" s="226">
        <f>IF(I$57=0,0,I$57/NMM!I$10*1000)</f>
        <v>3.3784142335489431</v>
      </c>
      <c r="J197" s="226">
        <f>IF(J$57=0,0,J$57/NMM!J$10*1000)</f>
        <v>3.4358197356819127</v>
      </c>
      <c r="K197" s="226">
        <f>IF(K$57=0,0,K$57/NMM!K$10*1000)</f>
        <v>3.3105235388434116</v>
      </c>
      <c r="L197" s="226">
        <f>IF(L$57=0,0,L$57/NMM!L$10*1000)</f>
        <v>3.2955686102220727</v>
      </c>
      <c r="M197" s="226">
        <f>IF(M$57=0,0,M$57/NMM!M$10*1000)</f>
        <v>3.2670581214976586</v>
      </c>
      <c r="N197" s="226">
        <f>IF(N$57=0,0,N$57/NMM!N$10*1000)</f>
        <v>2.7649794889427355</v>
      </c>
      <c r="O197" s="226">
        <f>IF(O$57=0,0,O$57/NMM!O$10*1000)</f>
        <v>2.5746804370002874</v>
      </c>
      <c r="P197" s="226">
        <f>IF(P$57=0,0,P$57/NMM!P$10*1000)</f>
        <v>2.5658676458032499</v>
      </c>
      <c r="Q197" s="226">
        <f>IF(Q$57=0,0,Q$57/NMM!Q$10*1000)</f>
        <v>2.7803724738294888</v>
      </c>
    </row>
    <row r="198" spans="1:17" x14ac:dyDescent="0.25">
      <c r="A198" s="127" t="s">
        <v>209</v>
      </c>
      <c r="B198" s="226">
        <f>IF(B$58=0,0,B$58/NMM!B$10*1000)</f>
        <v>8.7299221010857391</v>
      </c>
      <c r="C198" s="226">
        <f>IF(C$58=0,0,C$58/NMM!C$10*1000)</f>
        <v>9.044341361051476</v>
      </c>
      <c r="D198" s="226">
        <f>IF(D$58=0,0,D$58/NMM!D$10*1000)</f>
        <v>9.7050305970147015</v>
      </c>
      <c r="E198" s="226">
        <f>IF(E$58=0,0,E$58/NMM!E$10*1000)</f>
        <v>10.272175941362796</v>
      </c>
      <c r="F198" s="226">
        <f>IF(F$58=0,0,F$58/NMM!F$10*1000)</f>
        <v>9.4776023884572105</v>
      </c>
      <c r="G198" s="226">
        <f>IF(G$58=0,0,G$58/NMM!G$10*1000)</f>
        <v>10.003263964541913</v>
      </c>
      <c r="H198" s="226">
        <f>IF(H$58=0,0,H$58/NMM!H$10*1000)</f>
        <v>9.8601484789157059</v>
      </c>
      <c r="I198" s="226">
        <f>IF(I$58=0,0,I$58/NMM!I$10*1000)</f>
        <v>9.66654202669719</v>
      </c>
      <c r="J198" s="226">
        <f>IF(J$58=0,0,J$58/NMM!J$10*1000)</f>
        <v>8.2649477591509957</v>
      </c>
      <c r="K198" s="226">
        <f>IF(K$58=0,0,K$58/NMM!K$10*1000)</f>
        <v>8.0732556126337514</v>
      </c>
      <c r="L198" s="226">
        <f>IF(L$58=0,0,L$58/NMM!L$10*1000)</f>
        <v>7.8384367452478765</v>
      </c>
      <c r="M198" s="226">
        <f>IF(M$58=0,0,M$58/NMM!M$10*1000)</f>
        <v>7.9257454651575125</v>
      </c>
      <c r="N198" s="226">
        <f>IF(N$58=0,0,N$58/NMM!N$10*1000)</f>
        <v>8.5160177716763581</v>
      </c>
      <c r="O198" s="226">
        <f>IF(O$58=0,0,O$58/NMM!O$10*1000)</f>
        <v>8.3324773760998738</v>
      </c>
      <c r="P198" s="226">
        <f>IF(P$58=0,0,P$58/NMM!P$10*1000)</f>
        <v>6.8398077683748699</v>
      </c>
      <c r="Q198" s="226">
        <f>IF(Q$58=0,0,Q$58/NMM!Q$10*1000)</f>
        <v>6.3633028025643918</v>
      </c>
    </row>
    <row r="199" spans="1:17" x14ac:dyDescent="0.25">
      <c r="A199" s="127" t="s">
        <v>208</v>
      </c>
      <c r="B199" s="226">
        <f>IF(B$77=0,0,B$77/NMM!B$10*1000)</f>
        <v>39.866912246472957</v>
      </c>
      <c r="C199" s="226">
        <f>IF(C$77=0,0,C$77/NMM!C$10*1000)</f>
        <v>38.682954328095121</v>
      </c>
      <c r="D199" s="226">
        <f>IF(D$77=0,0,D$77/NMM!D$10*1000)</f>
        <v>41.425526085791212</v>
      </c>
      <c r="E199" s="226">
        <f>IF(E$77=0,0,E$77/NMM!E$10*1000)</f>
        <v>44.45159192972762</v>
      </c>
      <c r="F199" s="226">
        <f>IF(F$77=0,0,F$77/NMM!F$10*1000)</f>
        <v>42.73621198855809</v>
      </c>
      <c r="G199" s="226">
        <f>IF(G$77=0,0,G$77/NMM!G$10*1000)</f>
        <v>44.158770036433076</v>
      </c>
      <c r="H199" s="226">
        <f>IF(H$77=0,0,H$77/NMM!H$10*1000)</f>
        <v>44.337433900188415</v>
      </c>
      <c r="I199" s="226">
        <f>IF(I$77=0,0,I$77/NMM!I$10*1000)</f>
        <v>44.369334063011564</v>
      </c>
      <c r="J199" s="226">
        <f>IF(J$77=0,0,J$77/NMM!J$10*1000)</f>
        <v>41.167442181718457</v>
      </c>
      <c r="K199" s="226">
        <f>IF(K$77=0,0,K$77/NMM!K$10*1000)</f>
        <v>39.943326569158394</v>
      </c>
      <c r="L199" s="226">
        <f>IF(L$77=0,0,L$77/NMM!L$10*1000)</f>
        <v>39.261797019921843</v>
      </c>
      <c r="M199" s="226">
        <f>IF(M$77=0,0,M$77/NMM!M$10*1000)</f>
        <v>39.314018367101646</v>
      </c>
      <c r="N199" s="226">
        <f>IF(N$77=0,0,N$77/NMM!N$10*1000)</f>
        <v>37.840579405303572</v>
      </c>
      <c r="O199" s="226">
        <f>IF(O$77=0,0,O$77/NMM!O$10*1000)</f>
        <v>36.253232135529331</v>
      </c>
      <c r="P199" s="226">
        <f>IF(P$77=0,0,P$77/NMM!P$10*1000)</f>
        <v>32.430253681300073</v>
      </c>
      <c r="Q199" s="226">
        <f>IF(Q$77=0,0,Q$77/NMM!Q$10*1000)</f>
        <v>32.445819345003905</v>
      </c>
    </row>
    <row r="200" spans="1:17" x14ac:dyDescent="0.25">
      <c r="A200" s="72" t="s">
        <v>207</v>
      </c>
      <c r="B200" s="258">
        <f>IF(B$87=0,0,B$87/NMM!B$10*1000)</f>
        <v>7.0025641868661932</v>
      </c>
      <c r="C200" s="258">
        <f>IF(C$87=0,0,C$87/NMM!C$10*1000)</f>
        <v>6.827485998995698</v>
      </c>
      <c r="D200" s="258">
        <f>IF(D$87=0,0,D$87/NMM!D$10*1000)</f>
        <v>7.3126612289264008</v>
      </c>
      <c r="E200" s="258">
        <f>IF(E$87=0,0,E$87/NMM!E$10*1000)</f>
        <v>7.8387117602522327</v>
      </c>
      <c r="F200" s="258">
        <f>IF(F$87=0,0,F$87/NMM!F$10*1000)</f>
        <v>7.513394569522716</v>
      </c>
      <c r="G200" s="258">
        <f>IF(G$87=0,0,G$87/NMM!G$10*1000)</f>
        <v>7.7755397654903646</v>
      </c>
      <c r="H200" s="258">
        <f>IF(H$87=0,0,H$87/NMM!H$10*1000)</f>
        <v>7.7964761965068901</v>
      </c>
      <c r="I200" s="258">
        <f>IF(I$87=0,0,I$87/NMM!I$10*1000)</f>
        <v>7.7905818293231972</v>
      </c>
      <c r="J200" s="258">
        <f>IF(J$87=0,0,J$87/NMM!J$10*1000)</f>
        <v>7.1880253772825924</v>
      </c>
      <c r="K200" s="258">
        <f>IF(K$87=0,0,K$87/NMM!K$10*1000)</f>
        <v>6.9773881378488829</v>
      </c>
      <c r="L200" s="258">
        <f>IF(L$87=0,0,L$87/NMM!L$10*1000)</f>
        <v>6.8527731901918045</v>
      </c>
      <c r="M200" s="258">
        <f>IF(M$87=0,0,M$87/NMM!M$10*1000)</f>
        <v>6.8662947307331983</v>
      </c>
      <c r="N200" s="258">
        <f>IF(N$87=0,0,N$87/NMM!N$10*1000)</f>
        <v>6.6598144368281256</v>
      </c>
      <c r="O200" s="258">
        <f>IF(O$87=0,0,O$87/NMM!O$10*1000)</f>
        <v>6.3904023927633302</v>
      </c>
      <c r="P200" s="258">
        <f>IF(P$87=0,0,P$87/NMM!P$10*1000)</f>
        <v>5.6813282051847933</v>
      </c>
      <c r="Q200" s="258">
        <f>IF(Q$87=0,0,Q$87/NMM!Q$10*1000)</f>
        <v>5.6367860868961523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30">
        <f t="shared" ref="B202:Q202" si="45">SUM(B203:B208,B209:B210,B211)</f>
        <v>205.32103541342951</v>
      </c>
      <c r="C202" s="230">
        <f t="shared" si="45"/>
        <v>216.41178533586759</v>
      </c>
      <c r="D202" s="230">
        <f t="shared" si="45"/>
        <v>224.94938662753484</v>
      </c>
      <c r="E202" s="230">
        <f t="shared" si="45"/>
        <v>238.30776053215544</v>
      </c>
      <c r="F202" s="230">
        <f t="shared" si="45"/>
        <v>230.99760953917354</v>
      </c>
      <c r="G202" s="230">
        <f t="shared" si="45"/>
        <v>232.85864511446556</v>
      </c>
      <c r="H202" s="230">
        <f t="shared" si="45"/>
        <v>222.15901712778503</v>
      </c>
      <c r="I202" s="230">
        <f t="shared" si="45"/>
        <v>219.30628358862811</v>
      </c>
      <c r="J202" s="230">
        <f t="shared" si="45"/>
        <v>218.57081950391839</v>
      </c>
      <c r="K202" s="230">
        <f t="shared" si="45"/>
        <v>212.03818623393823</v>
      </c>
      <c r="L202" s="230">
        <f t="shared" si="45"/>
        <v>213.86465182787936</v>
      </c>
      <c r="M202" s="230">
        <f t="shared" si="45"/>
        <v>203.11320802568164</v>
      </c>
      <c r="N202" s="230">
        <f t="shared" si="45"/>
        <v>215.23147200569505</v>
      </c>
      <c r="O202" s="230">
        <f t="shared" si="45"/>
        <v>204.24246848149127</v>
      </c>
      <c r="P202" s="230">
        <f t="shared" si="45"/>
        <v>180.9753166651214</v>
      </c>
      <c r="Q202" s="230">
        <f t="shared" si="45"/>
        <v>175.53930581963209</v>
      </c>
    </row>
    <row r="203" spans="1:17" x14ac:dyDescent="0.25">
      <c r="A203" s="132" t="s">
        <v>83</v>
      </c>
      <c r="B203" s="229">
        <f>IF(B$98=0,0,B$98/NMM!B$11*1000)</f>
        <v>1.8668624240926353</v>
      </c>
      <c r="C203" s="229">
        <f>IF(C$98=0,0,C$98/NMM!C$11*1000)</f>
        <v>1.9677040365631604</v>
      </c>
      <c r="D203" s="229">
        <f>IF(D$98=0,0,D$98/NMM!D$11*1000)</f>
        <v>2.0453313824958599</v>
      </c>
      <c r="E203" s="229">
        <f>IF(E$98=0,0,E$98/NMM!E$11*1000)</f>
        <v>2.1667911551845211</v>
      </c>
      <c r="F203" s="229">
        <f>IF(F$98=0,0,F$98/NMM!F$11*1000)</f>
        <v>2.100324286966357</v>
      </c>
      <c r="G203" s="229">
        <f>IF(G$98=0,0,G$98/NMM!G$11*1000)</f>
        <v>2.1172455798987477</v>
      </c>
      <c r="H203" s="229">
        <f>IF(H$98=0,0,H$98/NMM!H$11*1000)</f>
        <v>2.0199602072632401</v>
      </c>
      <c r="I203" s="229">
        <f>IF(I$98=0,0,I$98/NMM!I$11*1000)</f>
        <v>1.9940219928008136</v>
      </c>
      <c r="J203" s="229">
        <f>IF(J$98=0,0,J$98/NMM!J$11*1000)</f>
        <v>1.9873348539928026</v>
      </c>
      <c r="K203" s="229">
        <f>IF(K$98=0,0,K$98/NMM!K$11*1000)</f>
        <v>1.9279374933787434</v>
      </c>
      <c r="L203" s="229">
        <f>IF(L$98=0,0,L$98/NMM!L$11*1000)</f>
        <v>1.9445444619699594</v>
      </c>
      <c r="M203" s="229">
        <f>IF(M$98=0,0,M$98/NMM!M$11*1000)</f>
        <v>1.8467879588496088</v>
      </c>
      <c r="N203" s="229">
        <f>IF(N$98=0,0,N$98/NMM!N$11*1000)</f>
        <v>1.9569721473521113</v>
      </c>
      <c r="O203" s="229">
        <f>IF(O$98=0,0,O$98/NMM!O$11*1000)</f>
        <v>1.8570556545473231</v>
      </c>
      <c r="P203" s="229">
        <f>IF(P$98=0,0,P$98/NMM!P$11*1000)</f>
        <v>1.6455012399975584</v>
      </c>
      <c r="Q203" s="229">
        <f>IF(Q$98=0,0,Q$98/NMM!Q$11*1000)</f>
        <v>1.5960748168160772</v>
      </c>
    </row>
    <row r="204" spans="1:17" x14ac:dyDescent="0.25">
      <c r="A204" s="76" t="s">
        <v>82</v>
      </c>
      <c r="B204" s="228">
        <f>IF(B$99=0,0,B$99/NMM!B$11*1000)</f>
        <v>1.918506401629019</v>
      </c>
      <c r="C204" s="228">
        <f>IF(C$99=0,0,C$99/NMM!C$11*1000)</f>
        <v>2.0221376476054473</v>
      </c>
      <c r="D204" s="228">
        <f>IF(D$99=0,0,D$99/NMM!D$11*1000)</f>
        <v>2.1019124388227159</v>
      </c>
      <c r="E204" s="228">
        <f>IF(E$99=0,0,E$99/NMM!E$11*1000)</f>
        <v>2.2267322158112957</v>
      </c>
      <c r="F204" s="228">
        <f>IF(F$99=0,0,F$99/NMM!F$11*1000)</f>
        <v>2.1584266403563945</v>
      </c>
      <c r="G204" s="228">
        <f>IF(G$99=0,0,G$99/NMM!G$11*1000)</f>
        <v>2.1758160357374758</v>
      </c>
      <c r="H204" s="228">
        <f>IF(H$99=0,0,H$99/NMM!H$11*1000)</f>
        <v>2.0758394076917317</v>
      </c>
      <c r="I204" s="228">
        <f>IF(I$99=0,0,I$99/NMM!I$11*1000)</f>
        <v>2.0491836510324384</v>
      </c>
      <c r="J204" s="228">
        <f>IF(J$99=0,0,J$99/NMM!J$11*1000)</f>
        <v>2.042311522456608</v>
      </c>
      <c r="K204" s="228">
        <f>IF(K$99=0,0,K$99/NMM!K$11*1000)</f>
        <v>1.9812710220387342</v>
      </c>
      <c r="L204" s="228">
        <f>IF(L$99=0,0,L$99/NMM!L$11*1000)</f>
        <v>1.9983373977623684</v>
      </c>
      <c r="M204" s="228">
        <f>IF(M$99=0,0,M$99/NMM!M$11*1000)</f>
        <v>1.8978766061063286</v>
      </c>
      <c r="N204" s="228">
        <f>IF(N$99=0,0,N$99/NMM!N$11*1000)</f>
        <v>2.0111088766112597</v>
      </c>
      <c r="O204" s="228">
        <f>IF(O$99=0,0,O$99/NMM!O$11*1000)</f>
        <v>1.9084283423627466</v>
      </c>
      <c r="P204" s="228">
        <f>IF(P$99=0,0,P$99/NMM!P$11*1000)</f>
        <v>1.6910215889947962</v>
      </c>
      <c r="Q204" s="228">
        <f>IF(Q$99=0,0,Q$99/NMM!Q$11*1000)</f>
        <v>1.6402278571913478</v>
      </c>
    </row>
    <row r="205" spans="1:17" x14ac:dyDescent="0.25">
      <c r="A205" s="76" t="s">
        <v>81</v>
      </c>
      <c r="B205" s="228">
        <f>IF(B$100=0,0,B$100/NMM!B$11*1000)</f>
        <v>3.7549205869602496</v>
      </c>
      <c r="C205" s="228">
        <f>IF(C$100=0,0,C$100/NMM!C$11*1000)</f>
        <v>3.9577487342308659</v>
      </c>
      <c r="D205" s="228">
        <f>IF(D$100=0,0,D$100/NMM!D$11*1000)</f>
        <v>4.1138847813182409</v>
      </c>
      <c r="E205" s="228">
        <f>IF(E$100=0,0,E$100/NMM!E$11*1000)</f>
        <v>4.3581833407998456</v>
      </c>
      <c r="F205" s="228">
        <f>IF(F$100=0,0,F$100/NMM!F$11*1000)</f>
        <v>4.2244949615158376</v>
      </c>
      <c r="G205" s="228">
        <f>IF(G$100=0,0,G$100/NMM!G$11*1000)</f>
        <v>4.2585296661463623</v>
      </c>
      <c r="H205" s="228">
        <f>IF(H$100=0,0,H$100/NMM!H$11*1000)</f>
        <v>4.0628543749171691</v>
      </c>
      <c r="I205" s="228">
        <f>IF(I$100=0,0,I$100/NMM!I$11*1000)</f>
        <v>4.0106834520805306</v>
      </c>
      <c r="J205" s="228">
        <f>IF(J$100=0,0,J$100/NMM!J$11*1000)</f>
        <v>3.9972332509012625</v>
      </c>
      <c r="K205" s="228">
        <f>IF(K$100=0,0,K$100/NMM!K$11*1000)</f>
        <v>3.87776415167761</v>
      </c>
      <c r="L205" s="228">
        <f>IF(L$100=0,0,L$100/NMM!L$11*1000)</f>
        <v>3.9111666388911308</v>
      </c>
      <c r="M205" s="228">
        <f>IF(M$100=0,0,M$100/NMM!M$11*1000)</f>
        <v>3.714543737632483</v>
      </c>
      <c r="N205" s="228">
        <f>IF(N$100=0,0,N$100/NMM!N$11*1000)</f>
        <v>3.9361631094866483</v>
      </c>
      <c r="O205" s="228">
        <f>IF(O$100=0,0,O$100/NMM!O$11*1000)</f>
        <v>3.7351957050503435</v>
      </c>
      <c r="P205" s="228">
        <f>IF(P$100=0,0,P$100/NMM!P$11*1000)</f>
        <v>3.3096849570682974</v>
      </c>
      <c r="Q205" s="228">
        <f>IF(Q$100=0,0,Q$100/NMM!Q$11*1000)</f>
        <v>3.2102709394369988</v>
      </c>
    </row>
    <row r="206" spans="1:17" x14ac:dyDescent="0.25">
      <c r="A206" s="76" t="s">
        <v>80</v>
      </c>
      <c r="B206" s="228">
        <f>IF(B$101=0,0,B$101/NMM!B$11*1000)</f>
        <v>1.4896138203591058</v>
      </c>
      <c r="C206" s="228">
        <f>IF(C$101=0,0,C$101/NMM!C$11*1000)</f>
        <v>1.5700777354632953</v>
      </c>
      <c r="D206" s="228">
        <f>IF(D$101=0,0,D$101/NMM!D$11*1000)</f>
        <v>1.6320184365277293</v>
      </c>
      <c r="E206" s="228">
        <f>IF(E$101=0,0,E$101/NMM!E$11*1000)</f>
        <v>1.7289340708453695</v>
      </c>
      <c r="F206" s="228">
        <f>IF(F$101=0,0,F$101/NMM!F$11*1000)</f>
        <v>1.6758985797368662</v>
      </c>
      <c r="G206" s="228">
        <f>IF(G$101=0,0,G$101/NMM!G$11*1000)</f>
        <v>1.689400480833132</v>
      </c>
      <c r="H206" s="228">
        <f>IF(H$101=0,0,H$101/NMM!H$11*1000)</f>
        <v>1.6117741738667399</v>
      </c>
      <c r="I206" s="228">
        <f>IF(I$101=0,0,I$101/NMM!I$11*1000)</f>
        <v>1.5910774571510191</v>
      </c>
      <c r="J206" s="228">
        <f>IF(J$101=0,0,J$101/NMM!J$11*1000)</f>
        <v>1.5857416304406418</v>
      </c>
      <c r="K206" s="228">
        <f>IF(K$101=0,0,K$101/NMM!K$11*1000)</f>
        <v>1.5383470671767956</v>
      </c>
      <c r="L206" s="228">
        <f>IF(L$101=0,0,L$101/NMM!L$11*1000)</f>
        <v>1.5515981614237473</v>
      </c>
      <c r="M206" s="228">
        <f>IF(M$101=0,0,M$101/NMM!M$11*1000)</f>
        <v>1.4735959282657105</v>
      </c>
      <c r="N206" s="228">
        <f>IF(N$101=0,0,N$101/NMM!N$11*1000)</f>
        <v>1.561514506442758</v>
      </c>
      <c r="O206" s="228">
        <f>IF(O$101=0,0,O$101/NMM!O$11*1000)</f>
        <v>1.4817887662687519</v>
      </c>
      <c r="P206" s="228">
        <f>IF(P$101=0,0,P$101/NMM!P$11*1000)</f>
        <v>1.3129844796730348</v>
      </c>
      <c r="Q206" s="228">
        <f>IF(Q$101=0,0,Q$101/NMM!Q$11*1000)</f>
        <v>1.2735459639517508</v>
      </c>
    </row>
    <row r="207" spans="1:17" x14ac:dyDescent="0.25">
      <c r="A207" s="129" t="s">
        <v>79</v>
      </c>
      <c r="B207" s="227">
        <f>IF(B$102=0,0,B$102/NMM!B$11*1000)</f>
        <v>1.685190348558121</v>
      </c>
      <c r="C207" s="227">
        <f>IF(C$102=0,0,C$102/NMM!C$11*1000)</f>
        <v>1.7762186481667341</v>
      </c>
      <c r="D207" s="227">
        <f>IF(D$102=0,0,D$102/NMM!D$11*1000)</f>
        <v>1.8462917571766548</v>
      </c>
      <c r="E207" s="227">
        <f>IF(E$102=0,0,E$102/NMM!E$11*1000)</f>
        <v>1.9559317788683865</v>
      </c>
      <c r="F207" s="227">
        <f>IF(F$102=0,0,F$102/NMM!F$11*1000)</f>
        <v>1.8959330754960289</v>
      </c>
      <c r="G207" s="227">
        <f>IF(G$102=0,0,G$102/NMM!G$11*1000)</f>
        <v>1.9112076876831854</v>
      </c>
      <c r="H207" s="227">
        <f>IF(H$102=0,0,H$102/NMM!H$11*1000)</f>
        <v>1.8233895555565396</v>
      </c>
      <c r="I207" s="227">
        <f>IF(I$102=0,0,I$102/NMM!I$11*1000)</f>
        <v>1.7999754956307488</v>
      </c>
      <c r="J207" s="227">
        <f>IF(J$102=0,0,J$102/NMM!J$11*1000)</f>
        <v>1.7939391098567909</v>
      </c>
      <c r="K207" s="227">
        <f>IF(K$102=0,0,K$102/NMM!K$11*1000)</f>
        <v>1.7403219511712555</v>
      </c>
      <c r="L207" s="227">
        <f>IF(L$102=0,0,L$102/NMM!L$11*1000)</f>
        <v>1.7553128272141576</v>
      </c>
      <c r="M207" s="227">
        <f>IF(M$102=0,0,M$102/NMM!M$11*1000)</f>
        <v>1.6670694122516032</v>
      </c>
      <c r="N207" s="227">
        <f>IF(N$102=0,0,N$102/NMM!N$11*1000)</f>
        <v>1.7665311233192378</v>
      </c>
      <c r="O207" s="227">
        <f>IF(O$102=0,0,O$102/NMM!O$11*1000)</f>
        <v>1.6763379161694159</v>
      </c>
      <c r="P207" s="227">
        <f>IF(P$102=0,0,P$102/NMM!P$11*1000)</f>
        <v>1.485370733481916</v>
      </c>
      <c r="Q207" s="227">
        <f>IF(Q$102=0,0,Q$102/NMM!Q$11*1000)</f>
        <v>1.4407541992187314</v>
      </c>
    </row>
    <row r="208" spans="1:17" x14ac:dyDescent="0.25">
      <c r="A208" s="127" t="s">
        <v>206</v>
      </c>
      <c r="B208" s="226">
        <f>IF(B$107=0,0,B$107/NMM!B$11*1000)</f>
        <v>147.65711426036259</v>
      </c>
      <c r="C208" s="226">
        <f>IF(C$107=0,0,C$107/NMM!C$11*1000)</f>
        <v>161.42271354137421</v>
      </c>
      <c r="D208" s="226">
        <f>IF(D$107=0,0,D$107/NMM!D$11*1000)</f>
        <v>167.9803133561166</v>
      </c>
      <c r="E208" s="226">
        <f>IF(E$107=0,0,E$107/NMM!E$11*1000)</f>
        <v>176.59171681441708</v>
      </c>
      <c r="F208" s="226">
        <f>IF(F$107=0,0,F$107/NMM!F$11*1000)</f>
        <v>167.2924202619138</v>
      </c>
      <c r="G208" s="226">
        <f>IF(G$107=0,0,G$107/NMM!G$11*1000)</f>
        <v>170.64339431372068</v>
      </c>
      <c r="H208" s="226">
        <f>IF(H$107=0,0,H$107/NMM!H$11*1000)</f>
        <v>161.14033218120426</v>
      </c>
      <c r="I208" s="226">
        <f>IF(I$107=0,0,I$107/NMM!I$11*1000)</f>
        <v>157.27200996577113</v>
      </c>
      <c r="J208" s="226">
        <f>IF(J$107=0,0,J$107/NMM!J$11*1000)</f>
        <v>149.90236130699324</v>
      </c>
      <c r="K208" s="226">
        <f>IF(K$107=0,0,K$107/NMM!K$11*1000)</f>
        <v>145.95103791546518</v>
      </c>
      <c r="L208" s="226">
        <f>IF(L$107=0,0,L$107/NMM!L$11*1000)</f>
        <v>146.23329473448266</v>
      </c>
      <c r="M208" s="226">
        <f>IF(M$107=0,0,M$107/NMM!M$11*1000)</f>
        <v>139.61439021061267</v>
      </c>
      <c r="N208" s="226">
        <f>IF(N$107=0,0,N$107/NMM!N$11*1000)</f>
        <v>157.15108013109011</v>
      </c>
      <c r="O208" s="226">
        <f>IF(O$107=0,0,O$107/NMM!O$11*1000)</f>
        <v>150.89109979452834</v>
      </c>
      <c r="P208" s="226">
        <f>IF(P$107=0,0,P$107/NMM!P$11*1000)</f>
        <v>127.48883627377091</v>
      </c>
      <c r="Q208" s="226">
        <f>IF(Q$107=0,0,Q$107/NMM!Q$11*1000)</f>
        <v>118.29670363457045</v>
      </c>
    </row>
    <row r="209" spans="1:17" x14ac:dyDescent="0.25">
      <c r="A209" s="127" t="s">
        <v>205</v>
      </c>
      <c r="B209" s="226">
        <f>IF(B$115=0,0,B$115/NMM!B$11*1000)</f>
        <v>17.039241642770147</v>
      </c>
      <c r="C209" s="226">
        <f>IF(C$115=0,0,C$115/NMM!C$11*1000)</f>
        <v>14.977026772511659</v>
      </c>
      <c r="D209" s="226">
        <f>IF(D$115=0,0,D$115/NMM!D$11*1000)</f>
        <v>15.470331553207366</v>
      </c>
      <c r="E209" s="226">
        <f>IF(E$115=0,0,E$115/NMM!E$11*1000)</f>
        <v>17.091663275094643</v>
      </c>
      <c r="F209" s="226">
        <f>IF(F$115=0,0,F$115/NMM!F$11*1000)</f>
        <v>18.567389031635354</v>
      </c>
      <c r="G209" s="226">
        <f>IF(G$115=0,0,G$115/NMM!G$11*1000)</f>
        <v>17.685013580714191</v>
      </c>
      <c r="H209" s="226">
        <f>IF(H$115=0,0,H$115/NMM!H$11*1000)</f>
        <v>17.728689611814335</v>
      </c>
      <c r="I209" s="226">
        <f>IF(I$115=0,0,I$115/NMM!I$11*1000)</f>
        <v>18.427879460656595</v>
      </c>
      <c r="J209" s="226">
        <f>IF(J$115=0,0,J$115/NMM!J$11*1000)</f>
        <v>21.890938041562158</v>
      </c>
      <c r="K209" s="226">
        <f>IF(K$115=0,0,K$115/NMM!K$11*1000)</f>
        <v>20.964167181329874</v>
      </c>
      <c r="L209" s="226">
        <f>IF(L$115=0,0,L$115/NMM!L$11*1000)</f>
        <v>21.64700419216172</v>
      </c>
      <c r="M209" s="226">
        <f>IF(M$115=0,0,M$115/NMM!M$11*1000)</f>
        <v>20.181372742536748</v>
      </c>
      <c r="N209" s="226">
        <f>IF(N$115=0,0,N$115/NMM!N$11*1000)</f>
        <v>16.642377968942561</v>
      </c>
      <c r="O209" s="226">
        <f>IF(O$115=0,0,O$115/NMM!O$11*1000)</f>
        <v>14.884116211519231</v>
      </c>
      <c r="P209" s="226">
        <f>IF(P$115=0,0,P$115/NMM!P$11*1000)</f>
        <v>16.389163008881145</v>
      </c>
      <c r="Q209" s="226">
        <f>IF(Q$115=0,0,Q$115/NMM!Q$11*1000)</f>
        <v>18.65954604662441</v>
      </c>
    </row>
    <row r="210" spans="1:17" x14ac:dyDescent="0.25">
      <c r="A210" s="127" t="s">
        <v>204</v>
      </c>
      <c r="B210" s="226">
        <f>IF(B$116=0,0,B$116/NMM!B$11*1000)</f>
        <v>14.705339539764296</v>
      </c>
      <c r="C210" s="226">
        <f>IF(C$116=0,0,C$116/NMM!C$11*1000)</f>
        <v>15.354042022941821</v>
      </c>
      <c r="D210" s="226">
        <f>IF(D$116=0,0,D$116/NMM!D$11*1000)</f>
        <v>15.955007074392347</v>
      </c>
      <c r="E210" s="226">
        <f>IF(E$116=0,0,E$116/NMM!E$11*1000)</f>
        <v>16.936785266434477</v>
      </c>
      <c r="F210" s="226">
        <f>IF(F$116=0,0,F$116/NMM!F$11*1000)</f>
        <v>16.514898642555213</v>
      </c>
      <c r="G210" s="226">
        <f>IF(G$116=0,0,G$116/NMM!G$11*1000)</f>
        <v>16.597564113094535</v>
      </c>
      <c r="H210" s="226">
        <f>IF(H$116=0,0,H$116/NMM!H$11*1000)</f>
        <v>15.876731500313619</v>
      </c>
      <c r="I210" s="226">
        <f>IF(I$116=0,0,I$116/NMM!I$11*1000)</f>
        <v>15.718113517842042</v>
      </c>
      <c r="J210" s="226">
        <f>IF(J$116=0,0,J$116/NMM!J$11*1000)</f>
        <v>15.837507381397911</v>
      </c>
      <c r="K210" s="226">
        <f>IF(K$116=0,0,K$116/NMM!K$11*1000)</f>
        <v>15.350851812974913</v>
      </c>
      <c r="L210" s="226">
        <f>IF(L$116=0,0,L$116/NMM!L$11*1000)</f>
        <v>15.507605057890849</v>
      </c>
      <c r="M210" s="226">
        <f>IF(M$116=0,0,M$116/NMM!M$11*1000)</f>
        <v>14.709577289932174</v>
      </c>
      <c r="N210" s="226">
        <f>IF(N$116=0,0,N$116/NMM!N$11*1000)</f>
        <v>15.355602262470841</v>
      </c>
      <c r="O210" s="226">
        <f>IF(O$116=0,0,O$116/NMM!O$11*1000)</f>
        <v>14.52723470230487</v>
      </c>
      <c r="P210" s="226">
        <f>IF(P$116=0,0,P$116/NMM!P$11*1000)</f>
        <v>13.028578159944411</v>
      </c>
      <c r="Q210" s="226">
        <f>IF(Q$116=0,0,Q$116/NMM!Q$11*1000)</f>
        <v>12.772125889449795</v>
      </c>
    </row>
    <row r="211" spans="1:17" x14ac:dyDescent="0.25">
      <c r="A211" s="72" t="s">
        <v>203</v>
      </c>
      <c r="B211" s="224">
        <f>IF(B$124=0,0,B$124/NMM!B$11*1000)</f>
        <v>15.204246388933361</v>
      </c>
      <c r="C211" s="224">
        <f>IF(C$124=0,0,C$124/NMM!C$11*1000)</f>
        <v>13.364116197010402</v>
      </c>
      <c r="D211" s="224">
        <f>IF(D$124=0,0,D$124/NMM!D$11*1000)</f>
        <v>13.804295847477341</v>
      </c>
      <c r="E211" s="224">
        <f>IF(E$124=0,0,E$124/NMM!E$11*1000)</f>
        <v>15.251022614699831</v>
      </c>
      <c r="F211" s="224">
        <f>IF(F$124=0,0,F$124/NMM!F$11*1000)</f>
        <v>16.567824058997697</v>
      </c>
      <c r="G211" s="224">
        <f>IF(G$124=0,0,G$124/NMM!G$11*1000)</f>
        <v>15.780473656637279</v>
      </c>
      <c r="H211" s="224">
        <f>IF(H$124=0,0,H$124/NMM!H$11*1000)</f>
        <v>15.819446115157405</v>
      </c>
      <c r="I211" s="224">
        <f>IF(I$124=0,0,I$124/NMM!I$11*1000)</f>
        <v>16.443338595662805</v>
      </c>
      <c r="J211" s="224">
        <f>IF(J$124=0,0,J$124/NMM!J$11*1000)</f>
        <v>19.533452406317004</v>
      </c>
      <c r="K211" s="224">
        <f>IF(K$124=0,0,K$124/NMM!K$11*1000)</f>
        <v>18.706487638725115</v>
      </c>
      <c r="L211" s="224">
        <f>IF(L$124=0,0,L$124/NMM!L$11*1000)</f>
        <v>19.315788356082763</v>
      </c>
      <c r="M211" s="224">
        <f>IF(M$124=0,0,M$124/NMM!M$11*1000)</f>
        <v>18.007994139494325</v>
      </c>
      <c r="N211" s="224">
        <f>IF(N$124=0,0,N$124/NMM!N$11*1000)</f>
        <v>14.850121879979516</v>
      </c>
      <c r="O211" s="224">
        <f>IF(O$124=0,0,O$124/NMM!O$11*1000)</f>
        <v>13.281211388740237</v>
      </c>
      <c r="P211" s="224">
        <f>IF(P$124=0,0,P$124/NMM!P$11*1000)</f>
        <v>14.62417622330933</v>
      </c>
      <c r="Q211" s="224">
        <f>IF(Q$124=0,0,Q$124/NMM!Q$11*1000)</f>
        <v>16.650056472372547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880.91406195968329</v>
      </c>
      <c r="C5" s="96">
        <v>900.3772800836482</v>
      </c>
      <c r="D5" s="96">
        <v>946.06372674803538</v>
      </c>
      <c r="E5" s="96">
        <v>994.74338555924953</v>
      </c>
      <c r="F5" s="96">
        <v>1021.8274889129129</v>
      </c>
      <c r="G5" s="96">
        <v>1013.8923401086043</v>
      </c>
      <c r="H5" s="96">
        <v>1090.4159772740652</v>
      </c>
      <c r="I5" s="96">
        <v>1050.1983228656889</v>
      </c>
      <c r="J5" s="96">
        <v>991.01894646677545</v>
      </c>
      <c r="K5" s="96">
        <v>832.63929057784719</v>
      </c>
      <c r="L5" s="96">
        <v>821.20484302488364</v>
      </c>
      <c r="M5" s="96">
        <v>861.27277897873137</v>
      </c>
      <c r="N5" s="96">
        <v>856.1914259823061</v>
      </c>
      <c r="O5" s="96">
        <v>863.17642270497163</v>
      </c>
      <c r="P5" s="96">
        <v>721.84502529427334</v>
      </c>
      <c r="Q5" s="96">
        <v>778.33848007461711</v>
      </c>
    </row>
    <row r="6" spans="1:17" x14ac:dyDescent="0.25">
      <c r="A6" s="132" t="s">
        <v>83</v>
      </c>
      <c r="B6" s="160">
        <v>3.1418729633574047</v>
      </c>
      <c r="C6" s="160">
        <v>3.2144111580592507</v>
      </c>
      <c r="D6" s="160">
        <v>3.3732307678475602</v>
      </c>
      <c r="E6" s="160">
        <v>3.5309676270982591</v>
      </c>
      <c r="F6" s="160">
        <v>3.6365461323804724</v>
      </c>
      <c r="G6" s="160">
        <v>3.5816274871320721</v>
      </c>
      <c r="H6" s="160">
        <v>3.8442843445194623</v>
      </c>
      <c r="I6" s="160">
        <v>3.6823017506066029</v>
      </c>
      <c r="J6" s="160">
        <v>3.4726679242934546</v>
      </c>
      <c r="K6" s="160">
        <v>2.9000771032709443</v>
      </c>
      <c r="L6" s="160">
        <v>2.8638168221665716</v>
      </c>
      <c r="M6" s="160">
        <v>2.9965302845135984</v>
      </c>
      <c r="N6" s="160">
        <v>2.9692860788555251</v>
      </c>
      <c r="O6" s="160">
        <v>3.009459195465737</v>
      </c>
      <c r="P6" s="160">
        <v>2.5195110193159476</v>
      </c>
      <c r="Q6" s="160">
        <v>2.7076791788385774</v>
      </c>
    </row>
    <row r="7" spans="1:17" x14ac:dyDescent="0.25">
      <c r="A7" s="76" t="s">
        <v>82</v>
      </c>
      <c r="B7" s="159">
        <v>0.3267917107484733</v>
      </c>
      <c r="C7" s="159">
        <v>0.33433653544943487</v>
      </c>
      <c r="D7" s="159">
        <v>0.35085564127848312</v>
      </c>
      <c r="E7" s="159">
        <v>0.36726212832738792</v>
      </c>
      <c r="F7" s="159">
        <v>0.3782435336107422</v>
      </c>
      <c r="G7" s="159">
        <v>0.3725313491137805</v>
      </c>
      <c r="H7" s="159">
        <v>0.39985074896428258</v>
      </c>
      <c r="I7" s="159">
        <v>0.38300265561562841</v>
      </c>
      <c r="J7" s="159">
        <v>0.36119827411115923</v>
      </c>
      <c r="K7" s="159">
        <v>0.30164209977084955</v>
      </c>
      <c r="L7" s="159">
        <v>0.29787060441361646</v>
      </c>
      <c r="M7" s="159">
        <v>0.31167436411540689</v>
      </c>
      <c r="N7" s="159">
        <v>0.30884064655940768</v>
      </c>
      <c r="O7" s="159">
        <v>0.31301912279197963</v>
      </c>
      <c r="P7" s="159">
        <v>0.26205875471554746</v>
      </c>
      <c r="Q7" s="159">
        <v>0.2816304546142861</v>
      </c>
    </row>
    <row r="8" spans="1:17" x14ac:dyDescent="0.25">
      <c r="A8" s="76" t="s">
        <v>81</v>
      </c>
      <c r="B8" s="159">
        <v>7.6177352891285635</v>
      </c>
      <c r="C8" s="159">
        <v>7.7936102439833421</v>
      </c>
      <c r="D8" s="159">
        <v>8.1786817475737301</v>
      </c>
      <c r="E8" s="159">
        <v>8.5611280314063958</v>
      </c>
      <c r="F8" s="159">
        <v>8.8171119985628259</v>
      </c>
      <c r="G8" s="159">
        <v>8.6839571234870299</v>
      </c>
      <c r="H8" s="159">
        <v>9.3207907685092106</v>
      </c>
      <c r="I8" s="159">
        <v>8.9280503438435428</v>
      </c>
      <c r="J8" s="159">
        <v>8.4197754978757935</v>
      </c>
      <c r="K8" s="159">
        <v>7.031480886857147</v>
      </c>
      <c r="L8" s="159">
        <v>6.9435647851611284</v>
      </c>
      <c r="M8" s="159">
        <v>7.2653397382715958</v>
      </c>
      <c r="N8" s="159">
        <v>7.1992838699133772</v>
      </c>
      <c r="O8" s="159">
        <v>7.2966869704349442</v>
      </c>
      <c r="P8" s="159">
        <v>6.1087664036809972</v>
      </c>
      <c r="Q8" s="159">
        <v>6.5649959348566194</v>
      </c>
    </row>
    <row r="9" spans="1:17" x14ac:dyDescent="0.25">
      <c r="A9" s="76" t="s">
        <v>80</v>
      </c>
      <c r="B9" s="159">
        <v>0.62346511263088522</v>
      </c>
      <c r="C9" s="159">
        <v>0.63785940363414073</v>
      </c>
      <c r="D9" s="159">
        <v>0.66937515460799624</v>
      </c>
      <c r="E9" s="159">
        <v>0.70067604737664912</v>
      </c>
      <c r="F9" s="159">
        <v>0.72162677181868218</v>
      </c>
      <c r="G9" s="159">
        <v>0.71072885845787581</v>
      </c>
      <c r="H9" s="159">
        <v>0.76284980322049023</v>
      </c>
      <c r="I9" s="159">
        <v>0.73070639788999447</v>
      </c>
      <c r="J9" s="159">
        <v>0.68910720573363637</v>
      </c>
      <c r="K9" s="159">
        <v>0.57548377000479956</v>
      </c>
      <c r="L9" s="159">
        <v>0.56828837397624477</v>
      </c>
      <c r="M9" s="159">
        <v>0.59462368883932737</v>
      </c>
      <c r="N9" s="159">
        <v>0.5892174194111075</v>
      </c>
      <c r="O9" s="159">
        <v>0.59718926835733444</v>
      </c>
      <c r="P9" s="159">
        <v>0.49996522448634839</v>
      </c>
      <c r="Q9" s="159">
        <v>0.53730482546275415</v>
      </c>
    </row>
    <row r="10" spans="1:17" x14ac:dyDescent="0.25">
      <c r="A10" s="129" t="s">
        <v>79</v>
      </c>
      <c r="B10" s="158">
        <v>2.9561425963704622</v>
      </c>
      <c r="C10" s="158">
        <v>3.024392729244326</v>
      </c>
      <c r="D10" s="158">
        <v>3.1738237912604221</v>
      </c>
      <c r="E10" s="158">
        <v>3.3222361090361234</v>
      </c>
      <c r="F10" s="158">
        <v>3.4215733898128606</v>
      </c>
      <c r="G10" s="158">
        <v>3.3699012348762496</v>
      </c>
      <c r="H10" s="158">
        <v>3.617031253628487</v>
      </c>
      <c r="I10" s="158">
        <v>3.4646241858313571</v>
      </c>
      <c r="J10" s="158">
        <v>3.2673827661966808</v>
      </c>
      <c r="K10" s="158">
        <v>2.7286403867127556</v>
      </c>
      <c r="L10" s="158">
        <v>2.6945236153540373</v>
      </c>
      <c r="M10" s="158">
        <v>2.8193917827597046</v>
      </c>
      <c r="N10" s="158">
        <v>2.793758105717572</v>
      </c>
      <c r="O10" s="158">
        <v>2.8315564071210462</v>
      </c>
      <c r="P10" s="158">
        <v>2.3705712907837206</v>
      </c>
      <c r="Q10" s="158">
        <v>2.5476159765914717</v>
      </c>
    </row>
    <row r="11" spans="1:17" x14ac:dyDescent="0.25">
      <c r="A11" s="92" t="s">
        <v>125</v>
      </c>
      <c r="B11" s="91">
        <v>0.48303008432430761</v>
      </c>
      <c r="C11" s="91">
        <v>0.49418207255305008</v>
      </c>
      <c r="D11" s="91">
        <v>0.518598925303972</v>
      </c>
      <c r="E11" s="91">
        <v>0.54284931649213064</v>
      </c>
      <c r="F11" s="91">
        <v>0.55908090666272936</v>
      </c>
      <c r="G11" s="91">
        <v>0.55063773975092523</v>
      </c>
      <c r="H11" s="91">
        <v>0.59101848252819322</v>
      </c>
      <c r="I11" s="91">
        <v>0.5661153540728695</v>
      </c>
      <c r="J11" s="91">
        <v>0.53388634736819951</v>
      </c>
      <c r="K11" s="91">
        <v>0.44585650154455564</v>
      </c>
      <c r="L11" s="91">
        <v>0.44028186283581799</v>
      </c>
      <c r="M11" s="91">
        <v>0.460685168652471</v>
      </c>
      <c r="N11" s="91">
        <v>0.45649665717863164</v>
      </c>
      <c r="O11" s="91">
        <v>0.4626728533934733</v>
      </c>
      <c r="P11" s="91">
        <v>0.38734844925611467</v>
      </c>
      <c r="Q11" s="91">
        <v>0.41627733435789799</v>
      </c>
    </row>
    <row r="12" spans="1:17" x14ac:dyDescent="0.25">
      <c r="A12" s="92" t="s">
        <v>26</v>
      </c>
      <c r="B12" s="91">
        <v>0.80382330399595237</v>
      </c>
      <c r="C12" s="91">
        <v>0.82238162637599921</v>
      </c>
      <c r="D12" s="91">
        <v>0.86301436518125174</v>
      </c>
      <c r="E12" s="91">
        <v>0.90337009084030306</v>
      </c>
      <c r="F12" s="91">
        <v>0.93038151489744059</v>
      </c>
      <c r="G12" s="91">
        <v>0.91633101464189326</v>
      </c>
      <c r="H12" s="91">
        <v>0.98352969052238204</v>
      </c>
      <c r="I12" s="91">
        <v>0.94208772728981027</v>
      </c>
      <c r="J12" s="91">
        <v>0.88845457379773518</v>
      </c>
      <c r="K12" s="91">
        <v>0.74196174898911116</v>
      </c>
      <c r="L12" s="91">
        <v>0.732684843365915</v>
      </c>
      <c r="M12" s="91">
        <v>0.76663853119246927</v>
      </c>
      <c r="N12" s="91">
        <v>0.75966831703606463</v>
      </c>
      <c r="O12" s="91">
        <v>0.76994629062126296</v>
      </c>
      <c r="P12" s="91">
        <v>0.64459693170935251</v>
      </c>
      <c r="Q12" s="91">
        <v>0.69273826442978459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1.6692892080502024</v>
      </c>
      <c r="C14" s="157">
        <v>1.707829030315277</v>
      </c>
      <c r="D14" s="157">
        <v>1.7922105007751987</v>
      </c>
      <c r="E14" s="157">
        <v>1.8760167017036897</v>
      </c>
      <c r="F14" s="157">
        <v>1.9321109682526907</v>
      </c>
      <c r="G14" s="157">
        <v>1.9029324804834313</v>
      </c>
      <c r="H14" s="157">
        <v>2.0424830805779117</v>
      </c>
      <c r="I14" s="157">
        <v>1.9564211044686775</v>
      </c>
      <c r="J14" s="157">
        <v>1.8450418450307458</v>
      </c>
      <c r="K14" s="157">
        <v>1.540822136179089</v>
      </c>
      <c r="L14" s="157">
        <v>1.5215569091523042</v>
      </c>
      <c r="M14" s="157">
        <v>1.5920680829147642</v>
      </c>
      <c r="N14" s="157">
        <v>1.5775931315028759</v>
      </c>
      <c r="O14" s="157">
        <v>1.5989372631063101</v>
      </c>
      <c r="P14" s="157">
        <v>1.3386259098182534</v>
      </c>
      <c r="Q14" s="157">
        <v>1.438600377803789</v>
      </c>
    </row>
    <row r="15" spans="1:17" x14ac:dyDescent="0.25">
      <c r="A15" s="156" t="s">
        <v>214</v>
      </c>
      <c r="B15" s="155">
        <v>40.506410120660568</v>
      </c>
      <c r="C15" s="155">
        <v>41.441604477107582</v>
      </c>
      <c r="D15" s="155">
        <v>43.489176840572583</v>
      </c>
      <c r="E15" s="155">
        <v>45.522789907195772</v>
      </c>
      <c r="F15" s="155">
        <v>46.88395450066097</v>
      </c>
      <c r="G15" s="155">
        <v>46.175919136517656</v>
      </c>
      <c r="H15" s="155">
        <v>49.562207032438288</v>
      </c>
      <c r="I15" s="155">
        <v>47.473856084463854</v>
      </c>
      <c r="J15" s="155">
        <v>44.771164459806421</v>
      </c>
      <c r="K15" s="155">
        <v>37.389071390429457</v>
      </c>
      <c r="L15" s="155">
        <v>36.921587875139707</v>
      </c>
      <c r="M15" s="155">
        <v>38.63258828701408</v>
      </c>
      <c r="N15" s="155">
        <v>38.281343987620673</v>
      </c>
      <c r="O15" s="155">
        <v>38.799273501708818</v>
      </c>
      <c r="P15" s="155">
        <v>32.482645811012652</v>
      </c>
      <c r="Q15" s="155">
        <v>34.908592604586588</v>
      </c>
    </row>
    <row r="16" spans="1:17" x14ac:dyDescent="0.25">
      <c r="A16" s="156" t="s">
        <v>213</v>
      </c>
      <c r="B16" s="204">
        <v>234.72341528300353</v>
      </c>
      <c r="C16" s="204">
        <v>244.21088845339455</v>
      </c>
      <c r="D16" s="204">
        <v>256.21223161954515</v>
      </c>
      <c r="E16" s="204">
        <v>268.18015222325084</v>
      </c>
      <c r="F16" s="204">
        <v>276.22673818389808</v>
      </c>
      <c r="G16" s="204">
        <v>272.00715313316715</v>
      </c>
      <c r="H16" s="204">
        <v>291.96197539411241</v>
      </c>
      <c r="I16" s="204">
        <v>279.55897390078712</v>
      </c>
      <c r="J16" s="204">
        <v>263.59439543444506</v>
      </c>
      <c r="K16" s="204">
        <v>220.04669106135427</v>
      </c>
      <c r="L16" s="204">
        <v>217.231068613335</v>
      </c>
      <c r="M16" s="204">
        <v>227.29511527032022</v>
      </c>
      <c r="N16" s="204">
        <v>225.22132809373588</v>
      </c>
      <c r="O16" s="204">
        <v>228.26847223422368</v>
      </c>
      <c r="P16" s="204">
        <v>191.10574153092577</v>
      </c>
      <c r="Q16" s="204">
        <v>204.91274428740661</v>
      </c>
    </row>
    <row r="17" spans="1:17" x14ac:dyDescent="0.25">
      <c r="A17" s="152" t="s">
        <v>227</v>
      </c>
      <c r="B17" s="151">
        <v>215.57086227005661</v>
      </c>
      <c r="C17" s="151">
        <v>224.63182088025741</v>
      </c>
      <c r="D17" s="151">
        <v>235.73056848408908</v>
      </c>
      <c r="E17" s="151">
        <v>246.75365052652776</v>
      </c>
      <c r="F17" s="151">
        <v>254.13176450174134</v>
      </c>
      <c r="G17" s="151">
        <v>250.29389974959386</v>
      </c>
      <c r="H17" s="151">
        <v>268.64907749146005</v>
      </c>
      <c r="I17" s="151">
        <v>257.32929192814663</v>
      </c>
      <c r="J17" s="151">
        <v>242.67950824855987</v>
      </c>
      <c r="K17" s="151">
        <v>202.66529960473915</v>
      </c>
      <c r="L17" s="151">
        <v>200.13133224039521</v>
      </c>
      <c r="M17" s="151">
        <v>209.40571104149888</v>
      </c>
      <c r="N17" s="151">
        <v>207.50181162587336</v>
      </c>
      <c r="O17" s="151">
        <v>210.30921860987456</v>
      </c>
      <c r="P17" s="151">
        <v>176.07030344510221</v>
      </c>
      <c r="Q17" s="151">
        <v>188.75407465281302</v>
      </c>
    </row>
    <row r="18" spans="1:17" x14ac:dyDescent="0.25">
      <c r="A18" s="154" t="s">
        <v>33</v>
      </c>
      <c r="B18" s="83">
        <v>30.924199113675268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184.64666315638135</v>
      </c>
      <c r="C22" s="208">
        <v>224.63182088025741</v>
      </c>
      <c r="D22" s="208">
        <v>235.73056848408908</v>
      </c>
      <c r="E22" s="208">
        <v>246.75365052652776</v>
      </c>
      <c r="F22" s="208">
        <v>254.13176450174134</v>
      </c>
      <c r="G22" s="208">
        <v>250.29389974959386</v>
      </c>
      <c r="H22" s="208">
        <v>268.64907749146005</v>
      </c>
      <c r="I22" s="208">
        <v>257.32929192814663</v>
      </c>
      <c r="J22" s="208">
        <v>242.67950824855987</v>
      </c>
      <c r="K22" s="208">
        <v>202.66529960473915</v>
      </c>
      <c r="L22" s="208">
        <v>200.13133224039521</v>
      </c>
      <c r="M22" s="208">
        <v>209.40571104149888</v>
      </c>
      <c r="N22" s="208">
        <v>207.50181162587336</v>
      </c>
      <c r="O22" s="208">
        <v>210.30921860987456</v>
      </c>
      <c r="P22" s="208">
        <v>176.07030344510221</v>
      </c>
      <c r="Q22" s="208">
        <v>185.80968752308493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2.9443871297280877</v>
      </c>
    </row>
    <row r="25" spans="1:17" x14ac:dyDescent="0.25">
      <c r="A25" s="152" t="s">
        <v>226</v>
      </c>
      <c r="B25" s="264">
        <v>19.152553012946935</v>
      </c>
      <c r="C25" s="264">
        <v>19.579067573137127</v>
      </c>
      <c r="D25" s="264">
        <v>20.481663135456092</v>
      </c>
      <c r="E25" s="264">
        <v>21.426501696723101</v>
      </c>
      <c r="F25" s="264">
        <v>22.094973682156745</v>
      </c>
      <c r="G25" s="264">
        <v>21.713253383573281</v>
      </c>
      <c r="H25" s="264">
        <v>23.312897902652345</v>
      </c>
      <c r="I25" s="264">
        <v>22.229681972640467</v>
      </c>
      <c r="J25" s="264">
        <v>20.914887185885206</v>
      </c>
      <c r="K25" s="264">
        <v>17.381391456615109</v>
      </c>
      <c r="L25" s="264">
        <v>17.09973637293978</v>
      </c>
      <c r="M25" s="264">
        <v>17.889404228821356</v>
      </c>
      <c r="N25" s="264">
        <v>17.719516467862526</v>
      </c>
      <c r="O25" s="264">
        <v>17.959253624349106</v>
      </c>
      <c r="P25" s="264">
        <v>15.03543808582355</v>
      </c>
      <c r="Q25" s="264">
        <v>16.158669634593586</v>
      </c>
    </row>
    <row r="26" spans="1:17" x14ac:dyDescent="0.25">
      <c r="A26" s="150" t="s">
        <v>33</v>
      </c>
      <c r="B26" s="87">
        <v>6.127279494080585</v>
      </c>
      <c r="C26" s="87">
        <v>6.759444815832679</v>
      </c>
      <c r="D26" s="87">
        <v>9.1217965282363949</v>
      </c>
      <c r="E26" s="87">
        <v>9.9526433507744247</v>
      </c>
      <c r="F26" s="87">
        <v>9.3796306956844653</v>
      </c>
      <c r="G26" s="87">
        <v>10.742372725483738</v>
      </c>
      <c r="H26" s="87">
        <v>11.301142929250734</v>
      </c>
      <c r="I26" s="87">
        <v>13.984508430482109</v>
      </c>
      <c r="J26" s="87">
        <v>14.730703874094475</v>
      </c>
      <c r="K26" s="87">
        <v>14.961639863104153</v>
      </c>
      <c r="L26" s="87">
        <v>16.788944089002644</v>
      </c>
      <c r="M26" s="87">
        <v>17.653357192714218</v>
      </c>
      <c r="N26" s="87">
        <v>17.719516467862526</v>
      </c>
      <c r="O26" s="87">
        <v>17.959253624349106</v>
      </c>
      <c r="P26" s="87">
        <v>15.03543808582355</v>
      </c>
      <c r="Q26" s="87">
        <v>16.148364241527048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13.025273518866349</v>
      </c>
      <c r="C30" s="87">
        <v>12.819622757304447</v>
      </c>
      <c r="D30" s="87">
        <v>11.359866607219697</v>
      </c>
      <c r="E30" s="87">
        <v>11.473858345948678</v>
      </c>
      <c r="F30" s="87">
        <v>12.71534298647228</v>
      </c>
      <c r="G30" s="87">
        <v>10.970880658089543</v>
      </c>
      <c r="H30" s="87">
        <v>12.011754973401612</v>
      </c>
      <c r="I30" s="87">
        <v>8.2451735421583585</v>
      </c>
      <c r="J30" s="87">
        <v>6.1841833117907301</v>
      </c>
      <c r="K30" s="87">
        <v>2.4197515935109566</v>
      </c>
      <c r="L30" s="87">
        <v>0.31079228393713759</v>
      </c>
      <c r="M30" s="87">
        <v>0.23604703610713906</v>
      </c>
      <c r="N30" s="87">
        <v>0</v>
      </c>
      <c r="O30" s="87">
        <v>0</v>
      </c>
      <c r="P30" s="87">
        <v>0</v>
      </c>
      <c r="Q30" s="87">
        <v>1.0305393066537487E-2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550.34715855938032</v>
      </c>
      <c r="C36" s="204">
        <v>558.11011079885031</v>
      </c>
      <c r="D36" s="204">
        <v>586.95038907306719</v>
      </c>
      <c r="E36" s="204">
        <v>618.85033158686963</v>
      </c>
      <c r="F36" s="204">
        <v>634.66715472061037</v>
      </c>
      <c r="G36" s="204">
        <v>632.62689566097504</v>
      </c>
      <c r="H36" s="204">
        <v>681.18330850992379</v>
      </c>
      <c r="I36" s="204">
        <v>658.30996830737206</v>
      </c>
      <c r="J36" s="204">
        <v>621.49009384101169</v>
      </c>
      <c r="K36" s="204">
        <v>524.12514439393453</v>
      </c>
      <c r="L36" s="204">
        <v>516.61244670460781</v>
      </c>
      <c r="M36" s="204">
        <v>542.56788423406624</v>
      </c>
      <c r="N36" s="204">
        <v>540.39140857340999</v>
      </c>
      <c r="O36" s="204">
        <v>543.10377187916879</v>
      </c>
      <c r="P36" s="204">
        <v>453.88107617268514</v>
      </c>
      <c r="Q36" s="204">
        <v>490.8274193596875</v>
      </c>
    </row>
    <row r="37" spans="1:17" x14ac:dyDescent="0.25">
      <c r="A37" s="84" t="s">
        <v>33</v>
      </c>
      <c r="B37" s="83">
        <v>36.959903829919483</v>
      </c>
      <c r="C37" s="83">
        <v>82.901664197323399</v>
      </c>
      <c r="D37" s="83">
        <v>114.24215761756737</v>
      </c>
      <c r="E37" s="83">
        <v>124.41557905596547</v>
      </c>
      <c r="F37" s="83">
        <v>114.13166198259019</v>
      </c>
      <c r="G37" s="83">
        <v>137.50802087837221</v>
      </c>
      <c r="H37" s="83">
        <v>149.31555920447235</v>
      </c>
      <c r="I37" s="83">
        <v>223.58083723917323</v>
      </c>
      <c r="J37" s="83">
        <v>200.86728080121367</v>
      </c>
      <c r="K37" s="83">
        <v>232.07513412039958</v>
      </c>
      <c r="L37" s="83">
        <v>239.71655373720128</v>
      </c>
      <c r="M37" s="83">
        <v>263.50541810031314</v>
      </c>
      <c r="N37" s="83">
        <v>272.12950415848081</v>
      </c>
      <c r="O37" s="83">
        <v>137.88409562849594</v>
      </c>
      <c r="P37" s="83">
        <v>133.39105883903304</v>
      </c>
      <c r="Q37" s="83">
        <v>142.72760702427044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1.720784429488838E-14</v>
      </c>
      <c r="I39" s="208">
        <v>3.4478825651519053E-14</v>
      </c>
      <c r="J39" s="208">
        <v>1.7239412825759526E-14</v>
      </c>
      <c r="K39" s="208">
        <v>0</v>
      </c>
      <c r="L39" s="208">
        <v>0</v>
      </c>
      <c r="M39" s="208">
        <v>1.7239412825759526E-14</v>
      </c>
      <c r="N39" s="208">
        <v>1.7239412825759526E-14</v>
      </c>
      <c r="O39" s="208">
        <v>0</v>
      </c>
      <c r="P39" s="208">
        <v>1.7239412825759526E-14</v>
      </c>
      <c r="Q39" s="208">
        <v>3.4727848398415535E-14</v>
      </c>
    </row>
    <row r="40" spans="1:17" x14ac:dyDescent="0.25">
      <c r="A40" s="84" t="s">
        <v>29</v>
      </c>
      <c r="B40" s="208">
        <v>262.85111294773452</v>
      </c>
      <c r="C40" s="208">
        <v>261.84129966674743</v>
      </c>
      <c r="D40" s="208">
        <v>255.20812008536896</v>
      </c>
      <c r="E40" s="208">
        <v>235.20793567166564</v>
      </c>
      <c r="F40" s="208">
        <v>237.52297627560552</v>
      </c>
      <c r="G40" s="208">
        <v>236.77554280238698</v>
      </c>
      <c r="H40" s="208">
        <v>250.84064284745745</v>
      </c>
      <c r="I40" s="208">
        <v>244.6460046756664</v>
      </c>
      <c r="J40" s="208">
        <v>222.43301554865775</v>
      </c>
      <c r="K40" s="208">
        <v>149.36605190106013</v>
      </c>
      <c r="L40" s="208">
        <v>152.20612495790095</v>
      </c>
      <c r="M40" s="208">
        <v>150.19924083310607</v>
      </c>
      <c r="N40" s="208">
        <v>120.17868052754132</v>
      </c>
      <c r="O40" s="208">
        <v>74.994843323898777</v>
      </c>
      <c r="P40" s="208">
        <v>55.8594149966274</v>
      </c>
      <c r="Q40" s="208">
        <v>70.60287932278986</v>
      </c>
    </row>
    <row r="41" spans="1:17" x14ac:dyDescent="0.25">
      <c r="A41" s="84" t="s">
        <v>28</v>
      </c>
      <c r="B41" s="208">
        <v>0</v>
      </c>
      <c r="C41" s="208">
        <v>105.064177169806</v>
      </c>
      <c r="D41" s="208">
        <v>127.54321230135147</v>
      </c>
      <c r="E41" s="208">
        <v>102.1733989856738</v>
      </c>
      <c r="F41" s="208">
        <v>137.74231089298672</v>
      </c>
      <c r="G41" s="208">
        <v>82.994046969438301</v>
      </c>
      <c r="H41" s="208">
        <v>58.125154020155925</v>
      </c>
      <c r="I41" s="208">
        <v>21.492623302838105</v>
      </c>
      <c r="J41" s="208">
        <v>16.646655016105125</v>
      </c>
      <c r="K41" s="208">
        <v>19.613211157228232</v>
      </c>
      <c r="L41" s="208">
        <v>28.633364146317753</v>
      </c>
      <c r="M41" s="208">
        <v>11.108022545615878</v>
      </c>
      <c r="N41" s="208">
        <v>7.7732766355389806</v>
      </c>
      <c r="O41" s="208">
        <v>26.055029319909401</v>
      </c>
      <c r="P41" s="208">
        <v>54.263058546284768</v>
      </c>
      <c r="Q41" s="208">
        <v>0</v>
      </c>
    </row>
    <row r="42" spans="1:17" x14ac:dyDescent="0.25">
      <c r="A42" s="84" t="s">
        <v>26</v>
      </c>
      <c r="B42" s="208">
        <v>250.53614178172631</v>
      </c>
      <c r="C42" s="208">
        <v>108.30296976497353</v>
      </c>
      <c r="D42" s="208">
        <v>89.956899068779421</v>
      </c>
      <c r="E42" s="208">
        <v>157.05341787356474</v>
      </c>
      <c r="F42" s="208">
        <v>145.2702055694279</v>
      </c>
      <c r="G42" s="208">
        <v>33.883633844130657</v>
      </c>
      <c r="H42" s="208">
        <v>88.086095465983618</v>
      </c>
      <c r="I42" s="208">
        <v>46.014686359534714</v>
      </c>
      <c r="J42" s="208">
        <v>47.982945872319959</v>
      </c>
      <c r="K42" s="208">
        <v>0</v>
      </c>
      <c r="L42" s="208">
        <v>0</v>
      </c>
      <c r="M42" s="208">
        <v>42.298514662152115</v>
      </c>
      <c r="N42" s="208">
        <v>54.168525229656204</v>
      </c>
      <c r="O42" s="208">
        <v>203.01908098740256</v>
      </c>
      <c r="P42" s="208">
        <v>113.55432236643428</v>
      </c>
      <c r="Q42" s="208">
        <v>195.3043038890749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141.46565116664689</v>
      </c>
      <c r="H43" s="208">
        <v>134.81585697185437</v>
      </c>
      <c r="I43" s="208">
        <v>122.57581673015954</v>
      </c>
      <c r="J43" s="208">
        <v>133.56019660271517</v>
      </c>
      <c r="K43" s="208">
        <v>123.07074721524658</v>
      </c>
      <c r="L43" s="208">
        <v>96.056403863187754</v>
      </c>
      <c r="M43" s="208">
        <v>75.456688092879062</v>
      </c>
      <c r="N43" s="208">
        <v>86.141422022192657</v>
      </c>
      <c r="O43" s="208">
        <v>101.15072261946209</v>
      </c>
      <c r="P43" s="208">
        <v>96.81322142430561</v>
      </c>
      <c r="Q43" s="208">
        <v>82.19262912355228</v>
      </c>
    </row>
    <row r="44" spans="1:17" x14ac:dyDescent="0.25">
      <c r="A44" s="243" t="s">
        <v>211</v>
      </c>
      <c r="B44" s="242">
        <v>40.67107032440309</v>
      </c>
      <c r="C44" s="242">
        <v>41.610066283925093</v>
      </c>
      <c r="D44" s="242">
        <v>43.66596211228223</v>
      </c>
      <c r="E44" s="242">
        <v>45.707841898688443</v>
      </c>
      <c r="F44" s="242">
        <v>47.074539681557958</v>
      </c>
      <c r="G44" s="242">
        <v>46.363626124877484</v>
      </c>
      <c r="H44" s="242">
        <v>49.763679418749021</v>
      </c>
      <c r="I44" s="242">
        <v>47.666839239278751</v>
      </c>
      <c r="J44" s="242">
        <v>44.953161063301572</v>
      </c>
      <c r="K44" s="242">
        <v>37.541059485512513</v>
      </c>
      <c r="L44" s="242">
        <v>37.071675630729708</v>
      </c>
      <c r="M44" s="242">
        <v>38.789631328831213</v>
      </c>
      <c r="N44" s="242">
        <v>38.436959207082552</v>
      </c>
      <c r="O44" s="242">
        <v>38.956994125699509</v>
      </c>
      <c r="P44" s="242">
        <v>32.614689086667177</v>
      </c>
      <c r="Q44" s="242">
        <v>35.050497452572706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315.09089572378889</v>
      </c>
      <c r="C47" s="96">
        <v>502.62642498981404</v>
      </c>
      <c r="D47" s="96">
        <v>516.27625440597103</v>
      </c>
      <c r="E47" s="96">
        <v>438.43759237320307</v>
      </c>
      <c r="F47" s="96">
        <v>419.55474711266419</v>
      </c>
      <c r="G47" s="96">
        <v>438.33250853259142</v>
      </c>
      <c r="H47" s="96">
        <v>415.2724149883112</v>
      </c>
      <c r="I47" s="96">
        <v>391.28837066162885</v>
      </c>
      <c r="J47" s="96">
        <v>536.88438089633837</v>
      </c>
      <c r="K47" s="96">
        <v>500.84141137938093</v>
      </c>
      <c r="L47" s="96">
        <v>508.5442162604765</v>
      </c>
      <c r="M47" s="96">
        <v>480.48155741830664</v>
      </c>
      <c r="N47" s="96">
        <v>672.10983229574038</v>
      </c>
      <c r="O47" s="96">
        <v>725.60464715009778</v>
      </c>
      <c r="P47" s="96">
        <v>635.62527996893289</v>
      </c>
      <c r="Q47" s="96">
        <v>421.77358639270568</v>
      </c>
    </row>
    <row r="48" spans="1:17" x14ac:dyDescent="0.25">
      <c r="A48" s="132" t="s">
        <v>83</v>
      </c>
      <c r="B48" s="160">
        <v>1.5960370190689281</v>
      </c>
      <c r="C48" s="160">
        <v>2.5509426872737815</v>
      </c>
      <c r="D48" s="160">
        <v>2.6135958243379429</v>
      </c>
      <c r="E48" s="160">
        <v>2.2120130847811672</v>
      </c>
      <c r="F48" s="160">
        <v>2.1114537824186215</v>
      </c>
      <c r="G48" s="160">
        <v>2.2090808360998455</v>
      </c>
      <c r="H48" s="160">
        <v>2.0925142427392207</v>
      </c>
      <c r="I48" s="160">
        <v>1.9681024913023377</v>
      </c>
      <c r="J48" s="160">
        <v>2.6850871586356035</v>
      </c>
      <c r="K48" s="160">
        <v>2.5154485465716352</v>
      </c>
      <c r="L48" s="160">
        <v>2.5416984810188081</v>
      </c>
      <c r="M48" s="160">
        <v>2.4038863240711361</v>
      </c>
      <c r="N48" s="160">
        <v>3.3793938868552034</v>
      </c>
      <c r="O48" s="160">
        <v>3.6513562583356745</v>
      </c>
      <c r="P48" s="160">
        <v>3.1834839360885416</v>
      </c>
      <c r="Q48" s="160">
        <v>2.110409233634988</v>
      </c>
    </row>
    <row r="49" spans="1:17" x14ac:dyDescent="0.25">
      <c r="A49" s="76" t="s">
        <v>82</v>
      </c>
      <c r="B49" s="159">
        <v>0.42788166340640188</v>
      </c>
      <c r="C49" s="159">
        <v>0.68388238320552608</v>
      </c>
      <c r="D49" s="159">
        <v>0.70067906660594115</v>
      </c>
      <c r="E49" s="159">
        <v>0.59301872505753972</v>
      </c>
      <c r="F49" s="159">
        <v>0.56605977545186315</v>
      </c>
      <c r="G49" s="159">
        <v>0.59223261832674656</v>
      </c>
      <c r="H49" s="159">
        <v>0.56098227308484361</v>
      </c>
      <c r="I49" s="159">
        <v>0.52762871892782792</v>
      </c>
      <c r="J49" s="159">
        <v>0.71984518285070775</v>
      </c>
      <c r="K49" s="159">
        <v>0.67436675682383052</v>
      </c>
      <c r="L49" s="159">
        <v>0.68140410337743207</v>
      </c>
      <c r="M49" s="159">
        <v>0.64445803367612065</v>
      </c>
      <c r="N49" s="159">
        <v>0.90598191667043182</v>
      </c>
      <c r="O49" s="159">
        <v>0.97889232570398843</v>
      </c>
      <c r="P49" s="159">
        <v>0.85346040582176319</v>
      </c>
      <c r="Q49" s="159">
        <v>0.56577974230369021</v>
      </c>
    </row>
    <row r="50" spans="1:17" x14ac:dyDescent="0.25">
      <c r="A50" s="76" t="s">
        <v>81</v>
      </c>
      <c r="B50" s="159">
        <v>3.2433952530446755</v>
      </c>
      <c r="C50" s="159">
        <v>5.1839119668536293</v>
      </c>
      <c r="D50" s="159">
        <v>5.3112328779066855</v>
      </c>
      <c r="E50" s="159">
        <v>4.49515434362372</v>
      </c>
      <c r="F50" s="159">
        <v>4.290802213920343</v>
      </c>
      <c r="G50" s="159">
        <v>4.4891955586205423</v>
      </c>
      <c r="H50" s="159">
        <v>4.2523141260144266</v>
      </c>
      <c r="I50" s="159">
        <v>3.999490113029593</v>
      </c>
      <c r="J50" s="159">
        <v>5.4565143792280821</v>
      </c>
      <c r="K50" s="159">
        <v>5.1117823570207701</v>
      </c>
      <c r="L50" s="159">
        <v>5.1651263031582859</v>
      </c>
      <c r="M50" s="159">
        <v>4.8850705837009274</v>
      </c>
      <c r="N50" s="159">
        <v>6.8674535489085677</v>
      </c>
      <c r="O50" s="159">
        <v>7.4201233517563168</v>
      </c>
      <c r="P50" s="159">
        <v>6.4693340837902173</v>
      </c>
      <c r="Q50" s="159">
        <v>4.2886795284650976</v>
      </c>
    </row>
    <row r="51" spans="1:17" x14ac:dyDescent="0.25">
      <c r="A51" s="76" t="s">
        <v>80</v>
      </c>
      <c r="B51" s="159">
        <v>1.1627737187710001</v>
      </c>
      <c r="C51" s="159">
        <v>1.8584588448853034</v>
      </c>
      <c r="D51" s="159">
        <v>1.9041040400194762</v>
      </c>
      <c r="E51" s="159">
        <v>1.6115357287023107</v>
      </c>
      <c r="F51" s="159">
        <v>1.5382744493158678</v>
      </c>
      <c r="G51" s="159">
        <v>1.609399473927011</v>
      </c>
      <c r="H51" s="159">
        <v>1.5244762737587152</v>
      </c>
      <c r="I51" s="159">
        <v>1.433837577319538</v>
      </c>
      <c r="J51" s="159">
        <v>1.956188198248892</v>
      </c>
      <c r="K51" s="159">
        <v>1.8326000123609223</v>
      </c>
      <c r="L51" s="159">
        <v>1.8517240887638868</v>
      </c>
      <c r="M51" s="159">
        <v>1.7513226868469205</v>
      </c>
      <c r="N51" s="159">
        <v>2.4620170773375443</v>
      </c>
      <c r="O51" s="159">
        <v>2.6601520167367605</v>
      </c>
      <c r="P51" s="159">
        <v>2.3192892212317475</v>
      </c>
      <c r="Q51" s="159">
        <v>1.5375134557680539</v>
      </c>
    </row>
    <row r="52" spans="1:17" x14ac:dyDescent="0.25">
      <c r="A52" s="129" t="s">
        <v>79</v>
      </c>
      <c r="B52" s="158">
        <v>1.9020844584045067</v>
      </c>
      <c r="C52" s="158">
        <v>3.0400976805504398</v>
      </c>
      <c r="D52" s="158">
        <v>3.1147648448180649</v>
      </c>
      <c r="E52" s="158">
        <v>2.6361767678823256</v>
      </c>
      <c r="F52" s="158">
        <v>2.5163347567719692</v>
      </c>
      <c r="G52" s="158">
        <v>2.6326822470295626</v>
      </c>
      <c r="H52" s="158">
        <v>2.4937634732471432</v>
      </c>
      <c r="I52" s="158">
        <v>2.3454951962437507</v>
      </c>
      <c r="J52" s="158">
        <v>3.1999649712897602</v>
      </c>
      <c r="K52" s="158">
        <v>2.9977973751143172</v>
      </c>
      <c r="L52" s="158">
        <v>3.0290808552275985</v>
      </c>
      <c r="M52" s="158">
        <v>2.8648425833219218</v>
      </c>
      <c r="N52" s="158">
        <v>4.02740820809049</v>
      </c>
      <c r="O52" s="158">
        <v>4.3515206151859154</v>
      </c>
      <c r="P52" s="158">
        <v>3.7939316231818001</v>
      </c>
      <c r="Q52" s="158">
        <v>2.5150899109546998</v>
      </c>
    </row>
    <row r="53" spans="1:17" x14ac:dyDescent="0.25">
      <c r="A53" s="92" t="s">
        <v>125</v>
      </c>
      <c r="B53" s="91">
        <v>0.31079827389353198</v>
      </c>
      <c r="C53" s="91">
        <v>0.4967482423863373</v>
      </c>
      <c r="D53" s="91">
        <v>0.50894876569557479</v>
      </c>
      <c r="E53" s="91">
        <v>0.43074805932819221</v>
      </c>
      <c r="F53" s="91">
        <v>0.41116602130225138</v>
      </c>
      <c r="G53" s="91">
        <v>0.43017705889531199</v>
      </c>
      <c r="H53" s="91">
        <v>0.40747790118325206</v>
      </c>
      <c r="I53" s="91">
        <v>0.38325104608109961</v>
      </c>
      <c r="J53" s="91">
        <v>0.5228703621451487</v>
      </c>
      <c r="K53" s="91">
        <v>0.48983642421936485</v>
      </c>
      <c r="L53" s="91">
        <v>0.49494810660425032</v>
      </c>
      <c r="M53" s="91">
        <v>0.46811177386939468</v>
      </c>
      <c r="N53" s="91">
        <v>0.65807357491849705</v>
      </c>
      <c r="O53" s="91">
        <v>0.71103314578699206</v>
      </c>
      <c r="P53" s="91">
        <v>0.6199237865305276</v>
      </c>
      <c r="Q53" s="91">
        <v>0.41096261501839199</v>
      </c>
    </row>
    <row r="54" spans="1:17" x14ac:dyDescent="0.25">
      <c r="A54" s="92" t="s">
        <v>26</v>
      </c>
      <c r="B54" s="91">
        <v>0.51720773406238507</v>
      </c>
      <c r="C54" s="91">
        <v>0.82665205834483435</v>
      </c>
      <c r="D54" s="91">
        <v>0.84695527604323029</v>
      </c>
      <c r="E54" s="91">
        <v>0.71681938553243829</v>
      </c>
      <c r="F54" s="91">
        <v>0.68423239143867509</v>
      </c>
      <c r="G54" s="91">
        <v>0.71586916841463089</v>
      </c>
      <c r="H54" s="91">
        <v>0.67809489194165107</v>
      </c>
      <c r="I54" s="91">
        <v>0.63777833331386913</v>
      </c>
      <c r="J54" s="91">
        <v>0.87012257766306356</v>
      </c>
      <c r="K54" s="91">
        <v>0.81514991656133273</v>
      </c>
      <c r="L54" s="91">
        <v>0.82365640416312313</v>
      </c>
      <c r="M54" s="91">
        <v>0.7789973438972555</v>
      </c>
      <c r="N54" s="91">
        <v>1.095117866216091</v>
      </c>
      <c r="O54" s="91">
        <v>1.1832493069177008</v>
      </c>
      <c r="P54" s="91">
        <v>1.0316317813034688</v>
      </c>
      <c r="Q54" s="91">
        <v>0.68389389759232555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1.0740784504485896</v>
      </c>
      <c r="C56" s="157">
        <v>1.7166973798192682</v>
      </c>
      <c r="D56" s="157">
        <v>1.7588608030792598</v>
      </c>
      <c r="E56" s="157">
        <v>1.4886093230216948</v>
      </c>
      <c r="F56" s="157">
        <v>1.4209363440310427</v>
      </c>
      <c r="G56" s="157">
        <v>1.4866360197196196</v>
      </c>
      <c r="H56" s="157">
        <v>1.4081906801222399</v>
      </c>
      <c r="I56" s="157">
        <v>1.3244658168487822</v>
      </c>
      <c r="J56" s="157">
        <v>1.8069720314815483</v>
      </c>
      <c r="K56" s="157">
        <v>1.6928110343336196</v>
      </c>
      <c r="L56" s="157">
        <v>1.7104763444602249</v>
      </c>
      <c r="M56" s="157">
        <v>1.6177334655552718</v>
      </c>
      <c r="N56" s="157">
        <v>2.2742167669559015</v>
      </c>
      <c r="O56" s="157">
        <v>2.457238162481223</v>
      </c>
      <c r="P56" s="157">
        <v>2.1423760553478037</v>
      </c>
      <c r="Q56" s="157">
        <v>1.4202333983439823</v>
      </c>
    </row>
    <row r="57" spans="1:17" x14ac:dyDescent="0.25">
      <c r="A57" s="156" t="s">
        <v>210</v>
      </c>
      <c r="B57" s="204">
        <v>16.915532599008621</v>
      </c>
      <c r="C57" s="204">
        <v>24.612706415536678</v>
      </c>
      <c r="D57" s="204">
        <v>25.139090545554414</v>
      </c>
      <c r="E57" s="204">
        <v>21.725989352834748</v>
      </c>
      <c r="F57" s="204">
        <v>21.998421131287198</v>
      </c>
      <c r="G57" s="204">
        <v>22.340746765361999</v>
      </c>
      <c r="H57" s="204">
        <v>21.717825453481584</v>
      </c>
      <c r="I57" s="204">
        <v>20.999905625706177</v>
      </c>
      <c r="J57" s="204">
        <v>31.634970689816122</v>
      </c>
      <c r="K57" s="204">
        <v>29.413511161189685</v>
      </c>
      <c r="L57" s="204">
        <v>30.131897629065854</v>
      </c>
      <c r="M57" s="204">
        <v>28.190262907514235</v>
      </c>
      <c r="N57" s="204">
        <v>34.496749011430687</v>
      </c>
      <c r="O57" s="204">
        <v>36.15333972696618</v>
      </c>
      <c r="P57" s="204">
        <v>35.401554262699555</v>
      </c>
      <c r="Q57" s="204">
        <v>25.587196004005389</v>
      </c>
    </row>
    <row r="58" spans="1:17" x14ac:dyDescent="0.25">
      <c r="A58" s="156" t="s">
        <v>209</v>
      </c>
      <c r="B58" s="204">
        <v>33.829880826034149</v>
      </c>
      <c r="C58" s="204">
        <v>57.294441568924512</v>
      </c>
      <c r="D58" s="204">
        <v>59.33330063114532</v>
      </c>
      <c r="E58" s="204">
        <v>50.69871674972083</v>
      </c>
      <c r="F58" s="204">
        <v>46.623258284261588</v>
      </c>
      <c r="G58" s="204">
        <v>49.667690467442476</v>
      </c>
      <c r="H58" s="204">
        <v>45.872403234064642</v>
      </c>
      <c r="I58" s="204">
        <v>42.568476268950015</v>
      </c>
      <c r="J58" s="204">
        <v>54.446723185293564</v>
      </c>
      <c r="K58" s="204">
        <v>51.466807450990103</v>
      </c>
      <c r="L58" s="204">
        <v>51.473420191958247</v>
      </c>
      <c r="M58" s="204">
        <v>48.862714528600506</v>
      </c>
      <c r="N58" s="204">
        <v>76.823577494904669</v>
      </c>
      <c r="O58" s="204">
        <v>84.916772900225638</v>
      </c>
      <c r="P58" s="204">
        <v>68.349897184241186</v>
      </c>
      <c r="Q58" s="204">
        <v>41.105819283878468</v>
      </c>
    </row>
    <row r="59" spans="1:17" x14ac:dyDescent="0.25">
      <c r="A59" s="152" t="s">
        <v>225</v>
      </c>
      <c r="B59" s="151">
        <v>28.472372659403629</v>
      </c>
      <c r="C59" s="151">
        <v>48.731547277382099</v>
      </c>
      <c r="D59" s="151">
        <v>50.56009499376578</v>
      </c>
      <c r="E59" s="151">
        <v>43.273526716646245</v>
      </c>
      <c r="F59" s="151">
        <v>39.535621376334625</v>
      </c>
      <c r="G59" s="151">
        <v>42.252343280159735</v>
      </c>
      <c r="H59" s="151">
        <v>38.848341755336563</v>
      </c>
      <c r="I59" s="151">
        <v>35.962034786741022</v>
      </c>
      <c r="J59" s="151">
        <v>45.433538523137727</v>
      </c>
      <c r="K59" s="151">
        <v>43.023058358717705</v>
      </c>
      <c r="L59" s="151">
        <v>42.941556452911371</v>
      </c>
      <c r="M59" s="151">
        <v>40.793452688812103</v>
      </c>
      <c r="N59" s="151">
        <v>65.572582953029183</v>
      </c>
      <c r="O59" s="151">
        <v>72.727067397045175</v>
      </c>
      <c r="P59" s="151">
        <v>57.769174469446497</v>
      </c>
      <c r="Q59" s="151">
        <v>33.594005083296615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6.6187362841727895</v>
      </c>
      <c r="C61" s="208">
        <v>9.9766883427289699</v>
      </c>
      <c r="D61" s="208">
        <v>13.379438150908781</v>
      </c>
      <c r="E61" s="208">
        <v>12.064213727035515</v>
      </c>
      <c r="F61" s="208">
        <v>11.392789705124342</v>
      </c>
      <c r="G61" s="208">
        <v>13.728483221268291</v>
      </c>
      <c r="H61" s="208">
        <v>15.720881274938211</v>
      </c>
      <c r="I61" s="208">
        <v>11.058133694203196</v>
      </c>
      <c r="J61" s="208">
        <v>8.9356214581702016</v>
      </c>
      <c r="K61" s="208">
        <v>8.2473416719177308</v>
      </c>
      <c r="L61" s="208">
        <v>8.298362480573326</v>
      </c>
      <c r="M61" s="208">
        <v>7.6068609035737236</v>
      </c>
      <c r="N61" s="208">
        <v>8.1047816639248023</v>
      </c>
      <c r="O61" s="208">
        <v>7.1614994500325411</v>
      </c>
      <c r="P61" s="208">
        <v>5.282666753687149</v>
      </c>
      <c r="Q61" s="208">
        <v>12.829533642043925</v>
      </c>
    </row>
    <row r="62" spans="1:17" x14ac:dyDescent="0.25">
      <c r="A62" s="154" t="s">
        <v>125</v>
      </c>
      <c r="B62" s="208">
        <v>21.853636375230838</v>
      </c>
      <c r="C62" s="208">
        <v>38.754858934653129</v>
      </c>
      <c r="D62" s="208">
        <v>30.283534615184358</v>
      </c>
      <c r="E62" s="208">
        <v>11.254338773458612</v>
      </c>
      <c r="F62" s="208">
        <v>10.325222783304044</v>
      </c>
      <c r="G62" s="208">
        <v>10.001404937885656</v>
      </c>
      <c r="H62" s="208">
        <v>11.265261894408553</v>
      </c>
      <c r="I62" s="208">
        <v>11.312853084492879</v>
      </c>
      <c r="J62" s="208">
        <v>13.491360627874117</v>
      </c>
      <c r="K62" s="208">
        <v>11.086284302188966</v>
      </c>
      <c r="L62" s="208">
        <v>10.48508776259987</v>
      </c>
      <c r="M62" s="208">
        <v>13.336546587843698</v>
      </c>
      <c r="N62" s="208">
        <v>11.326309419054953</v>
      </c>
      <c r="O62" s="208">
        <v>10.641962944496493</v>
      </c>
      <c r="P62" s="208">
        <v>10.816717221637715</v>
      </c>
      <c r="Q62" s="208">
        <v>14.791762906640656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6.8971222276726412</v>
      </c>
      <c r="E64" s="208">
        <v>19.95497421615212</v>
      </c>
      <c r="F64" s="208">
        <v>17.817608887906239</v>
      </c>
      <c r="G64" s="208">
        <v>18.522455121005784</v>
      </c>
      <c r="H64" s="208">
        <v>11.862198585989796</v>
      </c>
      <c r="I64" s="208">
        <v>13.591048008044945</v>
      </c>
      <c r="J64" s="208">
        <v>23.006556437093408</v>
      </c>
      <c r="K64" s="208">
        <v>23.689432384611013</v>
      </c>
      <c r="L64" s="208">
        <v>24.158106209738172</v>
      </c>
      <c r="M64" s="208">
        <v>19.850045197394682</v>
      </c>
      <c r="N64" s="208">
        <v>46.141491870049435</v>
      </c>
      <c r="O64" s="208">
        <v>54.92360500251614</v>
      </c>
      <c r="P64" s="208">
        <v>41.669790494121635</v>
      </c>
      <c r="Q64" s="208">
        <v>5.9727085346120345</v>
      </c>
    </row>
    <row r="65" spans="1:17" x14ac:dyDescent="0.25">
      <c r="A65" s="152" t="s">
        <v>224</v>
      </c>
      <c r="B65" s="151">
        <v>5.3575081666305211</v>
      </c>
      <c r="C65" s="151">
        <v>8.5628942915424098</v>
      </c>
      <c r="D65" s="151">
        <v>8.7732056373795402</v>
      </c>
      <c r="E65" s="151">
        <v>7.4251900330745837</v>
      </c>
      <c r="F65" s="151">
        <v>7.0876369079269637</v>
      </c>
      <c r="G65" s="151">
        <v>7.4153471872827383</v>
      </c>
      <c r="H65" s="151">
        <v>7.0240614787280808</v>
      </c>
      <c r="I65" s="151">
        <v>6.6064414822089912</v>
      </c>
      <c r="J65" s="151">
        <v>9.0131846621558367</v>
      </c>
      <c r="K65" s="151">
        <v>8.4437490922723999</v>
      </c>
      <c r="L65" s="151">
        <v>8.5318637390468748</v>
      </c>
      <c r="M65" s="151">
        <v>8.0692618397884015</v>
      </c>
      <c r="N65" s="151">
        <v>11.250994541875489</v>
      </c>
      <c r="O65" s="151">
        <v>12.189705503180464</v>
      </c>
      <c r="P65" s="151">
        <v>10.580722714794693</v>
      </c>
      <c r="Q65" s="151">
        <v>7.0841306116619664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2.9060547261157703</v>
      </c>
      <c r="O66" s="87">
        <v>2.0982179026212706</v>
      </c>
      <c r="P66" s="87">
        <v>3.3021468069768245</v>
      </c>
      <c r="Q66" s="87">
        <v>0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3.9680312398984257E-17</v>
      </c>
      <c r="N69" s="87">
        <v>5.4171089355341643E-17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5.3575081666305211</v>
      </c>
      <c r="C70" s="87">
        <v>8.5628942915424098</v>
      </c>
      <c r="D70" s="87">
        <v>8.7732056373795402</v>
      </c>
      <c r="E70" s="87">
        <v>7.4251900330745837</v>
      </c>
      <c r="F70" s="87">
        <v>7.0876369079269637</v>
      </c>
      <c r="G70" s="87">
        <v>7.4153471872827383</v>
      </c>
      <c r="H70" s="87">
        <v>7.0240614787280808</v>
      </c>
      <c r="I70" s="87">
        <v>6.6064414822089912</v>
      </c>
      <c r="J70" s="87">
        <v>9.0131846621558367</v>
      </c>
      <c r="K70" s="87">
        <v>8.4437490922723999</v>
      </c>
      <c r="L70" s="87">
        <v>8.5318637390468748</v>
      </c>
      <c r="M70" s="87">
        <v>8.0692618397883997</v>
      </c>
      <c r="N70" s="87">
        <v>8.3449398157597141</v>
      </c>
      <c r="O70" s="87">
        <v>10.091487600559194</v>
      </c>
      <c r="P70" s="87">
        <v>7.2785759078178671</v>
      </c>
      <c r="Q70" s="87">
        <v>7.0841306116619664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1.4841206274103823E-15</v>
      </c>
      <c r="N72" s="87">
        <v>3.1948376951937763E-15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0.4276835889198824</v>
      </c>
    </row>
    <row r="77" spans="1:17" x14ac:dyDescent="0.25">
      <c r="A77" s="156" t="s">
        <v>208</v>
      </c>
      <c r="B77" s="204">
        <v>223.56150791519255</v>
      </c>
      <c r="C77" s="204">
        <v>354.86629058242988</v>
      </c>
      <c r="D77" s="204">
        <v>363.50304885755503</v>
      </c>
      <c r="E77" s="204">
        <v>308.10508242515357</v>
      </c>
      <c r="F77" s="204">
        <v>295.37325825405634</v>
      </c>
      <c r="G77" s="204">
        <v>308.34771829944225</v>
      </c>
      <c r="H77" s="204">
        <v>292.63954542585367</v>
      </c>
      <c r="I77" s="204">
        <v>275.82048852585945</v>
      </c>
      <c r="J77" s="204">
        <v>379.32212886081425</v>
      </c>
      <c r="K77" s="204">
        <v>353.04685029721583</v>
      </c>
      <c r="L77" s="204">
        <v>359.23347171712737</v>
      </c>
      <c r="M77" s="204">
        <v>339.46369021318537</v>
      </c>
      <c r="N77" s="204">
        <v>472.0264441535478</v>
      </c>
      <c r="O77" s="204">
        <v>508.88091525178294</v>
      </c>
      <c r="P77" s="204">
        <v>447.60067786871008</v>
      </c>
      <c r="Q77" s="204">
        <v>298.86876074005914</v>
      </c>
    </row>
    <row r="78" spans="1:17" x14ac:dyDescent="0.25">
      <c r="A78" s="152" t="s">
        <v>222</v>
      </c>
      <c r="B78" s="261">
        <v>206.4487600914737</v>
      </c>
      <c r="C78" s="261">
        <v>329.9666289440496</v>
      </c>
      <c r="D78" s="261">
        <v>338.07086606900242</v>
      </c>
      <c r="E78" s="261">
        <v>286.12579357688804</v>
      </c>
      <c r="F78" s="261">
        <v>273.11836139306428</v>
      </c>
      <c r="G78" s="261">
        <v>285.74650468990984</v>
      </c>
      <c r="H78" s="261">
        <v>270.66851565841057</v>
      </c>
      <c r="I78" s="261">
        <v>254.57574868741852</v>
      </c>
      <c r="J78" s="261">
        <v>347.31833160188029</v>
      </c>
      <c r="K78" s="261">
        <v>323.29041217353068</v>
      </c>
      <c r="L78" s="261">
        <v>328.75027158386428</v>
      </c>
      <c r="M78" s="261">
        <v>310.94476197979947</v>
      </c>
      <c r="N78" s="261">
        <v>437.12750360199021</v>
      </c>
      <c r="O78" s="261">
        <v>472.30607008438523</v>
      </c>
      <c r="P78" s="261">
        <v>411.78638310031585</v>
      </c>
      <c r="Q78" s="261">
        <v>272.98324811018944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1.3261101240889369E-14</v>
      </c>
      <c r="N80" s="208">
        <v>0</v>
      </c>
      <c r="O80" s="208">
        <v>0</v>
      </c>
      <c r="P80" s="208">
        <v>1.4472152436689505E-14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1.3348713257268824E-14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0</v>
      </c>
      <c r="G82" s="208">
        <v>0</v>
      </c>
      <c r="H82" s="208">
        <v>0</v>
      </c>
      <c r="I82" s="208">
        <v>0</v>
      </c>
      <c r="J82" s="208">
        <v>0</v>
      </c>
      <c r="K82" s="208">
        <v>33.491641103007694</v>
      </c>
      <c r="L82" s="208">
        <v>0.33107968142969468</v>
      </c>
      <c r="M82" s="208">
        <v>0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206.4487600914737</v>
      </c>
      <c r="C84" s="208">
        <v>329.9666289440496</v>
      </c>
      <c r="D84" s="208">
        <v>338.07086606900242</v>
      </c>
      <c r="E84" s="208">
        <v>286.12579357688804</v>
      </c>
      <c r="F84" s="208">
        <v>273.11836139306428</v>
      </c>
      <c r="G84" s="208">
        <v>285.74650468990984</v>
      </c>
      <c r="H84" s="208">
        <v>270.66851565841057</v>
      </c>
      <c r="I84" s="208">
        <v>254.57574868741852</v>
      </c>
      <c r="J84" s="208">
        <v>347.31833160188029</v>
      </c>
      <c r="K84" s="208">
        <v>289.798771070523</v>
      </c>
      <c r="L84" s="208">
        <v>328.41919190243459</v>
      </c>
      <c r="M84" s="208">
        <v>310.94476197979947</v>
      </c>
      <c r="N84" s="208">
        <v>437.12750360199021</v>
      </c>
      <c r="O84" s="208">
        <v>472.30607008438523</v>
      </c>
      <c r="P84" s="208">
        <v>411.78638310031585</v>
      </c>
      <c r="Q84" s="208">
        <v>272.98324811018944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17.112747823718852</v>
      </c>
      <c r="C86" s="261">
        <v>24.899661638380291</v>
      </c>
      <c r="D86" s="261">
        <v>25.432182788552598</v>
      </c>
      <c r="E86" s="261">
        <v>21.979288848265501</v>
      </c>
      <c r="F86" s="261">
        <v>22.254896860992055</v>
      </c>
      <c r="G86" s="261">
        <v>22.601213609532397</v>
      </c>
      <c r="H86" s="261">
        <v>21.971029767443117</v>
      </c>
      <c r="I86" s="261">
        <v>21.244739838440925</v>
      </c>
      <c r="J86" s="261">
        <v>32.003797258933979</v>
      </c>
      <c r="K86" s="261">
        <v>29.75643812368514</v>
      </c>
      <c r="L86" s="261">
        <v>30.4832001332631</v>
      </c>
      <c r="M86" s="261">
        <v>28.518928233385896</v>
      </c>
      <c r="N86" s="261">
        <v>34.898940551557565</v>
      </c>
      <c r="O86" s="261">
        <v>36.574845167397704</v>
      </c>
      <c r="P86" s="261">
        <v>35.814294768394241</v>
      </c>
      <c r="Q86" s="261">
        <v>25.885512629869734</v>
      </c>
    </row>
    <row r="87" spans="1:17" x14ac:dyDescent="0.25">
      <c r="A87" s="156" t="s">
        <v>207</v>
      </c>
      <c r="B87" s="204">
        <v>32.451802270858067</v>
      </c>
      <c r="C87" s="204">
        <v>52.535692860154285</v>
      </c>
      <c r="D87" s="204">
        <v>54.656437718028116</v>
      </c>
      <c r="E87" s="204">
        <v>46.359905195446864</v>
      </c>
      <c r="F87" s="204">
        <v>44.536884465180421</v>
      </c>
      <c r="G87" s="204">
        <v>46.443762266341032</v>
      </c>
      <c r="H87" s="204">
        <v>44.118590486066935</v>
      </c>
      <c r="I87" s="204">
        <v>41.624946144290149</v>
      </c>
      <c r="J87" s="204">
        <v>57.462958270161373</v>
      </c>
      <c r="K87" s="204">
        <v>53.782247422093782</v>
      </c>
      <c r="L87" s="204">
        <v>54.436392890778976</v>
      </c>
      <c r="M87" s="204">
        <v>51.415309557389506</v>
      </c>
      <c r="N87" s="204">
        <v>71.120806997994976</v>
      </c>
      <c r="O87" s="204">
        <v>76.591574703404376</v>
      </c>
      <c r="P87" s="204">
        <v>67.653651383167968</v>
      </c>
      <c r="Q87" s="204">
        <v>45.194338493636124</v>
      </c>
    </row>
    <row r="88" spans="1:17" x14ac:dyDescent="0.25">
      <c r="A88" s="152" t="s">
        <v>220</v>
      </c>
      <c r="B88" s="261">
        <v>15.42750471012867</v>
      </c>
      <c r="C88" s="261">
        <v>27.764729525690477</v>
      </c>
      <c r="D88" s="261">
        <v>29.355705663116638</v>
      </c>
      <c r="E88" s="261">
        <v>24.494220187954138</v>
      </c>
      <c r="F88" s="261">
        <v>22.397015973707699</v>
      </c>
      <c r="G88" s="261">
        <v>23.959367025678258</v>
      </c>
      <c r="H88" s="261">
        <v>22.261121870876988</v>
      </c>
      <c r="I88" s="261">
        <v>20.490013500182339</v>
      </c>
      <c r="J88" s="261">
        <v>25.624578296246369</v>
      </c>
      <c r="K88" s="261">
        <v>24.179610710360812</v>
      </c>
      <c r="L88" s="261">
        <v>24.110750567420027</v>
      </c>
      <c r="M88" s="261">
        <v>23.043786447272247</v>
      </c>
      <c r="N88" s="261">
        <v>36.402247791481258</v>
      </c>
      <c r="O88" s="261">
        <v>40.205773090389634</v>
      </c>
      <c r="P88" s="261">
        <v>32.024469129939511</v>
      </c>
      <c r="Q88" s="261">
        <v>19.442619712849794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15.42750471012867</v>
      </c>
      <c r="C90" s="208">
        <v>9.990464576775528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17.774264948914947</v>
      </c>
      <c r="D93" s="208">
        <v>29.355705663116638</v>
      </c>
      <c r="E93" s="208">
        <v>24.494220187954138</v>
      </c>
      <c r="F93" s="208">
        <v>22.397015973707699</v>
      </c>
      <c r="G93" s="208">
        <v>23.959367025678258</v>
      </c>
      <c r="H93" s="208">
        <v>22.261121870876988</v>
      </c>
      <c r="I93" s="208">
        <v>20.490013500182339</v>
      </c>
      <c r="J93" s="208">
        <v>25.624578296246369</v>
      </c>
      <c r="K93" s="208">
        <v>24.179610710360812</v>
      </c>
      <c r="L93" s="208">
        <v>24.110750567420027</v>
      </c>
      <c r="M93" s="208">
        <v>23.043786447272247</v>
      </c>
      <c r="N93" s="208">
        <v>36.402247791481258</v>
      </c>
      <c r="O93" s="208">
        <v>40.205773090389634</v>
      </c>
      <c r="P93" s="208">
        <v>32.024469129939511</v>
      </c>
      <c r="Q93" s="208">
        <v>19.442619712849794</v>
      </c>
    </row>
    <row r="94" spans="1:17" x14ac:dyDescent="0.25">
      <c r="A94" s="149" t="s">
        <v>219</v>
      </c>
      <c r="B94" s="262">
        <v>17.024297560729394</v>
      </c>
      <c r="C94" s="262">
        <v>24.770963334463804</v>
      </c>
      <c r="D94" s="262">
        <v>25.300732054911474</v>
      </c>
      <c r="E94" s="262">
        <v>21.865685007492726</v>
      </c>
      <c r="F94" s="262">
        <v>22.139868491472726</v>
      </c>
      <c r="G94" s="262">
        <v>22.484395240662774</v>
      </c>
      <c r="H94" s="262">
        <v>21.857468615189944</v>
      </c>
      <c r="I94" s="262">
        <v>21.13493264410781</v>
      </c>
      <c r="J94" s="262">
        <v>31.838379973915004</v>
      </c>
      <c r="K94" s="262">
        <v>29.60263671173297</v>
      </c>
      <c r="L94" s="262">
        <v>30.325642323358945</v>
      </c>
      <c r="M94" s="262">
        <v>28.371523110117263</v>
      </c>
      <c r="N94" s="262">
        <v>34.718559206513724</v>
      </c>
      <c r="O94" s="262">
        <v>36.385801613014742</v>
      </c>
      <c r="P94" s="262">
        <v>35.629182253228457</v>
      </c>
      <c r="Q94" s="262">
        <v>25.751718780786334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609.21103091899909</v>
      </c>
      <c r="C97" s="96">
        <v>626.57491036130853</v>
      </c>
      <c r="D97" s="96">
        <v>634.34491650122357</v>
      </c>
      <c r="E97" s="96">
        <v>651.15609984099501</v>
      </c>
      <c r="F97" s="96">
        <v>646.01175579574078</v>
      </c>
      <c r="G97" s="96">
        <v>650.52337501244142</v>
      </c>
      <c r="H97" s="96">
        <v>644.92773697395319</v>
      </c>
      <c r="I97" s="96">
        <v>631.89266257794293</v>
      </c>
      <c r="J97" s="96">
        <v>590.88132155519384</v>
      </c>
      <c r="K97" s="96">
        <v>503.48226385112628</v>
      </c>
      <c r="L97" s="96">
        <v>549.28061833089419</v>
      </c>
      <c r="M97" s="96">
        <v>627.91476514175474</v>
      </c>
      <c r="N97" s="96">
        <v>659.27028038027038</v>
      </c>
      <c r="O97" s="96">
        <v>534.11434272488634</v>
      </c>
      <c r="P97" s="96">
        <v>487.3707861612462</v>
      </c>
      <c r="Q97" s="96">
        <v>498.89787088253547</v>
      </c>
    </row>
    <row r="98" spans="1:17" x14ac:dyDescent="0.25">
      <c r="A98" s="132" t="s">
        <v>83</v>
      </c>
      <c r="B98" s="160">
        <v>5.1437104490421071</v>
      </c>
      <c r="C98" s="160">
        <v>5.3446418448909814</v>
      </c>
      <c r="D98" s="160">
        <v>5.4127260615933732</v>
      </c>
      <c r="E98" s="160">
        <v>5.5435877623129128</v>
      </c>
      <c r="F98" s="160">
        <v>5.4634541145592337</v>
      </c>
      <c r="G98" s="160">
        <v>5.5202785824453748</v>
      </c>
      <c r="H98" s="160">
        <v>5.4566903899482746</v>
      </c>
      <c r="I98" s="160">
        <v>5.3292069068357968</v>
      </c>
      <c r="J98" s="160">
        <v>4.9229133854851552</v>
      </c>
      <c r="K98" s="160">
        <v>4.1988067364901909</v>
      </c>
      <c r="L98" s="160">
        <v>4.5726628523393922</v>
      </c>
      <c r="M98" s="160">
        <v>5.2345837931983716</v>
      </c>
      <c r="N98" s="160">
        <v>5.5886169650919566</v>
      </c>
      <c r="O98" s="160">
        <v>4.543131524243071</v>
      </c>
      <c r="P98" s="160">
        <v>4.0900186767325515</v>
      </c>
      <c r="Q98" s="160">
        <v>4.1374470360732474</v>
      </c>
    </row>
    <row r="99" spans="1:17" x14ac:dyDescent="0.25">
      <c r="A99" s="76" t="s">
        <v>82</v>
      </c>
      <c r="B99" s="159">
        <v>1.3800977926314704</v>
      </c>
      <c r="C99" s="159">
        <v>1.4340092595829261</v>
      </c>
      <c r="D99" s="159">
        <v>1.452276788075225</v>
      </c>
      <c r="E99" s="159">
        <v>1.487388007124631</v>
      </c>
      <c r="F99" s="159">
        <v>1.4658875219250891</v>
      </c>
      <c r="G99" s="159">
        <v>1.4811339716376162</v>
      </c>
      <c r="H99" s="159">
        <v>1.4640727616468758</v>
      </c>
      <c r="I99" s="159">
        <v>1.4298679448354501</v>
      </c>
      <c r="J99" s="159">
        <v>1.3208562114706941</v>
      </c>
      <c r="K99" s="159">
        <v>1.1265727272411681</v>
      </c>
      <c r="L99" s="159">
        <v>1.2268812507004041</v>
      </c>
      <c r="M99" s="159">
        <v>1.4044798224757928</v>
      </c>
      <c r="N99" s="159">
        <v>1.4994696948430537</v>
      </c>
      <c r="O99" s="159">
        <v>1.2189577641194673</v>
      </c>
      <c r="P99" s="159">
        <v>1.0973840389151874</v>
      </c>
      <c r="Q99" s="159">
        <v>1.1101094391263167</v>
      </c>
    </row>
    <row r="100" spans="1:17" x14ac:dyDescent="0.25">
      <c r="A100" s="76" t="s">
        <v>81</v>
      </c>
      <c r="B100" s="159">
        <v>14.787837209185279</v>
      </c>
      <c r="C100" s="159">
        <v>15.365502068330072</v>
      </c>
      <c r="D100" s="159">
        <v>15.561239818944973</v>
      </c>
      <c r="E100" s="159">
        <v>15.937458804505882</v>
      </c>
      <c r="F100" s="159">
        <v>15.707079713439379</v>
      </c>
      <c r="G100" s="159">
        <v>15.870446409314592</v>
      </c>
      <c r="H100" s="159">
        <v>15.687634439552848</v>
      </c>
      <c r="I100" s="159">
        <v>15.32112761266132</v>
      </c>
      <c r="J100" s="159">
        <v>14.153059831163466</v>
      </c>
      <c r="K100" s="159">
        <v>12.071299717815657</v>
      </c>
      <c r="L100" s="159">
        <v>13.146112041644241</v>
      </c>
      <c r="M100" s="159">
        <v>15.049092237700219</v>
      </c>
      <c r="N100" s="159">
        <v>16.066914870696369</v>
      </c>
      <c r="O100" s="159">
        <v>13.061211369884855</v>
      </c>
      <c r="P100" s="159">
        <v>11.758541032439291</v>
      </c>
      <c r="Q100" s="159">
        <v>11.894894519669421</v>
      </c>
    </row>
    <row r="101" spans="1:17" x14ac:dyDescent="0.25">
      <c r="A101" s="76" t="s">
        <v>80</v>
      </c>
      <c r="B101" s="159">
        <v>4.0896673140675324</v>
      </c>
      <c r="C101" s="159">
        <v>4.2494240830602603</v>
      </c>
      <c r="D101" s="159">
        <v>4.3035565616299909</v>
      </c>
      <c r="E101" s="159">
        <v>4.4076022355453341</v>
      </c>
      <c r="F101" s="159">
        <v>4.3438894812560163</v>
      </c>
      <c r="G101" s="159">
        <v>4.3890695455803028</v>
      </c>
      <c r="H101" s="159">
        <v>4.3385117711891619</v>
      </c>
      <c r="I101" s="159">
        <v>4.2371520544761667</v>
      </c>
      <c r="J101" s="159">
        <v>3.9141157267811368</v>
      </c>
      <c r="K101" s="159">
        <v>3.338392166205296</v>
      </c>
      <c r="L101" s="159">
        <v>3.6356381236322841</v>
      </c>
      <c r="M101" s="159">
        <v>4.1619189987215721</v>
      </c>
      <c r="N101" s="159">
        <v>4.4434041067059216</v>
      </c>
      <c r="O101" s="159">
        <v>3.612158320783152</v>
      </c>
      <c r="P101" s="159">
        <v>3.2518968285382046</v>
      </c>
      <c r="Q101" s="159">
        <v>3.2896062239011603</v>
      </c>
    </row>
    <row r="102" spans="1:17" x14ac:dyDescent="0.25">
      <c r="A102" s="129" t="s">
        <v>79</v>
      </c>
      <c r="B102" s="158">
        <v>7.2876770332777721</v>
      </c>
      <c r="C102" s="158">
        <v>7.5723592939335953</v>
      </c>
      <c r="D102" s="158">
        <v>7.6688219131471502</v>
      </c>
      <c r="E102" s="158">
        <v>7.8542285024793808</v>
      </c>
      <c r="F102" s="158">
        <v>7.740694089896726</v>
      </c>
      <c r="G102" s="158">
        <v>7.8212037479820058</v>
      </c>
      <c r="H102" s="158">
        <v>7.7311111553604537</v>
      </c>
      <c r="I102" s="158">
        <v>7.5504908694394075</v>
      </c>
      <c r="J102" s="158">
        <v>6.9748488317216708</v>
      </c>
      <c r="K102" s="158">
        <v>5.9489249489908573</v>
      </c>
      <c r="L102" s="158">
        <v>6.4786092413351195</v>
      </c>
      <c r="M102" s="158">
        <v>7.4164275898469256</v>
      </c>
      <c r="N102" s="158">
        <v>7.9180264728687808</v>
      </c>
      <c r="O102" s="158">
        <v>6.4367688648866697</v>
      </c>
      <c r="P102" s="158">
        <v>5.7947925862840393</v>
      </c>
      <c r="Q102" s="158">
        <v>5.8619897134391294</v>
      </c>
    </row>
    <row r="103" spans="1:17" x14ac:dyDescent="0.25">
      <c r="A103" s="92" t="s">
        <v>125</v>
      </c>
      <c r="B103" s="91">
        <v>1.1907975130274591</v>
      </c>
      <c r="C103" s="91">
        <v>1.2373142461982642</v>
      </c>
      <c r="D103" s="91">
        <v>1.253076120185695</v>
      </c>
      <c r="E103" s="91">
        <v>1.2833713300951854</v>
      </c>
      <c r="F103" s="91">
        <v>1.2648199459532827</v>
      </c>
      <c r="G103" s="91">
        <v>1.2779751256058476</v>
      </c>
      <c r="H103" s="91">
        <v>1.2632541061718008</v>
      </c>
      <c r="I103" s="91">
        <v>1.2337409723851418</v>
      </c>
      <c r="J103" s="91">
        <v>1.139681767541368</v>
      </c>
      <c r="K103" s="91">
        <v>0.97204706000248875</v>
      </c>
      <c r="L103" s="91">
        <v>1.0585968254672689</v>
      </c>
      <c r="M103" s="91">
        <v>1.2118351964845278</v>
      </c>
      <c r="N103" s="91">
        <v>1.2937958404198053</v>
      </c>
      <c r="O103" s="91">
        <v>1.0517601591343018</v>
      </c>
      <c r="P103" s="91">
        <v>0.94686202046928447</v>
      </c>
      <c r="Q103" s="91">
        <v>0.95784194885160467</v>
      </c>
    </row>
    <row r="104" spans="1:17" x14ac:dyDescent="0.25">
      <c r="A104" s="92" t="s">
        <v>26</v>
      </c>
      <c r="B104" s="91">
        <v>1.9816380436238732</v>
      </c>
      <c r="C104" s="91">
        <v>2.059047785505189</v>
      </c>
      <c r="D104" s="91">
        <v>2.0852775422779319</v>
      </c>
      <c r="E104" s="91">
        <v>2.1356926127155482</v>
      </c>
      <c r="F104" s="91">
        <v>2.1048207573620612</v>
      </c>
      <c r="G104" s="91">
        <v>2.1267126442572173</v>
      </c>
      <c r="H104" s="91">
        <v>2.1022150014318908</v>
      </c>
      <c r="I104" s="91">
        <v>2.0531014048225771</v>
      </c>
      <c r="J104" s="91">
        <v>1.8965749621383323</v>
      </c>
      <c r="K104" s="91">
        <v>1.6176095542863724</v>
      </c>
      <c r="L104" s="91">
        <v>1.7616393377175523</v>
      </c>
      <c r="M104" s="91">
        <v>2.0166474162772094</v>
      </c>
      <c r="N104" s="91">
        <v>2.1530403196257657</v>
      </c>
      <c r="O104" s="91">
        <v>1.7502622581143823</v>
      </c>
      <c r="P104" s="91">
        <v>1.575698455276529</v>
      </c>
      <c r="Q104" s="91">
        <v>1.5939704482565562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4.1152414766264398</v>
      </c>
      <c r="C106" s="157">
        <v>4.2759972622301419</v>
      </c>
      <c r="D106" s="157">
        <v>4.3304682506835235</v>
      </c>
      <c r="E106" s="157">
        <v>4.4351645596686469</v>
      </c>
      <c r="F106" s="157">
        <v>4.3710533865813819</v>
      </c>
      <c r="G106" s="157">
        <v>4.4165159781189409</v>
      </c>
      <c r="H106" s="157">
        <v>4.3656420477567623</v>
      </c>
      <c r="I106" s="157">
        <v>4.2636484922316891</v>
      </c>
      <c r="J106" s="157">
        <v>3.9385921020419699</v>
      </c>
      <c r="K106" s="157">
        <v>3.3592683347019965</v>
      </c>
      <c r="L106" s="157">
        <v>3.6583730781502979</v>
      </c>
      <c r="M106" s="157">
        <v>4.1879449770851886</v>
      </c>
      <c r="N106" s="157">
        <v>4.47119031282321</v>
      </c>
      <c r="O106" s="157">
        <v>3.6347464476379852</v>
      </c>
      <c r="P106" s="157">
        <v>3.2722321105382259</v>
      </c>
      <c r="Q106" s="157">
        <v>3.3101773163309685</v>
      </c>
    </row>
    <row r="107" spans="1:17" x14ac:dyDescent="0.25">
      <c r="A107" s="156" t="s">
        <v>206</v>
      </c>
      <c r="B107" s="204">
        <v>421.32689852754243</v>
      </c>
      <c r="C107" s="204">
        <v>451.34054237175741</v>
      </c>
      <c r="D107" s="204">
        <v>457.51524369593875</v>
      </c>
      <c r="E107" s="204">
        <v>465.61572731761885</v>
      </c>
      <c r="F107" s="204">
        <v>450.31671157229289</v>
      </c>
      <c r="G107" s="204">
        <v>459.43178945818056</v>
      </c>
      <c r="H107" s="204">
        <v>450.32987052960124</v>
      </c>
      <c r="I107" s="204">
        <v>435.72922702345147</v>
      </c>
      <c r="J107" s="204">
        <v>388.12894411358258</v>
      </c>
      <c r="K107" s="204">
        <v>332.01684429318436</v>
      </c>
      <c r="L107" s="204">
        <v>359.63398411051003</v>
      </c>
      <c r="M107" s="204">
        <v>413.45494653978932</v>
      </c>
      <c r="N107" s="204">
        <v>463.72665827889443</v>
      </c>
      <c r="O107" s="204">
        <v>380.63616706813076</v>
      </c>
      <c r="P107" s="204">
        <v>329.5707179996881</v>
      </c>
      <c r="Q107" s="204">
        <v>321.59752075108031</v>
      </c>
    </row>
    <row r="108" spans="1:17" x14ac:dyDescent="0.25">
      <c r="A108" s="152" t="s">
        <v>218</v>
      </c>
      <c r="B108" s="151">
        <v>349.47012569032967</v>
      </c>
      <c r="C108" s="151">
        <v>389.07644664896873</v>
      </c>
      <c r="D108" s="151">
        <v>394.85310185362357</v>
      </c>
      <c r="E108" s="151">
        <v>398.68717220648443</v>
      </c>
      <c r="F108" s="151">
        <v>376.39278438567311</v>
      </c>
      <c r="G108" s="151">
        <v>388.85719263479973</v>
      </c>
      <c r="H108" s="151">
        <v>377.02777616862375</v>
      </c>
      <c r="I108" s="151">
        <v>360.34833908728672</v>
      </c>
      <c r="J108" s="151">
        <v>305.13072664770613</v>
      </c>
      <c r="K108" s="151">
        <v>262.13509008854402</v>
      </c>
      <c r="L108" s="151">
        <v>281.72234287699081</v>
      </c>
      <c r="M108" s="151">
        <v>325.90234129404178</v>
      </c>
      <c r="N108" s="151">
        <v>390.98414043073973</v>
      </c>
      <c r="O108" s="151">
        <v>324.90390243010694</v>
      </c>
      <c r="P108" s="151">
        <v>267.22062579858715</v>
      </c>
      <c r="Q108" s="151">
        <v>247.56312707364557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2.4675276319530028</v>
      </c>
      <c r="C110" s="208">
        <v>0</v>
      </c>
      <c r="D110" s="208">
        <v>0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347.00259805837669</v>
      </c>
      <c r="C113" s="208">
        <v>389.07644664896873</v>
      </c>
      <c r="D113" s="208">
        <v>394.85310185362357</v>
      </c>
      <c r="E113" s="208">
        <v>398.68717220648443</v>
      </c>
      <c r="F113" s="208">
        <v>376.39278438567311</v>
      </c>
      <c r="G113" s="208">
        <v>388.85719263479973</v>
      </c>
      <c r="H113" s="208">
        <v>377.02777616862375</v>
      </c>
      <c r="I113" s="208">
        <v>360.34833908728672</v>
      </c>
      <c r="J113" s="208">
        <v>305.13072664770613</v>
      </c>
      <c r="K113" s="208">
        <v>262.13509008854402</v>
      </c>
      <c r="L113" s="208">
        <v>281.72234287699081</v>
      </c>
      <c r="M113" s="208">
        <v>325.90234129404178</v>
      </c>
      <c r="N113" s="208">
        <v>390.98414043073973</v>
      </c>
      <c r="O113" s="208">
        <v>324.90390243010694</v>
      </c>
      <c r="P113" s="208">
        <v>267.22062579858715</v>
      </c>
      <c r="Q113" s="208">
        <v>247.56312707364557</v>
      </c>
    </row>
    <row r="114" spans="1:17" x14ac:dyDescent="0.25">
      <c r="A114" s="152" t="s">
        <v>217</v>
      </c>
      <c r="B114" s="151">
        <v>71.856772837212759</v>
      </c>
      <c r="C114" s="151">
        <v>62.264095722788682</v>
      </c>
      <c r="D114" s="151">
        <v>62.662141842315179</v>
      </c>
      <c r="E114" s="151">
        <v>66.928555111134401</v>
      </c>
      <c r="F114" s="151">
        <v>73.923927186619807</v>
      </c>
      <c r="G114" s="151">
        <v>70.574596823380844</v>
      </c>
      <c r="H114" s="151">
        <v>73.302094360977506</v>
      </c>
      <c r="I114" s="151">
        <v>75.380887936164754</v>
      </c>
      <c r="J114" s="151">
        <v>82.998217465876451</v>
      </c>
      <c r="K114" s="151">
        <v>69.881754204640345</v>
      </c>
      <c r="L114" s="151">
        <v>77.911641233519234</v>
      </c>
      <c r="M114" s="151">
        <v>87.552605245747529</v>
      </c>
      <c r="N114" s="151">
        <v>72.742517848154705</v>
      </c>
      <c r="O114" s="151">
        <v>55.732264638023814</v>
      </c>
      <c r="P114" s="151">
        <v>62.350092201100964</v>
      </c>
      <c r="Q114" s="151">
        <v>74.03439367743475</v>
      </c>
    </row>
    <row r="115" spans="1:17" x14ac:dyDescent="0.25">
      <c r="A115" s="156" t="s">
        <v>205</v>
      </c>
      <c r="B115" s="204">
        <v>57.413886002213459</v>
      </c>
      <c r="C115" s="204">
        <v>49.749293667246178</v>
      </c>
      <c r="D115" s="204">
        <v>50.067334314324668</v>
      </c>
      <c r="E115" s="204">
        <v>53.476217783239143</v>
      </c>
      <c r="F115" s="204">
        <v>59.065551662661449</v>
      </c>
      <c r="G115" s="204">
        <v>56.389421576853209</v>
      </c>
      <c r="H115" s="204">
        <v>58.568704426775398</v>
      </c>
      <c r="I115" s="204">
        <v>60.229669881184527</v>
      </c>
      <c r="J115" s="204">
        <v>66.315950575294323</v>
      </c>
      <c r="K115" s="204">
        <v>55.835837195601371</v>
      </c>
      <c r="L115" s="204">
        <v>62.251753194655976</v>
      </c>
      <c r="M115" s="204">
        <v>69.954926979032521</v>
      </c>
      <c r="N115" s="204">
        <v>58.121600265981712</v>
      </c>
      <c r="O115" s="204">
        <v>44.530331132761305</v>
      </c>
      <c r="P115" s="204">
        <v>49.818005241777911</v>
      </c>
      <c r="Q115" s="204">
        <v>59.153814887689407</v>
      </c>
    </row>
    <row r="116" spans="1:17" x14ac:dyDescent="0.25">
      <c r="A116" s="156" t="s">
        <v>204</v>
      </c>
      <c r="B116" s="204">
        <v>45.127325240291086</v>
      </c>
      <c r="C116" s="204">
        <v>45.894358195622331</v>
      </c>
      <c r="D116" s="204">
        <v>46.447264596056399</v>
      </c>
      <c r="E116" s="204">
        <v>47.791170042343438</v>
      </c>
      <c r="F116" s="204">
        <v>47.739823593525749</v>
      </c>
      <c r="G116" s="204">
        <v>47.905630564923477</v>
      </c>
      <c r="H116" s="204">
        <v>47.638133081135379</v>
      </c>
      <c r="I116" s="204">
        <v>46.829650385476775</v>
      </c>
      <c r="J116" s="204">
        <v>44.332671369189796</v>
      </c>
      <c r="K116" s="204">
        <v>37.738873834075797</v>
      </c>
      <c r="L116" s="204">
        <v>41.244267107644404</v>
      </c>
      <c r="M116" s="204">
        <v>47.083144182270388</v>
      </c>
      <c r="N116" s="204">
        <v>48.602617857326386</v>
      </c>
      <c r="O116" s="204">
        <v>39.23711641900627</v>
      </c>
      <c r="P116" s="204">
        <v>36.301635206077975</v>
      </c>
      <c r="Q116" s="204">
        <v>37.602878589769503</v>
      </c>
    </row>
    <row r="117" spans="1:17" x14ac:dyDescent="0.25">
      <c r="A117" s="152" t="s">
        <v>216</v>
      </c>
      <c r="B117" s="151">
        <v>27.587286592874218</v>
      </c>
      <c r="C117" s="151">
        <v>30.695865385511066</v>
      </c>
      <c r="D117" s="151">
        <v>31.151609833852376</v>
      </c>
      <c r="E117" s="151">
        <v>31.454095652368611</v>
      </c>
      <c r="F117" s="151">
        <v>29.695198311514037</v>
      </c>
      <c r="G117" s="151">
        <v>30.67856752088294</v>
      </c>
      <c r="H117" s="151">
        <v>29.74529546454955</v>
      </c>
      <c r="I117" s="151">
        <v>28.429385031614334</v>
      </c>
      <c r="J117" s="151">
        <v>24.073037036373421</v>
      </c>
      <c r="K117" s="151">
        <v>20.680931748706989</v>
      </c>
      <c r="L117" s="151">
        <v>22.226251903768002</v>
      </c>
      <c r="M117" s="151">
        <v>25.711796443464653</v>
      </c>
      <c r="N117" s="151">
        <v>30.8463713131414</v>
      </c>
      <c r="O117" s="151">
        <v>25.633025432710877</v>
      </c>
      <c r="P117" s="151">
        <v>21.082150894489786</v>
      </c>
      <c r="Q117" s="151">
        <v>19.531288744201223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27.587286592874218</v>
      </c>
      <c r="C122" s="208">
        <v>30.695865385511066</v>
      </c>
      <c r="D122" s="208">
        <v>31.151609833852376</v>
      </c>
      <c r="E122" s="208">
        <v>31.454095652368611</v>
      </c>
      <c r="F122" s="208">
        <v>29.695198311514037</v>
      </c>
      <c r="G122" s="208">
        <v>30.67856752088294</v>
      </c>
      <c r="H122" s="208">
        <v>29.74529546454955</v>
      </c>
      <c r="I122" s="208">
        <v>28.429385031614334</v>
      </c>
      <c r="J122" s="208">
        <v>24.073037036373421</v>
      </c>
      <c r="K122" s="208">
        <v>20.680931748706989</v>
      </c>
      <c r="L122" s="208">
        <v>22.226251903768002</v>
      </c>
      <c r="M122" s="208">
        <v>25.711796443464653</v>
      </c>
      <c r="N122" s="208">
        <v>30.8463713131414</v>
      </c>
      <c r="O122" s="208">
        <v>25.633025432710877</v>
      </c>
      <c r="P122" s="208">
        <v>21.082150894489786</v>
      </c>
      <c r="Q122" s="208">
        <v>19.531288744201223</v>
      </c>
    </row>
    <row r="123" spans="1:17" x14ac:dyDescent="0.25">
      <c r="A123" s="152" t="s">
        <v>215</v>
      </c>
      <c r="B123" s="261">
        <v>17.540038647416864</v>
      </c>
      <c r="C123" s="261">
        <v>15.198492810111265</v>
      </c>
      <c r="D123" s="261">
        <v>15.295654762204023</v>
      </c>
      <c r="E123" s="261">
        <v>16.337074389974823</v>
      </c>
      <c r="F123" s="261">
        <v>18.044625282011712</v>
      </c>
      <c r="G123" s="261">
        <v>17.227063044040538</v>
      </c>
      <c r="H123" s="261">
        <v>17.892837616585833</v>
      </c>
      <c r="I123" s="261">
        <v>18.400265353862441</v>
      </c>
      <c r="J123" s="261">
        <v>20.259634332816372</v>
      </c>
      <c r="K123" s="261">
        <v>17.057942085368808</v>
      </c>
      <c r="L123" s="261">
        <v>19.018015203876399</v>
      </c>
      <c r="M123" s="261">
        <v>21.371347738805735</v>
      </c>
      <c r="N123" s="261">
        <v>17.756246544184986</v>
      </c>
      <c r="O123" s="261">
        <v>13.604090986295397</v>
      </c>
      <c r="P123" s="261">
        <v>15.219484311588189</v>
      </c>
      <c r="Q123" s="261">
        <v>18.071589845568276</v>
      </c>
    </row>
    <row r="124" spans="1:17" x14ac:dyDescent="0.25">
      <c r="A124" s="243" t="s">
        <v>203</v>
      </c>
      <c r="B124" s="242">
        <v>52.653931350747889</v>
      </c>
      <c r="C124" s="242">
        <v>45.624779576884741</v>
      </c>
      <c r="D124" s="242">
        <v>45.916452751513134</v>
      </c>
      <c r="E124" s="242">
        <v>49.042719385825301</v>
      </c>
      <c r="F124" s="242">
        <v>54.168664046184382</v>
      </c>
      <c r="G124" s="242">
        <v>51.714401155524357</v>
      </c>
      <c r="H124" s="242">
        <v>53.713008418743584</v>
      </c>
      <c r="I124" s="242">
        <v>55.236269899582041</v>
      </c>
      <c r="J124" s="242">
        <v>60.817961510504972</v>
      </c>
      <c r="K124" s="242">
        <v>51.2067122315216</v>
      </c>
      <c r="L124" s="242">
        <v>57.090710408432344</v>
      </c>
      <c r="M124" s="242">
        <v>64.155244998719553</v>
      </c>
      <c r="N124" s="242">
        <v>53.302971867861856</v>
      </c>
      <c r="O124" s="242">
        <v>40.838500261070827</v>
      </c>
      <c r="P124" s="242">
        <v>45.687794550792908</v>
      </c>
      <c r="Q124" s="242">
        <v>54.249609721786946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129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</v>
      </c>
      <c r="C129" s="77">
        <f t="shared" si="0"/>
        <v>0.99999999999999967</v>
      </c>
      <c r="D129" s="77">
        <f t="shared" si="0"/>
        <v>1</v>
      </c>
      <c r="E129" s="77">
        <f t="shared" si="0"/>
        <v>1</v>
      </c>
      <c r="F129" s="77">
        <f t="shared" si="0"/>
        <v>0.99999999999999989</v>
      </c>
      <c r="G129" s="77">
        <f t="shared" si="0"/>
        <v>1</v>
      </c>
      <c r="H129" s="77">
        <f t="shared" si="0"/>
        <v>1.0000000000000002</v>
      </c>
      <c r="I129" s="77">
        <f t="shared" si="0"/>
        <v>1</v>
      </c>
      <c r="J129" s="77">
        <f t="shared" si="0"/>
        <v>1</v>
      </c>
      <c r="K129" s="77">
        <f t="shared" si="0"/>
        <v>1</v>
      </c>
      <c r="L129" s="77">
        <f t="shared" si="0"/>
        <v>1.0000000000000002</v>
      </c>
      <c r="M129" s="77">
        <f t="shared" si="0"/>
        <v>1</v>
      </c>
      <c r="N129" s="77">
        <f t="shared" si="0"/>
        <v>0.99999999999999989</v>
      </c>
      <c r="O129" s="77">
        <f t="shared" si="0"/>
        <v>1.0000000000000002</v>
      </c>
      <c r="P129" s="77">
        <f t="shared" si="0"/>
        <v>0.99999999999999989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3.5666055283167888E-3</v>
      </c>
      <c r="C130" s="240">
        <f t="shared" si="1"/>
        <v>3.5700713791452184E-3</v>
      </c>
      <c r="D130" s="240">
        <f t="shared" si="1"/>
        <v>3.5655428619407905E-3</v>
      </c>
      <c r="E130" s="240">
        <f t="shared" si="1"/>
        <v>3.5496266457837587E-3</v>
      </c>
      <c r="F130" s="240">
        <f t="shared" si="1"/>
        <v>3.5588650450667251E-3</v>
      </c>
      <c r="G130" s="240">
        <f t="shared" si="1"/>
        <v>3.5325520722924307E-3</v>
      </c>
      <c r="H130" s="240">
        <f t="shared" si="1"/>
        <v>3.5255209247115056E-3</v>
      </c>
      <c r="I130" s="240">
        <f t="shared" si="1"/>
        <v>3.5062917835925137E-3</v>
      </c>
      <c r="J130" s="240">
        <f t="shared" si="1"/>
        <v>3.5041387822850045E-3</v>
      </c>
      <c r="K130" s="240">
        <f t="shared" si="1"/>
        <v>3.4829933394787392E-3</v>
      </c>
      <c r="L130" s="240">
        <f t="shared" si="1"/>
        <v>3.4873355247367847E-3</v>
      </c>
      <c r="M130" s="240">
        <f t="shared" si="1"/>
        <v>3.4791884263041316E-3</v>
      </c>
      <c r="N130" s="240">
        <f t="shared" si="1"/>
        <v>3.4680166009007523E-3</v>
      </c>
      <c r="O130" s="240">
        <f t="shared" si="1"/>
        <v>3.486493741377771E-3</v>
      </c>
      <c r="P130" s="240">
        <f t="shared" si="1"/>
        <v>3.4903766473819262E-3</v>
      </c>
      <c r="Q130" s="240">
        <f t="shared" si="1"/>
        <v>3.4787939285476415E-3</v>
      </c>
    </row>
    <row r="131" spans="1:17" x14ac:dyDescent="0.25">
      <c r="A131" s="76" t="s">
        <v>82</v>
      </c>
      <c r="B131" s="239">
        <f t="shared" ref="B131:Q131" si="2">IF(B$7=0,0,B$7/B$5)</f>
        <v>3.7096888886242973E-4</v>
      </c>
      <c r="C131" s="239">
        <f t="shared" si="2"/>
        <v>3.7132937807845824E-4</v>
      </c>
      <c r="D131" s="239">
        <f t="shared" si="2"/>
        <v>3.7085835907111817E-4</v>
      </c>
      <c r="E131" s="239">
        <f t="shared" si="2"/>
        <v>3.6920288554712164E-4</v>
      </c>
      <c r="F131" s="239">
        <f t="shared" si="2"/>
        <v>3.7016378764006679E-4</v>
      </c>
      <c r="G131" s="239">
        <f t="shared" si="2"/>
        <v>3.6742692924761258E-4</v>
      </c>
      <c r="H131" s="239">
        <f t="shared" si="2"/>
        <v>3.6669560727078753E-4</v>
      </c>
      <c r="I131" s="239">
        <f t="shared" si="2"/>
        <v>3.6469555061802465E-4</v>
      </c>
      <c r="J131" s="239">
        <f t="shared" si="2"/>
        <v>3.6447161318047379E-4</v>
      </c>
      <c r="K131" s="239">
        <f t="shared" si="2"/>
        <v>3.6227223863230328E-4</v>
      </c>
      <c r="L131" s="239">
        <f t="shared" si="2"/>
        <v>3.6272387692748979E-4</v>
      </c>
      <c r="M131" s="239">
        <f t="shared" si="2"/>
        <v>3.6187648294769048E-4</v>
      </c>
      <c r="N131" s="239">
        <f t="shared" si="2"/>
        <v>3.6071448181704887E-4</v>
      </c>
      <c r="O131" s="239">
        <f t="shared" si="2"/>
        <v>3.6263632156571037E-4</v>
      </c>
      <c r="P131" s="239">
        <f t="shared" si="2"/>
        <v>3.6304018942114952E-4</v>
      </c>
      <c r="Q131" s="239">
        <f t="shared" si="2"/>
        <v>3.6183545054496984E-4</v>
      </c>
    </row>
    <row r="132" spans="1:17" x14ac:dyDescent="0.25">
      <c r="A132" s="76" t="s">
        <v>81</v>
      </c>
      <c r="B132" s="239">
        <f t="shared" ref="B132:Q132" si="3">IF(B$8=0,0,B$8/B$5)</f>
        <v>8.6475351207155587E-3</v>
      </c>
      <c r="C132" s="239">
        <f t="shared" si="3"/>
        <v>8.6559383675910706E-3</v>
      </c>
      <c r="D132" s="239">
        <f t="shared" si="3"/>
        <v>8.6449585966971061E-3</v>
      </c>
      <c r="E132" s="239">
        <f t="shared" si="3"/>
        <v>8.6063683917770289E-3</v>
      </c>
      <c r="F132" s="239">
        <f t="shared" si="3"/>
        <v>8.628767667958363E-3</v>
      </c>
      <c r="G132" s="239">
        <f t="shared" si="3"/>
        <v>8.564969652060727E-3</v>
      </c>
      <c r="H132" s="239">
        <f t="shared" si="3"/>
        <v>8.5479220433015753E-3</v>
      </c>
      <c r="I132" s="239">
        <f t="shared" si="3"/>
        <v>8.5012993731331272E-3</v>
      </c>
      <c r="J132" s="239">
        <f t="shared" si="3"/>
        <v>8.4960792403559488E-3</v>
      </c>
      <c r="K132" s="239">
        <f t="shared" si="3"/>
        <v>8.4448103355503883E-3</v>
      </c>
      <c r="L132" s="239">
        <f t="shared" si="3"/>
        <v>8.4553383289663921E-3</v>
      </c>
      <c r="M132" s="239">
        <f t="shared" si="3"/>
        <v>8.4355850034951701E-3</v>
      </c>
      <c r="N132" s="239">
        <f t="shared" si="3"/>
        <v>8.4084979730480926E-3</v>
      </c>
      <c r="O132" s="239">
        <f t="shared" si="3"/>
        <v>8.4532973544029551E-3</v>
      </c>
      <c r="P132" s="239">
        <f t="shared" si="3"/>
        <v>8.4627117866340456E-3</v>
      </c>
      <c r="Q132" s="239">
        <f t="shared" si="3"/>
        <v>8.434628510500022E-3</v>
      </c>
    </row>
    <row r="133" spans="1:17" x14ac:dyDescent="0.25">
      <c r="A133" s="76" t="s">
        <v>80</v>
      </c>
      <c r="B133" s="239">
        <f t="shared" ref="B133:Q133" si="4">IF(B$9=0,0,B$9/B$5)</f>
        <v>7.0774793995673473E-4</v>
      </c>
      <c r="C133" s="239">
        <f t="shared" si="4"/>
        <v>7.0843569439566639E-4</v>
      </c>
      <c r="D133" s="239">
        <f t="shared" si="4"/>
        <v>7.075370672004113E-4</v>
      </c>
      <c r="E133" s="239">
        <f t="shared" si="4"/>
        <v>7.0437869459441104E-4</v>
      </c>
      <c r="F133" s="239">
        <f t="shared" si="4"/>
        <v>7.0621193855960568E-4</v>
      </c>
      <c r="G133" s="239">
        <f t="shared" si="4"/>
        <v>7.0099046056679474E-4</v>
      </c>
      <c r="H133" s="239">
        <f t="shared" si="4"/>
        <v>6.9959521789798168E-4</v>
      </c>
      <c r="I133" s="239">
        <f t="shared" si="4"/>
        <v>6.9577943706490325E-4</v>
      </c>
      <c r="J133" s="239">
        <f t="shared" si="4"/>
        <v>6.9535220107594495E-4</v>
      </c>
      <c r="K133" s="239">
        <f t="shared" si="4"/>
        <v>6.9115615431193124E-4</v>
      </c>
      <c r="L133" s="239">
        <f t="shared" si="4"/>
        <v>6.9201780627957746E-4</v>
      </c>
      <c r="M133" s="239">
        <f t="shared" si="4"/>
        <v>6.9040111722143633E-4</v>
      </c>
      <c r="N133" s="239">
        <f t="shared" si="4"/>
        <v>6.8818420919725977E-4</v>
      </c>
      <c r="O133" s="239">
        <f t="shared" si="4"/>
        <v>6.9185076497559766E-4</v>
      </c>
      <c r="P133" s="239">
        <f t="shared" si="4"/>
        <v>6.9262127876067083E-4</v>
      </c>
      <c r="Q133" s="239">
        <f t="shared" si="4"/>
        <v>6.9032283411099538E-4</v>
      </c>
    </row>
    <row r="134" spans="1:17" x14ac:dyDescent="0.25">
      <c r="A134" s="129" t="s">
        <v>79</v>
      </c>
      <c r="B134" s="238">
        <f t="shared" ref="B134:Q134" si="5">IF(B$10=0,0,B$10/B$5)</f>
        <v>3.3557672922080741E-3</v>
      </c>
      <c r="C134" s="238">
        <f t="shared" si="5"/>
        <v>3.3590282608678768E-3</v>
      </c>
      <c r="D134" s="238">
        <f t="shared" si="5"/>
        <v>3.3547674448633678E-3</v>
      </c>
      <c r="E134" s="238">
        <f t="shared" si="5"/>
        <v>3.3397921084625721E-3</v>
      </c>
      <c r="F134" s="238">
        <f t="shared" si="5"/>
        <v>3.348484384045055E-3</v>
      </c>
      <c r="G134" s="238">
        <f t="shared" si="5"/>
        <v>3.3237268904855108E-3</v>
      </c>
      <c r="H134" s="238">
        <f t="shared" si="5"/>
        <v>3.3171113859416443E-3</v>
      </c>
      <c r="I134" s="238">
        <f t="shared" si="5"/>
        <v>3.2990189666056552E-3</v>
      </c>
      <c r="J134" s="238">
        <f t="shared" si="5"/>
        <v>3.2969932389745908E-3</v>
      </c>
      <c r="K134" s="238">
        <f t="shared" si="5"/>
        <v>3.2770977992392044E-3</v>
      </c>
      <c r="L134" s="238">
        <f t="shared" si="5"/>
        <v>3.281183298224155E-3</v>
      </c>
      <c r="M134" s="238">
        <f t="shared" si="5"/>
        <v>3.2735178117469887E-3</v>
      </c>
      <c r="N134" s="238">
        <f t="shared" si="5"/>
        <v>3.2630064036349125E-3</v>
      </c>
      <c r="O134" s="238">
        <f t="shared" si="5"/>
        <v>3.2803912764990508E-3</v>
      </c>
      <c r="P134" s="238">
        <f t="shared" si="5"/>
        <v>3.2840446463107699E-3</v>
      </c>
      <c r="Q134" s="238">
        <f t="shared" si="5"/>
        <v>3.2731466345429032E-3</v>
      </c>
    </row>
    <row r="135" spans="1:17" x14ac:dyDescent="0.25">
      <c r="A135" s="127" t="s">
        <v>214</v>
      </c>
      <c r="B135" s="236">
        <f t="shared" ref="B135:Q135" si="6">IF(B$15=0,0,B$15/B$5)</f>
        <v>4.5982249426862278E-2</v>
      </c>
      <c r="C135" s="236">
        <f t="shared" si="6"/>
        <v>4.6026932702319535E-2</v>
      </c>
      <c r="D135" s="236">
        <f t="shared" si="6"/>
        <v>4.5968549063878261E-2</v>
      </c>
      <c r="E135" s="236">
        <f t="shared" si="6"/>
        <v>4.5763350194686282E-2</v>
      </c>
      <c r="F135" s="236">
        <f t="shared" si="6"/>
        <v>4.5882455707410251E-2</v>
      </c>
      <c r="G135" s="236">
        <f t="shared" si="6"/>
        <v>4.5543217272527636E-2</v>
      </c>
      <c r="H135" s="236">
        <f t="shared" si="6"/>
        <v>4.5452568620957874E-2</v>
      </c>
      <c r="I135" s="236">
        <f t="shared" si="6"/>
        <v>4.5204658063937267E-2</v>
      </c>
      <c r="J135" s="236">
        <f t="shared" si="6"/>
        <v>4.5176900622764637E-2</v>
      </c>
      <c r="K135" s="236">
        <f t="shared" si="6"/>
        <v>4.4904284260332758E-2</v>
      </c>
      <c r="L135" s="236">
        <f t="shared" si="6"/>
        <v>4.4960265625249039E-2</v>
      </c>
      <c r="M135" s="236">
        <f t="shared" si="6"/>
        <v>4.4855229643764337E-2</v>
      </c>
      <c r="N135" s="236">
        <f t="shared" si="6"/>
        <v>4.4711197549894395E-2</v>
      </c>
      <c r="O135" s="236">
        <f t="shared" si="6"/>
        <v>4.494941298341066E-2</v>
      </c>
      <c r="P135" s="236">
        <f t="shared" si="6"/>
        <v>4.4999473117890515E-2</v>
      </c>
      <c r="Q135" s="236">
        <f t="shared" si="6"/>
        <v>4.4850143604926229E-2</v>
      </c>
    </row>
    <row r="136" spans="1:17" x14ac:dyDescent="0.25">
      <c r="A136" s="127" t="s">
        <v>213</v>
      </c>
      <c r="B136" s="237">
        <f t="shared" ref="B136:Q136" si="7">IF(B$16=0,0,B$16/B$5)</f>
        <v>0.26645438575567443</v>
      </c>
      <c r="C136" s="237">
        <f t="shared" si="7"/>
        <v>0.27123173124793476</v>
      </c>
      <c r="D136" s="237">
        <f t="shared" si="7"/>
        <v>0.27081921056231556</v>
      </c>
      <c r="E136" s="237">
        <f t="shared" si="7"/>
        <v>0.26959732139608916</v>
      </c>
      <c r="F136" s="237">
        <f t="shared" si="7"/>
        <v>0.27032619613489378</v>
      </c>
      <c r="G136" s="237">
        <f t="shared" si="7"/>
        <v>0.26828011453763501</v>
      </c>
      <c r="H136" s="237">
        <f t="shared" si="7"/>
        <v>0.26775284063976135</v>
      </c>
      <c r="I136" s="237">
        <f t="shared" si="7"/>
        <v>0.26619636292881443</v>
      </c>
      <c r="J136" s="237">
        <f t="shared" si="7"/>
        <v>0.26598320483601595</v>
      </c>
      <c r="K136" s="237">
        <f t="shared" si="7"/>
        <v>0.26427613199545635</v>
      </c>
      <c r="L136" s="237">
        <f t="shared" si="7"/>
        <v>0.26452726193524484</v>
      </c>
      <c r="M136" s="237">
        <f t="shared" si="7"/>
        <v>0.26390607112863734</v>
      </c>
      <c r="N136" s="237">
        <f t="shared" si="7"/>
        <v>0.26305020262885725</v>
      </c>
      <c r="O136" s="237">
        <f t="shared" si="7"/>
        <v>0.26445169982619465</v>
      </c>
      <c r="P136" s="237">
        <f t="shared" si="7"/>
        <v>0.26474621952685484</v>
      </c>
      <c r="Q136" s="237">
        <f t="shared" si="7"/>
        <v>0.26326945093060566</v>
      </c>
    </row>
    <row r="137" spans="1:17" x14ac:dyDescent="0.25">
      <c r="A137" s="142" t="s">
        <v>227</v>
      </c>
      <c r="B137" s="235">
        <f t="shared" ref="B137:Q137" si="8">IF(B$17=0,0,B$17/B$5)</f>
        <v>0.24471270420010915</v>
      </c>
      <c r="C137" s="235">
        <f t="shared" si="8"/>
        <v>0.24948632739754198</v>
      </c>
      <c r="D137" s="235">
        <f t="shared" si="8"/>
        <v>0.24916986226116147</v>
      </c>
      <c r="E137" s="235">
        <f t="shared" si="8"/>
        <v>0.24805759365547494</v>
      </c>
      <c r="F137" s="235">
        <f t="shared" si="8"/>
        <v>0.24870319820041578</v>
      </c>
      <c r="G137" s="235">
        <f t="shared" si="8"/>
        <v>0.24686437587918192</v>
      </c>
      <c r="H137" s="235">
        <f t="shared" si="8"/>
        <v>0.24637302010472814</v>
      </c>
      <c r="I137" s="235">
        <f t="shared" si="8"/>
        <v>0.24502923526479178</v>
      </c>
      <c r="J137" s="235">
        <f t="shared" si="8"/>
        <v>0.24487877765987379</v>
      </c>
      <c r="K137" s="235">
        <f t="shared" si="8"/>
        <v>0.24340107643021569</v>
      </c>
      <c r="L137" s="235">
        <f t="shared" si="8"/>
        <v>0.24370452018185548</v>
      </c>
      <c r="M137" s="235">
        <f t="shared" si="8"/>
        <v>0.24313517871748508</v>
      </c>
      <c r="N137" s="235">
        <f t="shared" si="8"/>
        <v>0.24235446108071812</v>
      </c>
      <c r="O137" s="235">
        <f t="shared" si="8"/>
        <v>0.24364569406427933</v>
      </c>
      <c r="P137" s="235">
        <f t="shared" si="8"/>
        <v>0.24391704212870891</v>
      </c>
      <c r="Q137" s="235">
        <f t="shared" si="8"/>
        <v>0.24250898482459418</v>
      </c>
    </row>
    <row r="138" spans="1:17" x14ac:dyDescent="0.25">
      <c r="A138" s="142" t="s">
        <v>226</v>
      </c>
      <c r="B138" s="235">
        <f t="shared" ref="B138:Q138" si="9">IF(B$25=0,0,B$25/B$5)</f>
        <v>2.174168155556528E-2</v>
      </c>
      <c r="C138" s="235">
        <f t="shared" si="9"/>
        <v>2.1745403850392763E-2</v>
      </c>
      <c r="D138" s="235">
        <f t="shared" si="9"/>
        <v>2.1649348301154094E-2</v>
      </c>
      <c r="E138" s="235">
        <f t="shared" si="9"/>
        <v>2.1539727740614249E-2</v>
      </c>
      <c r="F138" s="235">
        <f t="shared" si="9"/>
        <v>2.1622997934477986E-2</v>
      </c>
      <c r="G138" s="235">
        <f t="shared" si="9"/>
        <v>2.1415738658453067E-2</v>
      </c>
      <c r="H138" s="235">
        <f t="shared" si="9"/>
        <v>2.1379820535033192E-2</v>
      </c>
      <c r="I138" s="235">
        <f t="shared" si="9"/>
        <v>2.1167127664022605E-2</v>
      </c>
      <c r="J138" s="235">
        <f t="shared" si="9"/>
        <v>2.1104427176142179E-2</v>
      </c>
      <c r="K138" s="235">
        <f t="shared" si="9"/>
        <v>2.0875055565240642E-2</v>
      </c>
      <c r="L138" s="235">
        <f t="shared" si="9"/>
        <v>2.0822741753389336E-2</v>
      </c>
      <c r="M138" s="235">
        <f t="shared" si="9"/>
        <v>2.0770892411152268E-2</v>
      </c>
      <c r="N138" s="235">
        <f t="shared" si="9"/>
        <v>2.0695741548139159E-2</v>
      </c>
      <c r="O138" s="235">
        <f t="shared" si="9"/>
        <v>2.0806005761915335E-2</v>
      </c>
      <c r="P138" s="235">
        <f t="shared" si="9"/>
        <v>2.0829177398145923E-2</v>
      </c>
      <c r="Q138" s="235">
        <f t="shared" si="9"/>
        <v>2.076046610601149E-2</v>
      </c>
    </row>
    <row r="139" spans="1:17" x14ac:dyDescent="0.25">
      <c r="A139" s="127" t="s">
        <v>212</v>
      </c>
      <c r="B139" s="237">
        <f t="shared" ref="B139:Q139" si="10">IF(B$36=0,0,B$36/B$5)</f>
        <v>0.62474557090742411</v>
      </c>
      <c r="C139" s="237">
        <f t="shared" si="10"/>
        <v>0.6198624989148992</v>
      </c>
      <c r="D139" s="237">
        <f t="shared" si="10"/>
        <v>0.62041316295957027</v>
      </c>
      <c r="E139" s="237">
        <f t="shared" si="10"/>
        <v>0.62212057960953315</v>
      </c>
      <c r="F139" s="237">
        <f t="shared" si="10"/>
        <v>0.62110988557942481</v>
      </c>
      <c r="G139" s="237">
        <f t="shared" si="10"/>
        <v>0.62395864988309357</v>
      </c>
      <c r="H139" s="237">
        <f t="shared" si="10"/>
        <v>0.62470041040009006</v>
      </c>
      <c r="I139" s="237">
        <f t="shared" si="10"/>
        <v>0.62684347705967924</v>
      </c>
      <c r="J139" s="237">
        <f t="shared" si="10"/>
        <v>0.62712231290509191</v>
      </c>
      <c r="K139" s="237">
        <f t="shared" si="10"/>
        <v>0.62947443187577001</v>
      </c>
      <c r="L139" s="237">
        <f t="shared" si="10"/>
        <v>0.62909084267170323</v>
      </c>
      <c r="M139" s="237">
        <f t="shared" si="10"/>
        <v>0.62996056241023335</v>
      </c>
      <c r="N139" s="237">
        <f t="shared" si="10"/>
        <v>0.63115722976718713</v>
      </c>
      <c r="O139" s="237">
        <f t="shared" si="10"/>
        <v>0.62919208355717371</v>
      </c>
      <c r="P139" s="237">
        <f t="shared" si="10"/>
        <v>0.62877911500138439</v>
      </c>
      <c r="Q139" s="237">
        <f t="shared" si="10"/>
        <v>0.63060921684436477</v>
      </c>
    </row>
    <row r="140" spans="1:17" x14ac:dyDescent="0.25">
      <c r="A140" s="72" t="s">
        <v>211</v>
      </c>
      <c r="B140" s="234">
        <f t="shared" ref="B140:Q140" si="11">IF(B$44=0,0,B$44/B$5)</f>
        <v>4.61691691399796E-2</v>
      </c>
      <c r="C140" s="234">
        <f t="shared" si="11"/>
        <v>4.621403405476799E-2</v>
      </c>
      <c r="D140" s="234">
        <f t="shared" si="11"/>
        <v>4.6155413084463137E-2</v>
      </c>
      <c r="E140" s="234">
        <f t="shared" si="11"/>
        <v>4.5949380073526475E-2</v>
      </c>
      <c r="F140" s="234">
        <f t="shared" si="11"/>
        <v>4.6068969755001347E-2</v>
      </c>
      <c r="G140" s="234">
        <f t="shared" si="11"/>
        <v>4.5728352302090762E-2</v>
      </c>
      <c r="H140" s="234">
        <f t="shared" si="11"/>
        <v>4.5637335160067467E-2</v>
      </c>
      <c r="I140" s="234">
        <f t="shared" si="11"/>
        <v>4.5388416836554903E-2</v>
      </c>
      <c r="J140" s="234">
        <f t="shared" si="11"/>
        <v>4.5360546560255552E-2</v>
      </c>
      <c r="K140" s="234">
        <f t="shared" si="11"/>
        <v>4.5086822001228433E-2</v>
      </c>
      <c r="L140" s="234">
        <f t="shared" si="11"/>
        <v>4.5143030932668748E-2</v>
      </c>
      <c r="M140" s="234">
        <f t="shared" si="11"/>
        <v>4.5037567975649562E-2</v>
      </c>
      <c r="N140" s="234">
        <f t="shared" si="11"/>
        <v>4.4892950385463079E-2</v>
      </c>
      <c r="O140" s="234">
        <f t="shared" si="11"/>
        <v>4.5132134174400138E-2</v>
      </c>
      <c r="P140" s="234">
        <f t="shared" si="11"/>
        <v>4.5182397805361617E-2</v>
      </c>
      <c r="Q140" s="234">
        <f t="shared" si="11"/>
        <v>4.5032461261856817E-2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1</v>
      </c>
      <c r="C143" s="77">
        <f t="shared" si="12"/>
        <v>1.0000000000000002</v>
      </c>
      <c r="D143" s="77">
        <f t="shared" si="12"/>
        <v>0.99999999999999978</v>
      </c>
      <c r="E143" s="77">
        <f t="shared" si="12"/>
        <v>1</v>
      </c>
      <c r="F143" s="77">
        <f t="shared" si="12"/>
        <v>1.0000000000000002</v>
      </c>
      <c r="G143" s="77">
        <f t="shared" si="12"/>
        <v>1</v>
      </c>
      <c r="H143" s="77">
        <f t="shared" si="12"/>
        <v>1</v>
      </c>
      <c r="I143" s="77">
        <f t="shared" si="12"/>
        <v>0.99999999999999989</v>
      </c>
      <c r="J143" s="77">
        <f t="shared" si="12"/>
        <v>1</v>
      </c>
      <c r="K143" s="77">
        <f t="shared" si="12"/>
        <v>1</v>
      </c>
      <c r="L143" s="77">
        <f t="shared" si="12"/>
        <v>1</v>
      </c>
      <c r="M143" s="77">
        <f t="shared" si="12"/>
        <v>0.99999999999999989</v>
      </c>
      <c r="N143" s="77">
        <f t="shared" si="12"/>
        <v>1</v>
      </c>
      <c r="O143" s="77">
        <f t="shared" si="12"/>
        <v>1</v>
      </c>
      <c r="P143" s="77">
        <f t="shared" si="12"/>
        <v>1</v>
      </c>
      <c r="Q143" s="77">
        <f t="shared" si="12"/>
        <v>1</v>
      </c>
    </row>
    <row r="144" spans="1:17" x14ac:dyDescent="0.25">
      <c r="A144" s="132" t="s">
        <v>83</v>
      </c>
      <c r="B144" s="240">
        <f t="shared" ref="B144:Q144" si="13">IF(B$48=0,0,B$48/B$47)</f>
        <v>5.0653225489194287E-3</v>
      </c>
      <c r="C144" s="240">
        <f t="shared" si="13"/>
        <v>5.0752259738939863E-3</v>
      </c>
      <c r="D144" s="240">
        <f t="shared" si="13"/>
        <v>5.0623978965392358E-3</v>
      </c>
      <c r="E144" s="240">
        <f t="shared" si="13"/>
        <v>5.0452176621257339E-3</v>
      </c>
      <c r="F144" s="240">
        <f t="shared" si="13"/>
        <v>5.0326061067106145E-3</v>
      </c>
      <c r="G144" s="240">
        <f t="shared" si="13"/>
        <v>5.0397376263403319E-3</v>
      </c>
      <c r="H144" s="240">
        <f t="shared" si="13"/>
        <v>5.0388953545063165E-3</v>
      </c>
      <c r="I144" s="240">
        <f t="shared" si="13"/>
        <v>5.0298006249827375E-3</v>
      </c>
      <c r="J144" s="240">
        <f t="shared" si="13"/>
        <v>5.001239101336495E-3</v>
      </c>
      <c r="K144" s="240">
        <f t="shared" si="13"/>
        <v>5.0224452080425419E-3</v>
      </c>
      <c r="L144" s="240">
        <f t="shared" si="13"/>
        <v>4.9979891615106863E-3</v>
      </c>
      <c r="M144" s="240">
        <f t="shared" si="13"/>
        <v>5.0030771981916375E-3</v>
      </c>
      <c r="N144" s="240">
        <f t="shared" si="13"/>
        <v>5.0280381635128494E-3</v>
      </c>
      <c r="O144" s="240">
        <f t="shared" si="13"/>
        <v>5.0321566608990571E-3</v>
      </c>
      <c r="P144" s="240">
        <f t="shared" si="13"/>
        <v>5.0084287652060328E-3</v>
      </c>
      <c r="Q144" s="240">
        <f t="shared" si="13"/>
        <v>5.0036543342712424E-3</v>
      </c>
    </row>
    <row r="145" spans="1:17" x14ac:dyDescent="0.25">
      <c r="A145" s="76" t="s">
        <v>82</v>
      </c>
      <c r="B145" s="239">
        <f t="shared" ref="B145:Q145" si="14">IF(B$49=0,0,B$49/B$47)</f>
        <v>1.3579626362212834E-3</v>
      </c>
      <c r="C145" s="239">
        <f t="shared" si="14"/>
        <v>1.3606176460367863E-3</v>
      </c>
      <c r="D145" s="239">
        <f t="shared" si="14"/>
        <v>1.3571785659833311E-3</v>
      </c>
      <c r="E145" s="239">
        <f t="shared" si="14"/>
        <v>1.3525727158741339E-3</v>
      </c>
      <c r="F145" s="239">
        <f t="shared" si="14"/>
        <v>1.3491916832008995E-3</v>
      </c>
      <c r="G145" s="239">
        <f t="shared" si="14"/>
        <v>1.3511035727406292E-3</v>
      </c>
      <c r="H145" s="239">
        <f t="shared" si="14"/>
        <v>1.3508777680324221E-3</v>
      </c>
      <c r="I145" s="239">
        <f t="shared" si="14"/>
        <v>1.3484395614305159E-3</v>
      </c>
      <c r="J145" s="239">
        <f t="shared" si="14"/>
        <v>1.3407825007852026E-3</v>
      </c>
      <c r="K145" s="239">
        <f t="shared" si="14"/>
        <v>1.3464676472469373E-3</v>
      </c>
      <c r="L145" s="239">
        <f t="shared" si="14"/>
        <v>1.3399112242157851E-3</v>
      </c>
      <c r="M145" s="239">
        <f t="shared" si="14"/>
        <v>1.3412752762850715E-3</v>
      </c>
      <c r="N145" s="239">
        <f t="shared" si="14"/>
        <v>1.3479670630257698E-3</v>
      </c>
      <c r="O145" s="239">
        <f t="shared" si="14"/>
        <v>1.3490711912454109E-3</v>
      </c>
      <c r="P145" s="239">
        <f t="shared" si="14"/>
        <v>1.3427099782177909E-3</v>
      </c>
      <c r="Q145" s="239">
        <f t="shared" si="14"/>
        <v>1.341430000732438E-3</v>
      </c>
    </row>
    <row r="146" spans="1:17" x14ac:dyDescent="0.25">
      <c r="A146" s="76" t="s">
        <v>81</v>
      </c>
      <c r="B146" s="239">
        <f t="shared" ref="B146:Q146" si="15">IF(B$50=0,0,B$50/B$47)</f>
        <v>1.0293522590027041E-2</v>
      </c>
      <c r="C146" s="239">
        <f t="shared" si="15"/>
        <v>1.0313647888605705E-2</v>
      </c>
      <c r="D146" s="239">
        <f t="shared" si="15"/>
        <v>1.0287579241888252E-2</v>
      </c>
      <c r="E146" s="239">
        <f t="shared" si="15"/>
        <v>1.0252666335685452E-2</v>
      </c>
      <c r="F146" s="239">
        <f t="shared" si="15"/>
        <v>1.0227037695197672E-2</v>
      </c>
      <c r="G146" s="239">
        <f t="shared" si="15"/>
        <v>1.024153005135086E-2</v>
      </c>
      <c r="H146" s="239">
        <f t="shared" si="15"/>
        <v>1.0239818424091853E-2</v>
      </c>
      <c r="I146" s="239">
        <f t="shared" si="15"/>
        <v>1.0221336520343965E-2</v>
      </c>
      <c r="J146" s="239">
        <f t="shared" si="15"/>
        <v>1.0163295065724078E-2</v>
      </c>
      <c r="K146" s="239">
        <f t="shared" si="15"/>
        <v>1.020638917006138E-2</v>
      </c>
      <c r="L146" s="239">
        <f t="shared" si="15"/>
        <v>1.0156690682944875E-2</v>
      </c>
      <c r="M146" s="239">
        <f t="shared" si="15"/>
        <v>1.0167030364181057E-2</v>
      </c>
      <c r="N146" s="239">
        <f t="shared" si="15"/>
        <v>1.0217754924743855E-2</v>
      </c>
      <c r="O146" s="239">
        <f t="shared" si="15"/>
        <v>1.0226124351462978E-2</v>
      </c>
      <c r="P146" s="239">
        <f t="shared" si="15"/>
        <v>1.0177905580008422E-2</v>
      </c>
      <c r="Q146" s="239">
        <f t="shared" si="15"/>
        <v>1.016820319438398E-2</v>
      </c>
    </row>
    <row r="147" spans="1:17" x14ac:dyDescent="0.25">
      <c r="A147" s="76" t="s">
        <v>80</v>
      </c>
      <c r="B147" s="239">
        <f t="shared" ref="B147:Q147" si="16">IF(B$51=0,0,B$51/B$47)</f>
        <v>3.6902802796000066E-3</v>
      </c>
      <c r="C147" s="239">
        <f t="shared" si="16"/>
        <v>3.6974953016506561E-3</v>
      </c>
      <c r="D147" s="239">
        <f t="shared" si="16"/>
        <v>3.6881495590192189E-3</v>
      </c>
      <c r="E147" s="239">
        <f t="shared" si="16"/>
        <v>3.6756331043131746E-3</v>
      </c>
      <c r="F147" s="239">
        <f t="shared" si="16"/>
        <v>3.6664451061562907E-3</v>
      </c>
      <c r="G147" s="239">
        <f t="shared" si="16"/>
        <v>3.6716406896554581E-3</v>
      </c>
      <c r="H147" s="239">
        <f t="shared" si="16"/>
        <v>3.6710270625647627E-3</v>
      </c>
      <c r="I147" s="239">
        <f t="shared" si="16"/>
        <v>3.664401205931739E-3</v>
      </c>
      <c r="J147" s="239">
        <f t="shared" si="16"/>
        <v>3.6435930488106206E-3</v>
      </c>
      <c r="K147" s="239">
        <f t="shared" si="16"/>
        <v>3.6590425047196254E-3</v>
      </c>
      <c r="L147" s="239">
        <f t="shared" si="16"/>
        <v>3.6412253439441992E-3</v>
      </c>
      <c r="M147" s="239">
        <f t="shared" si="16"/>
        <v>3.6449321723335598E-3</v>
      </c>
      <c r="N147" s="239">
        <f t="shared" si="16"/>
        <v>3.6631171856658876E-3</v>
      </c>
      <c r="O147" s="239">
        <f t="shared" si="16"/>
        <v>3.6661176677751962E-3</v>
      </c>
      <c r="P147" s="239">
        <f t="shared" si="16"/>
        <v>3.6488309926016572E-3</v>
      </c>
      <c r="Q147" s="239">
        <f t="shared" si="16"/>
        <v>3.6453526379352339E-3</v>
      </c>
    </row>
    <row r="148" spans="1:17" x14ac:dyDescent="0.25">
      <c r="A148" s="129" t="s">
        <v>79</v>
      </c>
      <c r="B148" s="238">
        <f t="shared" ref="B148:Q148" si="17">IF(B$52=0,0,B$52/B$47)</f>
        <v>6.0366214454888236E-3</v>
      </c>
      <c r="C148" s="238">
        <f t="shared" si="17"/>
        <v>6.0484238977527869E-3</v>
      </c>
      <c r="D148" s="238">
        <f t="shared" si="17"/>
        <v>6.0331359775628694E-3</v>
      </c>
      <c r="E148" s="238">
        <f t="shared" si="17"/>
        <v>6.0126613541805554E-3</v>
      </c>
      <c r="F148" s="238">
        <f t="shared" si="17"/>
        <v>5.9976314750080778E-3</v>
      </c>
      <c r="G148" s="238">
        <f t="shared" si="17"/>
        <v>6.0061304963280274E-3</v>
      </c>
      <c r="H148" s="238">
        <f t="shared" si="17"/>
        <v>6.005126714995832E-3</v>
      </c>
      <c r="I148" s="238">
        <f t="shared" si="17"/>
        <v>5.9942880292551421E-3</v>
      </c>
      <c r="J148" s="238">
        <f t="shared" si="17"/>
        <v>5.9602497020817772E-3</v>
      </c>
      <c r="K148" s="238">
        <f t="shared" si="17"/>
        <v>5.9855221772856246E-3</v>
      </c>
      <c r="L148" s="238">
        <f t="shared" si="17"/>
        <v>5.9563765713463593E-3</v>
      </c>
      <c r="M148" s="238">
        <f t="shared" si="17"/>
        <v>5.9624402624631721E-3</v>
      </c>
      <c r="N148" s="238">
        <f t="shared" si="17"/>
        <v>5.9921876076920091E-3</v>
      </c>
      <c r="O148" s="238">
        <f t="shared" si="17"/>
        <v>5.9970958458949401E-3</v>
      </c>
      <c r="P148" s="238">
        <f t="shared" si="17"/>
        <v>5.968818017066964E-3</v>
      </c>
      <c r="Q148" s="238">
        <f t="shared" si="17"/>
        <v>5.9631280670405604E-3</v>
      </c>
    </row>
    <row r="149" spans="1:17" x14ac:dyDescent="0.25">
      <c r="A149" s="127" t="s">
        <v>210</v>
      </c>
      <c r="B149" s="237">
        <f t="shared" ref="B149:Q149" si="18">IF(B$57=0,0,B$57/B$47)</f>
        <v>5.3684612372414932E-2</v>
      </c>
      <c r="C149" s="237">
        <f t="shared" si="18"/>
        <v>4.8968190273791248E-2</v>
      </c>
      <c r="D149" s="237">
        <f t="shared" si="18"/>
        <v>4.8693098570802028E-2</v>
      </c>
      <c r="E149" s="237">
        <f t="shared" si="18"/>
        <v>4.9553208326035464E-2</v>
      </c>
      <c r="F149" s="237">
        <f t="shared" si="18"/>
        <v>5.2432778517412182E-2</v>
      </c>
      <c r="G149" s="237">
        <f t="shared" si="18"/>
        <v>5.0967579019298069E-2</v>
      </c>
      <c r="H149" s="237">
        <f t="shared" si="18"/>
        <v>5.2297780130888018E-2</v>
      </c>
      <c r="I149" s="237">
        <f t="shared" si="18"/>
        <v>5.3668616806059104E-2</v>
      </c>
      <c r="J149" s="237">
        <f t="shared" si="18"/>
        <v>5.892324644833391E-2</v>
      </c>
      <c r="K149" s="237">
        <f t="shared" si="18"/>
        <v>5.8728193182311213E-2</v>
      </c>
      <c r="L149" s="237">
        <f t="shared" si="18"/>
        <v>5.9251283694931038E-2</v>
      </c>
      <c r="M149" s="237">
        <f t="shared" si="18"/>
        <v>5.8670853172771889E-2</v>
      </c>
      <c r="N149" s="237">
        <f t="shared" si="18"/>
        <v>5.1326059155539179E-2</v>
      </c>
      <c r="O149" s="237">
        <f t="shared" si="18"/>
        <v>4.9825121529972149E-2</v>
      </c>
      <c r="P149" s="237">
        <f t="shared" si="18"/>
        <v>5.5695636058449183E-2</v>
      </c>
      <c r="Q149" s="237">
        <f t="shared" si="18"/>
        <v>6.0665714567013251E-2</v>
      </c>
    </row>
    <row r="150" spans="1:17" x14ac:dyDescent="0.25">
      <c r="A150" s="127" t="s">
        <v>209</v>
      </c>
      <c r="B150" s="237">
        <f t="shared" ref="B150:Q150" si="19">IF(B$58=0,0,B$58/B$47)</f>
        <v>0.10736546591841131</v>
      </c>
      <c r="C150" s="237">
        <f t="shared" si="19"/>
        <v>0.11399011018986041</v>
      </c>
      <c r="D150" s="237">
        <f t="shared" si="19"/>
        <v>0.11492548829195019</v>
      </c>
      <c r="E150" s="237">
        <f t="shared" si="19"/>
        <v>0.11563496751110135</v>
      </c>
      <c r="F150" s="237">
        <f t="shared" si="19"/>
        <v>0.11112556491165554</v>
      </c>
      <c r="G150" s="237">
        <f t="shared" si="19"/>
        <v>0.11331053367160772</v>
      </c>
      <c r="H150" s="237">
        <f t="shared" si="19"/>
        <v>0.11046340083859368</v>
      </c>
      <c r="I150" s="237">
        <f t="shared" si="19"/>
        <v>0.10879054799653527</v>
      </c>
      <c r="J150" s="237">
        <f t="shared" si="19"/>
        <v>0.10141238062167827</v>
      </c>
      <c r="K150" s="237">
        <f t="shared" si="19"/>
        <v>0.10276068687939356</v>
      </c>
      <c r="L150" s="237">
        <f t="shared" si="19"/>
        <v>0.10121719714061903</v>
      </c>
      <c r="M150" s="237">
        <f t="shared" si="19"/>
        <v>0.10169529667516601</v>
      </c>
      <c r="N150" s="237">
        <f t="shared" si="19"/>
        <v>0.11430211820067664</v>
      </c>
      <c r="O150" s="237">
        <f t="shared" si="19"/>
        <v>0.11702898160003081</v>
      </c>
      <c r="P150" s="237">
        <f t="shared" si="19"/>
        <v>0.10753174761642879</v>
      </c>
      <c r="Q150" s="237">
        <f t="shared" si="19"/>
        <v>9.7459444142634369E-2</v>
      </c>
    </row>
    <row r="151" spans="1:17" x14ac:dyDescent="0.25">
      <c r="A151" s="142" t="s">
        <v>225</v>
      </c>
      <c r="B151" s="235">
        <f t="shared" ref="B151:Q151" si="20">IF(B$59=0,0,B$59/B$47)</f>
        <v>9.0362409850022224E-2</v>
      </c>
      <c r="C151" s="235">
        <f t="shared" si="20"/>
        <v>9.6953810732035559E-2</v>
      </c>
      <c r="D151" s="235">
        <f t="shared" si="20"/>
        <v>9.793224957041724E-2</v>
      </c>
      <c r="E151" s="235">
        <f t="shared" si="20"/>
        <v>9.8699398658797774E-2</v>
      </c>
      <c r="F151" s="235">
        <f t="shared" si="20"/>
        <v>9.4232329984143923E-2</v>
      </c>
      <c r="G151" s="235">
        <f t="shared" si="20"/>
        <v>9.6393359966862088E-2</v>
      </c>
      <c r="H151" s="235">
        <f t="shared" si="20"/>
        <v>9.3549054435580647E-2</v>
      </c>
      <c r="I151" s="235">
        <f t="shared" si="20"/>
        <v>9.1906730388978536E-2</v>
      </c>
      <c r="J151" s="235">
        <f t="shared" si="20"/>
        <v>8.4624437103730965E-2</v>
      </c>
      <c r="K151" s="235">
        <f t="shared" si="20"/>
        <v>8.5901559617897277E-2</v>
      </c>
      <c r="L151" s="235">
        <f t="shared" si="20"/>
        <v>8.444016288038303E-2</v>
      </c>
      <c r="M151" s="235">
        <f t="shared" si="20"/>
        <v>8.490118311304376E-2</v>
      </c>
      <c r="N151" s="235">
        <f t="shared" si="20"/>
        <v>9.7562302769848591E-2</v>
      </c>
      <c r="O151" s="235">
        <f t="shared" si="20"/>
        <v>0.10022960531287906</v>
      </c>
      <c r="P151" s="235">
        <f t="shared" si="20"/>
        <v>9.0885583519066532E-2</v>
      </c>
      <c r="Q151" s="235">
        <f t="shared" si="20"/>
        <v>7.9649381011777848E-2</v>
      </c>
    </row>
    <row r="152" spans="1:17" x14ac:dyDescent="0.25">
      <c r="A152" s="142" t="s">
        <v>224</v>
      </c>
      <c r="B152" s="235">
        <f t="shared" ref="B152:Q152" si="21">IF(B$65=0,0,B$65/B$47)</f>
        <v>1.7003056068389085E-2</v>
      </c>
      <c r="C152" s="235">
        <f t="shared" si="21"/>
        <v>1.7036299457824845E-2</v>
      </c>
      <c r="D152" s="235">
        <f t="shared" si="21"/>
        <v>1.6993238721532945E-2</v>
      </c>
      <c r="E152" s="235">
        <f t="shared" si="21"/>
        <v>1.6935568852303563E-2</v>
      </c>
      <c r="F152" s="235">
        <f t="shared" si="21"/>
        <v>1.689323492751162E-2</v>
      </c>
      <c r="G152" s="235">
        <f t="shared" si="21"/>
        <v>1.6917173704745613E-2</v>
      </c>
      <c r="H152" s="235">
        <f t="shared" si="21"/>
        <v>1.6914346403013043E-2</v>
      </c>
      <c r="I152" s="235">
        <f t="shared" si="21"/>
        <v>1.6883817607556726E-2</v>
      </c>
      <c r="J152" s="235">
        <f t="shared" si="21"/>
        <v>1.6787943517947306E-2</v>
      </c>
      <c r="K152" s="235">
        <f t="shared" si="21"/>
        <v>1.6859127261496291E-2</v>
      </c>
      <c r="L152" s="235">
        <f t="shared" si="21"/>
        <v>1.6777034260235989E-2</v>
      </c>
      <c r="M152" s="235">
        <f t="shared" si="21"/>
        <v>1.6794113562122244E-2</v>
      </c>
      <c r="N152" s="235">
        <f t="shared" si="21"/>
        <v>1.6739815430828052E-2</v>
      </c>
      <c r="O152" s="235">
        <f t="shared" si="21"/>
        <v>1.6799376287151748E-2</v>
      </c>
      <c r="P152" s="235">
        <f t="shared" si="21"/>
        <v>1.6646164097362273E-2</v>
      </c>
      <c r="Q152" s="235">
        <f t="shared" si="21"/>
        <v>1.6796050867599995E-2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1.0140122632565094E-3</v>
      </c>
    </row>
    <row r="154" spans="1:17" x14ac:dyDescent="0.25">
      <c r="A154" s="127" t="s">
        <v>208</v>
      </c>
      <c r="B154" s="237">
        <f t="shared" ref="B154:Q154" si="23">IF(B$77=0,0,B$77/B$47)</f>
        <v>0.70951433681272813</v>
      </c>
      <c r="C154" s="237">
        <f t="shared" si="23"/>
        <v>0.70602394330863405</v>
      </c>
      <c r="D154" s="237">
        <f t="shared" si="23"/>
        <v>0.70408632152916406</v>
      </c>
      <c r="E154" s="237">
        <f t="shared" si="23"/>
        <v>0.70273418106650631</v>
      </c>
      <c r="F154" s="237">
        <f t="shared" si="23"/>
        <v>0.70401600812953968</v>
      </c>
      <c r="G154" s="237">
        <f t="shared" si="23"/>
        <v>0.70345619432083628</v>
      </c>
      <c r="H154" s="237">
        <f t="shared" si="23"/>
        <v>0.70469295542804278</v>
      </c>
      <c r="I154" s="237">
        <f t="shared" si="23"/>
        <v>0.70490336336721449</v>
      </c>
      <c r="J154" s="237">
        <f t="shared" si="23"/>
        <v>0.70652479818378955</v>
      </c>
      <c r="K154" s="237">
        <f t="shared" si="23"/>
        <v>0.70490746626737577</v>
      </c>
      <c r="L154" s="237">
        <f t="shared" si="23"/>
        <v>0.70639574737219679</v>
      </c>
      <c r="M154" s="237">
        <f t="shared" si="23"/>
        <v>0.70650722170726044</v>
      </c>
      <c r="N154" s="237">
        <f t="shared" si="23"/>
        <v>0.70230551834249566</v>
      </c>
      <c r="O154" s="237">
        <f t="shared" si="23"/>
        <v>0.70131981272511945</v>
      </c>
      <c r="P154" s="237">
        <f t="shared" si="23"/>
        <v>0.70418954685154622</v>
      </c>
      <c r="Q154" s="237">
        <f t="shared" si="23"/>
        <v>0.70859999388816142</v>
      </c>
    </row>
    <row r="155" spans="1:17" x14ac:dyDescent="0.25">
      <c r="A155" s="142" t="s">
        <v>222</v>
      </c>
      <c r="B155" s="259">
        <f t="shared" ref="B155:Q155" si="24">IF(B$78=0,0,B$78/B$47)</f>
        <v>0.65520382497007557</v>
      </c>
      <c r="C155" s="259">
        <f t="shared" si="24"/>
        <v>0.65648484150179043</v>
      </c>
      <c r="D155" s="259">
        <f t="shared" si="24"/>
        <v>0.65482551867117678</v>
      </c>
      <c r="E155" s="259">
        <f t="shared" si="24"/>
        <v>0.65260324058465891</v>
      </c>
      <c r="F155" s="259">
        <f t="shared" si="24"/>
        <v>0.65097192505302071</v>
      </c>
      <c r="G155" s="259">
        <f t="shared" si="24"/>
        <v>0.65189439324613474</v>
      </c>
      <c r="H155" s="259">
        <f t="shared" si="24"/>
        <v>0.6517854446605349</v>
      </c>
      <c r="I155" s="259">
        <f t="shared" si="24"/>
        <v>0.65060903358041744</v>
      </c>
      <c r="J155" s="259">
        <f t="shared" si="24"/>
        <v>0.64691457595027435</v>
      </c>
      <c r="K155" s="259">
        <f t="shared" si="24"/>
        <v>0.64549457139166622</v>
      </c>
      <c r="L155" s="259">
        <f t="shared" si="24"/>
        <v>0.64645366336341992</v>
      </c>
      <c r="M155" s="259">
        <f t="shared" si="24"/>
        <v>0.64715233535819428</v>
      </c>
      <c r="N155" s="259">
        <f t="shared" si="24"/>
        <v>0.65038105767458299</v>
      </c>
      <c r="O155" s="259">
        <f t="shared" si="24"/>
        <v>0.65091378885103046</v>
      </c>
      <c r="P155" s="259">
        <f t="shared" si="24"/>
        <v>0.64784456515077959</v>
      </c>
      <c r="Q155" s="259">
        <f t="shared" si="24"/>
        <v>0.64722698840609649</v>
      </c>
    </row>
    <row r="156" spans="1:17" x14ac:dyDescent="0.25">
      <c r="A156" s="142" t="s">
        <v>221</v>
      </c>
      <c r="B156" s="259">
        <f t="shared" ref="B156:Q156" si="25">IF(B$86=0,0,B$86/B$47)</f>
        <v>5.4310511842652599E-2</v>
      </c>
      <c r="C156" s="259">
        <f t="shared" si="25"/>
        <v>4.9539101806843712E-2</v>
      </c>
      <c r="D156" s="259">
        <f t="shared" si="25"/>
        <v>4.9260802857987229E-2</v>
      </c>
      <c r="E156" s="259">
        <f t="shared" si="25"/>
        <v>5.0130940481847366E-2</v>
      </c>
      <c r="F156" s="259">
        <f t="shared" si="25"/>
        <v>5.3044083076518943E-2</v>
      </c>
      <c r="G156" s="259">
        <f t="shared" si="25"/>
        <v>5.1561801074701548E-2</v>
      </c>
      <c r="H156" s="259">
        <f t="shared" si="25"/>
        <v>5.2907510767507979E-2</v>
      </c>
      <c r="I156" s="259">
        <f t="shared" si="25"/>
        <v>5.4294329786796963E-2</v>
      </c>
      <c r="J156" s="259">
        <f t="shared" si="25"/>
        <v>5.9610222233515246E-2</v>
      </c>
      <c r="K156" s="259">
        <f t="shared" si="25"/>
        <v>5.9412894875709513E-2</v>
      </c>
      <c r="L156" s="259">
        <f t="shared" si="25"/>
        <v>5.9942084008776916E-2</v>
      </c>
      <c r="M156" s="259">
        <f t="shared" si="25"/>
        <v>5.935488634906616E-2</v>
      </c>
      <c r="N156" s="259">
        <f t="shared" si="25"/>
        <v>5.1924460667912689E-2</v>
      </c>
      <c r="O156" s="259">
        <f t="shared" si="25"/>
        <v>5.0406023874088934E-2</v>
      </c>
      <c r="P156" s="259">
        <f t="shared" si="25"/>
        <v>5.6344981700766711E-2</v>
      </c>
      <c r="Q156" s="259">
        <f t="shared" si="25"/>
        <v>6.137300548206498E-2</v>
      </c>
    </row>
    <row r="157" spans="1:17" x14ac:dyDescent="0.25">
      <c r="A157" s="127" t="s">
        <v>207</v>
      </c>
      <c r="B157" s="237">
        <f t="shared" ref="B157:Q157" si="26">IF(B$87=0,0,B$87/B$47)</f>
        <v>0.10299187539618906</v>
      </c>
      <c r="C157" s="237">
        <f t="shared" si="26"/>
        <v>0.10452234551977434</v>
      </c>
      <c r="D157" s="237">
        <f t="shared" si="26"/>
        <v>0.10586665036709073</v>
      </c>
      <c r="E157" s="237">
        <f t="shared" si="26"/>
        <v>0.10573889192417785</v>
      </c>
      <c r="F157" s="237">
        <f t="shared" si="26"/>
        <v>0.10615273637511914</v>
      </c>
      <c r="G157" s="237">
        <f t="shared" si="26"/>
        <v>0.10595555055184275</v>
      </c>
      <c r="H157" s="237">
        <f t="shared" si="26"/>
        <v>0.10624011827828428</v>
      </c>
      <c r="I157" s="237">
        <f t="shared" si="26"/>
        <v>0.10637920588824706</v>
      </c>
      <c r="J157" s="237">
        <f t="shared" si="26"/>
        <v>0.10703041532746009</v>
      </c>
      <c r="K157" s="237">
        <f t="shared" si="26"/>
        <v>0.10738378696356324</v>
      </c>
      <c r="L157" s="237">
        <f t="shared" si="26"/>
        <v>0.10704357880829116</v>
      </c>
      <c r="M157" s="237">
        <f t="shared" si="26"/>
        <v>0.10700787317134715</v>
      </c>
      <c r="N157" s="237">
        <f t="shared" si="26"/>
        <v>0.10581723935664811</v>
      </c>
      <c r="O157" s="237">
        <f t="shared" si="26"/>
        <v>0.10555551842760005</v>
      </c>
      <c r="P157" s="237">
        <f t="shared" si="26"/>
        <v>0.10643637614047484</v>
      </c>
      <c r="Q157" s="237">
        <f t="shared" si="26"/>
        <v>0.1071530791678275</v>
      </c>
    </row>
    <row r="158" spans="1:17" x14ac:dyDescent="0.25">
      <c r="A158" s="142" t="s">
        <v>220</v>
      </c>
      <c r="B158" s="259">
        <f t="shared" ref="B158:Q158" si="27">IF(B$88=0,0,B$88/B$47)</f>
        <v>4.896207703713705E-2</v>
      </c>
      <c r="C158" s="259">
        <f t="shared" si="27"/>
        <v>5.5239295320084182E-2</v>
      </c>
      <c r="D158" s="259">
        <f t="shared" si="27"/>
        <v>5.6860460678931281E-2</v>
      </c>
      <c r="E158" s="259">
        <f t="shared" si="27"/>
        <v>5.586706207232426E-2</v>
      </c>
      <c r="F158" s="259">
        <f t="shared" si="27"/>
        <v>5.3382821021194085E-2</v>
      </c>
      <c r="G158" s="259">
        <f t="shared" si="27"/>
        <v>5.4660255763112772E-2</v>
      </c>
      <c r="H158" s="259">
        <f t="shared" si="27"/>
        <v>5.3606069335242451E-2</v>
      </c>
      <c r="I158" s="259">
        <f t="shared" si="27"/>
        <v>5.2365505945233717E-2</v>
      </c>
      <c r="J158" s="259">
        <f t="shared" si="27"/>
        <v>4.7728299067791212E-2</v>
      </c>
      <c r="K158" s="259">
        <f t="shared" si="27"/>
        <v>4.8277978140360021E-2</v>
      </c>
      <c r="L158" s="259">
        <f t="shared" si="27"/>
        <v>4.7411316059625563E-2</v>
      </c>
      <c r="M158" s="259">
        <f t="shared" si="27"/>
        <v>4.795977304746029E-2</v>
      </c>
      <c r="N158" s="259">
        <f t="shared" si="27"/>
        <v>5.4161159444939676E-2</v>
      </c>
      <c r="O158" s="259">
        <f t="shared" si="27"/>
        <v>5.5410027000657718E-2</v>
      </c>
      <c r="P158" s="259">
        <f t="shared" si="27"/>
        <v>5.0382623440503739E-2</v>
      </c>
      <c r="Q158" s="259">
        <f t="shared" si="27"/>
        <v>4.6097290916522982E-2</v>
      </c>
    </row>
    <row r="159" spans="1:17" x14ac:dyDescent="0.25">
      <c r="A159" s="140" t="s">
        <v>219</v>
      </c>
      <c r="B159" s="260">
        <f t="shared" ref="B159:Q159" si="28">IF(B$94=0,0,B$94/B$47)</f>
        <v>5.4029798359052E-2</v>
      </c>
      <c r="C159" s="260">
        <f t="shared" si="28"/>
        <v>4.9283050199690155E-2</v>
      </c>
      <c r="D159" s="260">
        <f t="shared" si="28"/>
        <v>4.9006189688159438E-2</v>
      </c>
      <c r="E159" s="260">
        <f t="shared" si="28"/>
        <v>4.9871829851853594E-2</v>
      </c>
      <c r="F159" s="260">
        <f t="shared" si="28"/>
        <v>5.2769915353925063E-2</v>
      </c>
      <c r="G159" s="260">
        <f t="shared" si="28"/>
        <v>5.1295294788729975E-2</v>
      </c>
      <c r="H159" s="260">
        <f t="shared" si="28"/>
        <v>5.2634048943041821E-2</v>
      </c>
      <c r="I159" s="260">
        <f t="shared" si="28"/>
        <v>5.4013699943013353E-2</v>
      </c>
      <c r="J159" s="260">
        <f t="shared" si="28"/>
        <v>5.9302116259668872E-2</v>
      </c>
      <c r="K159" s="260">
        <f t="shared" si="28"/>
        <v>5.9105808823203224E-2</v>
      </c>
      <c r="L159" s="260">
        <f t="shared" si="28"/>
        <v>5.9632262748665579E-2</v>
      </c>
      <c r="M159" s="260">
        <f t="shared" si="28"/>
        <v>5.9048100123886858E-2</v>
      </c>
      <c r="N159" s="260">
        <f t="shared" si="28"/>
        <v>5.1656079911708445E-2</v>
      </c>
      <c r="O159" s="260">
        <f t="shared" si="28"/>
        <v>5.0145491426942329E-2</v>
      </c>
      <c r="P159" s="260">
        <f t="shared" si="28"/>
        <v>5.60537526999711E-2</v>
      </c>
      <c r="Q159" s="260">
        <f t="shared" si="28"/>
        <v>6.1055788251304526E-2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0.99999999999999989</v>
      </c>
      <c r="C162" s="77">
        <f t="shared" si="29"/>
        <v>1</v>
      </c>
      <c r="D162" s="77">
        <f t="shared" si="29"/>
        <v>1.0000000000000002</v>
      </c>
      <c r="E162" s="77">
        <f t="shared" si="29"/>
        <v>0.99999999999999978</v>
      </c>
      <c r="F162" s="77">
        <f t="shared" si="29"/>
        <v>1.0000000000000002</v>
      </c>
      <c r="G162" s="77">
        <f t="shared" si="29"/>
        <v>1.0000000000000002</v>
      </c>
      <c r="H162" s="77">
        <f t="shared" si="29"/>
        <v>1</v>
      </c>
      <c r="I162" s="77">
        <f t="shared" si="29"/>
        <v>1</v>
      </c>
      <c r="J162" s="77">
        <f t="shared" si="29"/>
        <v>0.99999999999999989</v>
      </c>
      <c r="K162" s="77">
        <f t="shared" si="29"/>
        <v>1.0000000000000002</v>
      </c>
      <c r="L162" s="77">
        <f t="shared" si="29"/>
        <v>0.99999999999999989</v>
      </c>
      <c r="M162" s="77">
        <f t="shared" si="29"/>
        <v>0.99999999999999989</v>
      </c>
      <c r="N162" s="77">
        <f t="shared" si="29"/>
        <v>1</v>
      </c>
      <c r="O162" s="77">
        <f t="shared" si="29"/>
        <v>1.0000000000000002</v>
      </c>
      <c r="P162" s="77">
        <f t="shared" si="29"/>
        <v>1</v>
      </c>
      <c r="Q162" s="77">
        <f t="shared" si="29"/>
        <v>0.99999999999999989</v>
      </c>
    </row>
    <row r="163" spans="1:17" x14ac:dyDescent="0.25">
      <c r="A163" s="132" t="s">
        <v>83</v>
      </c>
      <c r="B163" s="240">
        <f t="shared" ref="B163:Q163" si="30">IF(B$98=0,0,B$98/B$97)</f>
        <v>8.4432326205301708E-3</v>
      </c>
      <c r="C163" s="240">
        <f t="shared" si="30"/>
        <v>8.529932744688171E-3</v>
      </c>
      <c r="D163" s="240">
        <f t="shared" si="30"/>
        <v>8.5327807014639063E-3</v>
      </c>
      <c r="E163" s="240">
        <f t="shared" si="30"/>
        <v>8.5134543985176444E-3</v>
      </c>
      <c r="F163" s="240">
        <f t="shared" si="30"/>
        <v>8.4572054077088586E-3</v>
      </c>
      <c r="G163" s="240">
        <f t="shared" si="30"/>
        <v>8.4859034963037233E-3</v>
      </c>
      <c r="H163" s="240">
        <f t="shared" si="30"/>
        <v>8.4609330272434145E-3</v>
      </c>
      <c r="I163" s="240">
        <f t="shared" si="30"/>
        <v>8.4337217734007913E-3</v>
      </c>
      <c r="J163" s="240">
        <f t="shared" si="30"/>
        <v>8.3314757226173528E-3</v>
      </c>
      <c r="K163" s="240">
        <f t="shared" si="30"/>
        <v>8.3395325673909504E-3</v>
      </c>
      <c r="L163" s="240">
        <f t="shared" si="30"/>
        <v>8.3248210472716098E-3</v>
      </c>
      <c r="M163" s="240">
        <f t="shared" si="30"/>
        <v>8.3364559710849273E-3</v>
      </c>
      <c r="N163" s="240">
        <f t="shared" si="30"/>
        <v>8.4769739079826479E-3</v>
      </c>
      <c r="O163" s="240">
        <f t="shared" si="30"/>
        <v>8.5059156080052409E-3</v>
      </c>
      <c r="P163" s="240">
        <f t="shared" si="30"/>
        <v>8.3920062360475015E-3</v>
      </c>
      <c r="Q163" s="240">
        <f t="shared" si="30"/>
        <v>8.2931743700453697E-3</v>
      </c>
    </row>
    <row r="164" spans="1:17" x14ac:dyDescent="0.25">
      <c r="A164" s="76" t="s">
        <v>82</v>
      </c>
      <c r="B164" s="239">
        <f t="shared" ref="B164:Q164" si="31">IF(B$99=0,0,B$99/B$97)</f>
        <v>2.2653854290024646E-3</v>
      </c>
      <c r="C164" s="239">
        <f t="shared" si="31"/>
        <v>2.2886477512417758E-3</v>
      </c>
      <c r="D164" s="239">
        <f t="shared" si="31"/>
        <v>2.2894118803463664E-3</v>
      </c>
      <c r="E164" s="239">
        <f t="shared" si="31"/>
        <v>2.2842264819262761E-3</v>
      </c>
      <c r="F164" s="239">
        <f t="shared" si="31"/>
        <v>2.2691344372200257E-3</v>
      </c>
      <c r="G164" s="239">
        <f t="shared" si="31"/>
        <v>2.2768343591178242E-3</v>
      </c>
      <c r="H164" s="239">
        <f t="shared" si="31"/>
        <v>2.2701345867312348E-3</v>
      </c>
      <c r="I164" s="239">
        <f t="shared" si="31"/>
        <v>2.2628335942405063E-3</v>
      </c>
      <c r="J164" s="239">
        <f t="shared" si="31"/>
        <v>2.2354001781511954E-3</v>
      </c>
      <c r="K164" s="239">
        <f t="shared" si="31"/>
        <v>2.237561892695156E-3</v>
      </c>
      <c r="L164" s="239">
        <f t="shared" si="31"/>
        <v>2.2336146766447785E-3</v>
      </c>
      <c r="M164" s="239">
        <f t="shared" si="31"/>
        <v>2.2367364178141674E-3</v>
      </c>
      <c r="N164" s="239">
        <f t="shared" si="31"/>
        <v>2.2744384806458319E-3</v>
      </c>
      <c r="O164" s="239">
        <f t="shared" si="31"/>
        <v>2.2822037653973518E-3</v>
      </c>
      <c r="P164" s="239">
        <f t="shared" si="31"/>
        <v>2.2516409889043265E-3</v>
      </c>
      <c r="Q164" s="239">
        <f t="shared" si="31"/>
        <v>2.2251236253274967E-3</v>
      </c>
    </row>
    <row r="165" spans="1:17" x14ac:dyDescent="0.25">
      <c r="A165" s="76" t="s">
        <v>81</v>
      </c>
      <c r="B165" s="239">
        <f t="shared" ref="B165:Q165" si="32">IF(B$100=0,0,B$100/B$97)</f>
        <v>2.4273751555151133E-2</v>
      </c>
      <c r="C165" s="239">
        <f t="shared" si="32"/>
        <v>2.4523008844177466E-2</v>
      </c>
      <c r="D165" s="239">
        <f t="shared" si="32"/>
        <v>2.453119653701041E-2</v>
      </c>
      <c r="E165" s="239">
        <f t="shared" si="32"/>
        <v>2.447563465718532E-2</v>
      </c>
      <c r="F165" s="239">
        <f t="shared" si="32"/>
        <v>2.4313922420950065E-2</v>
      </c>
      <c r="G165" s="239">
        <f t="shared" si="32"/>
        <v>2.4396427582653837E-2</v>
      </c>
      <c r="H165" s="239">
        <f t="shared" si="32"/>
        <v>2.4324639087722207E-2</v>
      </c>
      <c r="I165" s="239">
        <f t="shared" si="32"/>
        <v>2.4246408480445812E-2</v>
      </c>
      <c r="J165" s="239">
        <f t="shared" si="32"/>
        <v>2.3952457650738987E-2</v>
      </c>
      <c r="K165" s="239">
        <f t="shared" si="32"/>
        <v>2.3975620562048234E-2</v>
      </c>
      <c r="L165" s="239">
        <f t="shared" si="32"/>
        <v>2.3933325886486754E-2</v>
      </c>
      <c r="M165" s="239">
        <f t="shared" si="32"/>
        <v>2.3966775545249067E-2</v>
      </c>
      <c r="N165" s="239">
        <f t="shared" si="32"/>
        <v>2.4370755589693642E-2</v>
      </c>
      <c r="O165" s="239">
        <f t="shared" si="32"/>
        <v>2.4453961118607283E-2</v>
      </c>
      <c r="P165" s="239">
        <f t="shared" si="32"/>
        <v>2.4126478989549012E-2</v>
      </c>
      <c r="Q165" s="239">
        <f t="shared" si="32"/>
        <v>2.384234372182769E-2</v>
      </c>
    </row>
    <row r="166" spans="1:17" x14ac:dyDescent="0.25">
      <c r="A166" s="76" t="s">
        <v>80</v>
      </c>
      <c r="B166" s="239">
        <f t="shared" ref="B166:Q166" si="33">IF(B$101=0,0,B$101/B$97)</f>
        <v>6.7130552575488346E-3</v>
      </c>
      <c r="C166" s="239">
        <f t="shared" si="33"/>
        <v>6.7819888935703948E-3</v>
      </c>
      <c r="D166" s="239">
        <f t="shared" si="33"/>
        <v>6.7842532503713856E-3</v>
      </c>
      <c r="E166" s="239">
        <f t="shared" si="33"/>
        <v>6.7688872708427687E-3</v>
      </c>
      <c r="F166" s="239">
        <f t="shared" si="33"/>
        <v>6.7241647575055725E-3</v>
      </c>
      <c r="G166" s="239">
        <f t="shared" si="33"/>
        <v>6.7469820673182737E-3</v>
      </c>
      <c r="H166" s="239">
        <f t="shared" si="33"/>
        <v>6.7271285176006973E-3</v>
      </c>
      <c r="I166" s="239">
        <f t="shared" si="33"/>
        <v>6.7054933621001189E-3</v>
      </c>
      <c r="J166" s="239">
        <f t="shared" si="33"/>
        <v>6.6241994525723415E-3</v>
      </c>
      <c r="K166" s="239">
        <f t="shared" si="33"/>
        <v>6.6306052981290695E-3</v>
      </c>
      <c r="L166" s="239">
        <f t="shared" si="33"/>
        <v>6.6189084455226957E-3</v>
      </c>
      <c r="M166" s="239">
        <f t="shared" si="33"/>
        <v>6.6281591543431839E-3</v>
      </c>
      <c r="N166" s="239">
        <f t="shared" si="33"/>
        <v>6.7398823198020451E-3</v>
      </c>
      <c r="O166" s="239">
        <f t="shared" si="33"/>
        <v>6.7628933204733586E-3</v>
      </c>
      <c r="P166" s="239">
        <f t="shared" si="33"/>
        <v>6.6723261239181398E-3</v>
      </c>
      <c r="Q166" s="239">
        <f t="shared" si="33"/>
        <v>6.5937467684156377E-3</v>
      </c>
    </row>
    <row r="167" spans="1:17" x14ac:dyDescent="0.25">
      <c r="A167" s="129" t="s">
        <v>79</v>
      </c>
      <c r="B167" s="238">
        <f t="shared" ref="B167:Q167" si="34">IF(B$102=0,0,B$102/B$97)</f>
        <v>1.1962483709929316E-2</v>
      </c>
      <c r="C167" s="238">
        <f t="shared" si="34"/>
        <v>1.2085321593178804E-2</v>
      </c>
      <c r="D167" s="238">
        <f t="shared" si="34"/>
        <v>1.2089356616026982E-2</v>
      </c>
      <c r="E167" s="238">
        <f t="shared" si="34"/>
        <v>1.2061974854258901E-2</v>
      </c>
      <c r="F167" s="238">
        <f t="shared" si="34"/>
        <v>1.1982280539712372E-2</v>
      </c>
      <c r="G167" s="238">
        <f t="shared" si="34"/>
        <v>1.202294037140852E-2</v>
      </c>
      <c r="H167" s="238">
        <f t="shared" si="34"/>
        <v>1.1987561880398224E-2</v>
      </c>
      <c r="I167" s="238">
        <f t="shared" si="34"/>
        <v>1.1949008615855017E-2</v>
      </c>
      <c r="J167" s="238">
        <f t="shared" si="34"/>
        <v>1.1804145058036251E-2</v>
      </c>
      <c r="K167" s="238">
        <f t="shared" si="34"/>
        <v>1.1815560102331398E-2</v>
      </c>
      <c r="L167" s="238">
        <f t="shared" si="34"/>
        <v>1.1794716625942036E-2</v>
      </c>
      <c r="M167" s="238">
        <f t="shared" si="34"/>
        <v>1.1811201139971014E-2</v>
      </c>
      <c r="N167" s="238">
        <f t="shared" si="34"/>
        <v>1.2010288812505886E-2</v>
      </c>
      <c r="O167" s="238">
        <f t="shared" si="34"/>
        <v>1.2051293796096664E-2</v>
      </c>
      <c r="P167" s="238">
        <f t="shared" si="34"/>
        <v>1.1889905490492073E-2</v>
      </c>
      <c r="Q167" s="238">
        <f t="shared" si="34"/>
        <v>1.1749879194852935E-2</v>
      </c>
    </row>
    <row r="168" spans="1:17" x14ac:dyDescent="0.25">
      <c r="A168" s="127" t="s">
        <v>206</v>
      </c>
      <c r="B168" s="237">
        <f t="shared" ref="B168:Q168" si="35">IF(B$107=0,0,B$107/B$97)</f>
        <v>0.69159433618916566</v>
      </c>
      <c r="C168" s="237">
        <f t="shared" si="35"/>
        <v>0.72032974016067153</v>
      </c>
      <c r="D168" s="237">
        <f t="shared" si="35"/>
        <v>0.721240498338661</v>
      </c>
      <c r="E168" s="237">
        <f t="shared" si="35"/>
        <v>0.71506007151175732</v>
      </c>
      <c r="F168" s="237">
        <f t="shared" si="35"/>
        <v>0.697072007641106</v>
      </c>
      <c r="G168" s="237">
        <f t="shared" si="35"/>
        <v>0.70624947097311275</v>
      </c>
      <c r="H168" s="237">
        <f t="shared" si="35"/>
        <v>0.69826407628640852</v>
      </c>
      <c r="I168" s="237">
        <f t="shared" si="35"/>
        <v>0.68956209310264771</v>
      </c>
      <c r="J168" s="237">
        <f t="shared" si="35"/>
        <v>0.65686446661070785</v>
      </c>
      <c r="K168" s="237">
        <f t="shared" si="35"/>
        <v>0.65944099351900465</v>
      </c>
      <c r="L168" s="237">
        <f t="shared" si="35"/>
        <v>0.65473634442688744</v>
      </c>
      <c r="M168" s="237">
        <f t="shared" si="35"/>
        <v>0.65845711789632766</v>
      </c>
      <c r="N168" s="237">
        <f t="shared" si="35"/>
        <v>0.70339384631658897</v>
      </c>
      <c r="O168" s="237">
        <f t="shared" si="35"/>
        <v>0.7126492150093604</v>
      </c>
      <c r="P168" s="237">
        <f t="shared" si="35"/>
        <v>0.67622173375539563</v>
      </c>
      <c r="Q168" s="237">
        <f t="shared" si="35"/>
        <v>0.64461594149957757</v>
      </c>
    </row>
    <row r="169" spans="1:17" x14ac:dyDescent="0.25">
      <c r="A169" s="142" t="s">
        <v>218</v>
      </c>
      <c r="B169" s="235">
        <f t="shared" ref="B169:Q169" si="36">IF(B$108=0,0,B$108/B$97)</f>
        <v>0.57364379164827584</v>
      </c>
      <c r="C169" s="235">
        <f t="shared" si="36"/>
        <v>0.62095759056903743</v>
      </c>
      <c r="D169" s="235">
        <f t="shared" si="36"/>
        <v>0.62245805331185622</v>
      </c>
      <c r="E169" s="235">
        <f t="shared" si="36"/>
        <v>0.61227587717267695</v>
      </c>
      <c r="F169" s="235">
        <f t="shared" si="36"/>
        <v>0.58264076622265504</v>
      </c>
      <c r="G169" s="235">
        <f t="shared" si="36"/>
        <v>0.59776052263665813</v>
      </c>
      <c r="H169" s="235">
        <f t="shared" si="36"/>
        <v>0.58460468445296665</v>
      </c>
      <c r="I169" s="235">
        <f t="shared" si="36"/>
        <v>0.57026827565486782</v>
      </c>
      <c r="J169" s="235">
        <f t="shared" si="36"/>
        <v>0.51639934368648688</v>
      </c>
      <c r="K169" s="235">
        <f t="shared" si="36"/>
        <v>0.52064413964352529</v>
      </c>
      <c r="L169" s="235">
        <f t="shared" si="36"/>
        <v>0.51289328892227071</v>
      </c>
      <c r="M169" s="235">
        <f t="shared" si="36"/>
        <v>0.51902321682221908</v>
      </c>
      <c r="N169" s="235">
        <f t="shared" si="36"/>
        <v>0.59305591661923263</v>
      </c>
      <c r="O169" s="235">
        <f t="shared" si="36"/>
        <v>0.60830402114376414</v>
      </c>
      <c r="P169" s="235">
        <f t="shared" si="36"/>
        <v>0.54829019995912809</v>
      </c>
      <c r="Q169" s="235">
        <f t="shared" si="36"/>
        <v>0.49622005128166569</v>
      </c>
    </row>
    <row r="170" spans="1:17" x14ac:dyDescent="0.25">
      <c r="A170" s="142" t="s">
        <v>217</v>
      </c>
      <c r="B170" s="235">
        <f t="shared" ref="B170:Q170" si="37">IF(B$114=0,0,B$114/B$97)</f>
        <v>0.11795054454088974</v>
      </c>
      <c r="C170" s="235">
        <f t="shared" si="37"/>
        <v>9.937214959163411E-2</v>
      </c>
      <c r="D170" s="235">
        <f t="shared" si="37"/>
        <v>9.8782445026804777E-2</v>
      </c>
      <c r="E170" s="235">
        <f t="shared" si="37"/>
        <v>0.10278419433908029</v>
      </c>
      <c r="F170" s="235">
        <f t="shared" si="37"/>
        <v>0.11443124141845097</v>
      </c>
      <c r="G170" s="235">
        <f t="shared" si="37"/>
        <v>0.1084889483364546</v>
      </c>
      <c r="H170" s="235">
        <f t="shared" si="37"/>
        <v>0.11365939183344191</v>
      </c>
      <c r="I170" s="235">
        <f t="shared" si="37"/>
        <v>0.11929381744777998</v>
      </c>
      <c r="J170" s="235">
        <f t="shared" si="37"/>
        <v>0.14046512292422098</v>
      </c>
      <c r="K170" s="235">
        <f t="shared" si="37"/>
        <v>0.13879685387547941</v>
      </c>
      <c r="L170" s="235">
        <f t="shared" si="37"/>
        <v>0.14184305550461676</v>
      </c>
      <c r="M170" s="235">
        <f t="shared" si="37"/>
        <v>0.13943390107410855</v>
      </c>
      <c r="N170" s="235">
        <f t="shared" si="37"/>
        <v>0.11033792969735638</v>
      </c>
      <c r="O170" s="235">
        <f t="shared" si="37"/>
        <v>0.10434519386559631</v>
      </c>
      <c r="P170" s="235">
        <f t="shared" si="37"/>
        <v>0.12793153379626757</v>
      </c>
      <c r="Q170" s="235">
        <f t="shared" si="37"/>
        <v>0.14839589021791197</v>
      </c>
    </row>
    <row r="171" spans="1:17" x14ac:dyDescent="0.25">
      <c r="A171" s="127" t="s">
        <v>205</v>
      </c>
      <c r="B171" s="237">
        <f t="shared" ref="B171:Q171" si="38">IF(B$115=0,0,B$115/B$97)</f>
        <v>9.4243017752984895E-2</v>
      </c>
      <c r="C171" s="237">
        <f t="shared" si="38"/>
        <v>7.9398796288473655E-2</v>
      </c>
      <c r="D171" s="237">
        <f t="shared" si="38"/>
        <v>7.8927619678068467E-2</v>
      </c>
      <c r="E171" s="237">
        <f t="shared" si="38"/>
        <v>8.2125035450481734E-2</v>
      </c>
      <c r="F171" s="237">
        <f t="shared" si="38"/>
        <v>9.1431078664978793E-2</v>
      </c>
      <c r="G171" s="237">
        <f t="shared" si="38"/>
        <v>8.668315965706036E-2</v>
      </c>
      <c r="H171" s="237">
        <f t="shared" si="38"/>
        <v>9.0814367360882831E-2</v>
      </c>
      <c r="I171" s="237">
        <f t="shared" si="38"/>
        <v>9.5316298871812422E-2</v>
      </c>
      <c r="J171" s="237">
        <f t="shared" si="38"/>
        <v>0.1122322675571321</v>
      </c>
      <c r="K171" s="237">
        <f t="shared" si="38"/>
        <v>0.11089931305328238</v>
      </c>
      <c r="L171" s="237">
        <f t="shared" si="38"/>
        <v>0.11333324191161369</v>
      </c>
      <c r="M171" s="237">
        <f t="shared" si="38"/>
        <v>0.11140831664189305</v>
      </c>
      <c r="N171" s="237">
        <f t="shared" si="38"/>
        <v>8.8160504114423124E-2</v>
      </c>
      <c r="O171" s="237">
        <f t="shared" si="38"/>
        <v>8.3372281121643937E-2</v>
      </c>
      <c r="P171" s="237">
        <f t="shared" si="38"/>
        <v>0.10221787324219238</v>
      </c>
      <c r="Q171" s="237">
        <f t="shared" si="38"/>
        <v>0.1185689864401467</v>
      </c>
    </row>
    <row r="172" spans="1:17" x14ac:dyDescent="0.25">
      <c r="A172" s="127" t="s">
        <v>204</v>
      </c>
      <c r="B172" s="237">
        <f t="shared" ref="B172:Q172" si="39">IF(B$116=0,0,B$116/B$97)</f>
        <v>7.4075029751539789E-2</v>
      </c>
      <c r="C172" s="237">
        <f t="shared" si="39"/>
        <v>7.3246402683372333E-2</v>
      </c>
      <c r="D172" s="237">
        <f t="shared" si="39"/>
        <v>7.3220835207823104E-2</v>
      </c>
      <c r="E172" s="237">
        <f t="shared" si="39"/>
        <v>7.3394336709759006E-2</v>
      </c>
      <c r="F172" s="237">
        <f t="shared" si="39"/>
        <v>7.3899310910714083E-2</v>
      </c>
      <c r="G172" s="237">
        <f t="shared" si="39"/>
        <v>7.3641674388729331E-2</v>
      </c>
      <c r="H172" s="237">
        <f t="shared" si="39"/>
        <v>7.3865846280169137E-2</v>
      </c>
      <c r="I172" s="237">
        <f t="shared" si="39"/>
        <v>7.4110134772613245E-2</v>
      </c>
      <c r="J172" s="237">
        <f t="shared" si="39"/>
        <v>7.5028046668502976E-2</v>
      </c>
      <c r="K172" s="237">
        <f t="shared" si="39"/>
        <v>7.495571650411649E-2</v>
      </c>
      <c r="L172" s="237">
        <f t="shared" si="39"/>
        <v>7.5087788884621254E-2</v>
      </c>
      <c r="M172" s="237">
        <f t="shared" si="39"/>
        <v>7.4983336586520857E-2</v>
      </c>
      <c r="N172" s="237">
        <f t="shared" si="39"/>
        <v>7.3721839591028057E-2</v>
      </c>
      <c r="O172" s="237">
        <f t="shared" si="39"/>
        <v>7.3462016052275675E-2</v>
      </c>
      <c r="P172" s="237">
        <f t="shared" si="39"/>
        <v>7.4484635183011585E-2</v>
      </c>
      <c r="Q172" s="237">
        <f t="shared" si="39"/>
        <v>7.5371896302646332E-2</v>
      </c>
    </row>
    <row r="173" spans="1:17" x14ac:dyDescent="0.25">
      <c r="A173" s="142" t="s">
        <v>216</v>
      </c>
      <c r="B173" s="235">
        <f t="shared" ref="B173:Q173" si="40">IF(B$117=0,0,B$117/B$97)</f>
        <v>4.5283629469510103E-2</v>
      </c>
      <c r="C173" s="235">
        <f t="shared" si="40"/>
        <v>4.8989937001803319E-2</v>
      </c>
      <c r="D173" s="235">
        <f t="shared" si="40"/>
        <v>4.9108314772460686E-2</v>
      </c>
      <c r="E173" s="235">
        <f t="shared" si="40"/>
        <v>4.8305000383240433E-2</v>
      </c>
      <c r="F173" s="235">
        <f t="shared" si="40"/>
        <v>4.5966962745029691E-2</v>
      </c>
      <c r="G173" s="235">
        <f t="shared" si="40"/>
        <v>4.715982345799058E-2</v>
      </c>
      <c r="H173" s="235">
        <f t="shared" si="40"/>
        <v>4.6121904454158834E-2</v>
      </c>
      <c r="I173" s="235">
        <f t="shared" si="40"/>
        <v>4.499084530532528E-2</v>
      </c>
      <c r="J173" s="235">
        <f t="shared" si="40"/>
        <v>4.0740900343597633E-2</v>
      </c>
      <c r="K173" s="235">
        <f t="shared" si="40"/>
        <v>4.1075790019928275E-2</v>
      </c>
      <c r="L173" s="235">
        <f t="shared" si="40"/>
        <v>4.0464293044431804E-2</v>
      </c>
      <c r="M173" s="235">
        <f t="shared" si="40"/>
        <v>4.0947908650722828E-2</v>
      </c>
      <c r="N173" s="235">
        <f t="shared" si="40"/>
        <v>4.6788657446152522E-2</v>
      </c>
      <c r="O173" s="235">
        <f t="shared" si="40"/>
        <v>4.7991644077444356E-2</v>
      </c>
      <c r="P173" s="235">
        <f t="shared" si="40"/>
        <v>4.3256903148714325E-2</v>
      </c>
      <c r="Q173" s="235">
        <f t="shared" si="40"/>
        <v>3.9148871711260171E-2</v>
      </c>
    </row>
    <row r="174" spans="1:17" x14ac:dyDescent="0.25">
      <c r="A174" s="142" t="s">
        <v>215</v>
      </c>
      <c r="B174" s="259">
        <f t="shared" ref="B174:Q174" si="41">IF(B$123=0,0,B$123/B$97)</f>
        <v>2.8791400282029683E-2</v>
      </c>
      <c r="C174" s="259">
        <f t="shared" si="41"/>
        <v>2.4256465681569021E-2</v>
      </c>
      <c r="D174" s="259">
        <f t="shared" si="41"/>
        <v>2.4112520435362422E-2</v>
      </c>
      <c r="E174" s="259">
        <f t="shared" si="41"/>
        <v>2.5089336326518562E-2</v>
      </c>
      <c r="F174" s="259">
        <f t="shared" si="41"/>
        <v>2.7932348165684389E-2</v>
      </c>
      <c r="G174" s="259">
        <f t="shared" si="41"/>
        <v>2.6481850930738755E-2</v>
      </c>
      <c r="H174" s="259">
        <f t="shared" si="41"/>
        <v>2.7743941826010306E-2</v>
      </c>
      <c r="I174" s="259">
        <f t="shared" si="41"/>
        <v>2.9119289467287965E-2</v>
      </c>
      <c r="J174" s="259">
        <f t="shared" si="41"/>
        <v>3.4287146324905336E-2</v>
      </c>
      <c r="K174" s="259">
        <f t="shared" si="41"/>
        <v>3.3879926484188208E-2</v>
      </c>
      <c r="L174" s="259">
        <f t="shared" si="41"/>
        <v>3.4623495840189443E-2</v>
      </c>
      <c r="M174" s="259">
        <f t="shared" si="41"/>
        <v>3.4035427935798022E-2</v>
      </c>
      <c r="N174" s="259">
        <f t="shared" si="41"/>
        <v>2.6933182144875535E-2</v>
      </c>
      <c r="O174" s="259">
        <f t="shared" si="41"/>
        <v>2.5470371974831322E-2</v>
      </c>
      <c r="P174" s="259">
        <f t="shared" si="41"/>
        <v>3.1227732034297264E-2</v>
      </c>
      <c r="Q174" s="259">
        <f t="shared" si="41"/>
        <v>3.6223024591386155E-2</v>
      </c>
    </row>
    <row r="175" spans="1:17" x14ac:dyDescent="0.25">
      <c r="A175" s="72" t="s">
        <v>203</v>
      </c>
      <c r="B175" s="234">
        <f t="shared" ref="B175:Q175" si="42">IF(B$124=0,0,B$124/B$97)</f>
        <v>8.6429707734147668E-2</v>
      </c>
      <c r="C175" s="234">
        <f t="shared" si="42"/>
        <v>7.281616104062584E-2</v>
      </c>
      <c r="D175" s="234">
        <f t="shared" si="42"/>
        <v>7.2384047790228598E-2</v>
      </c>
      <c r="E175" s="234">
        <f t="shared" si="42"/>
        <v>7.5316378665270869E-2</v>
      </c>
      <c r="F175" s="234">
        <f t="shared" si="42"/>
        <v>8.3850895220104485E-2</v>
      </c>
      <c r="G175" s="234">
        <f t="shared" si="42"/>
        <v>7.9496607104295527E-2</v>
      </c>
      <c r="H175" s="234">
        <f t="shared" si="42"/>
        <v>8.3285312972843806E-2</v>
      </c>
      <c r="I175" s="234">
        <f t="shared" si="42"/>
        <v>8.7414007426884363E-2</v>
      </c>
      <c r="J175" s="234">
        <f t="shared" si="42"/>
        <v>0.10292754110154081</v>
      </c>
      <c r="K175" s="234">
        <f t="shared" si="42"/>
        <v>0.10170509650100171</v>
      </c>
      <c r="L175" s="234">
        <f t="shared" si="42"/>
        <v>0.10393723809500978</v>
      </c>
      <c r="M175" s="234">
        <f t="shared" si="42"/>
        <v>0.1021719006467959</v>
      </c>
      <c r="N175" s="234">
        <f t="shared" si="42"/>
        <v>8.0851470867329911E-2</v>
      </c>
      <c r="O175" s="234">
        <f t="shared" si="42"/>
        <v>7.6460220208140112E-2</v>
      </c>
      <c r="P175" s="234">
        <f t="shared" si="42"/>
        <v>9.3743399990489251E-2</v>
      </c>
      <c r="Q175" s="234">
        <f t="shared" si="42"/>
        <v>0.10873890807716016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128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53">
        <f>IF(B$5=0,0,B$5/NMM_fec!B$5)</f>
        <v>0.50867491517967245</v>
      </c>
      <c r="C180" s="253">
        <f>IF(C$5=0,0,C$5/NMM_fec!C$5)</f>
        <v>0.5081810899339152</v>
      </c>
      <c r="D180" s="253">
        <f>IF(D$5=0,0,D$5/NMM_fec!D$5)</f>
        <v>0.50882651950742996</v>
      </c>
      <c r="E180" s="253">
        <f>IF(E$5=0,0,E$5/NMM_fec!E$5)</f>
        <v>0.51110805322324471</v>
      </c>
      <c r="F180" s="253">
        <f>IF(F$5=0,0,F$5/NMM_fec!F$5)</f>
        <v>0.51408828357023673</v>
      </c>
      <c r="G180" s="253">
        <f>IF(G$5=0,0,G$5/NMM_fec!G$5)</f>
        <v>0.52018070265017735</v>
      </c>
      <c r="H180" s="253">
        <f>IF(H$5=0,0,H$5/NMM_fec!H$5)</f>
        <v>0.52689683837376744</v>
      </c>
      <c r="I180" s="253">
        <f>IF(I$5=0,0,I$5/NMM_fec!I$5)</f>
        <v>0.53075835237122559</v>
      </c>
      <c r="J180" s="253">
        <f>IF(J$5=0,0,J$5/NMM_fec!J$5)</f>
        <v>0.53108445915455371</v>
      </c>
      <c r="K180" s="253">
        <f>IF(K$5=0,0,K$5/NMM_fec!K$5)</f>
        <v>0.53430870191409618</v>
      </c>
      <c r="L180" s="253">
        <f>IF(L$5=0,0,L$5/NMM_fec!L$5)</f>
        <v>0.53364341824631023</v>
      </c>
      <c r="M180" s="253">
        <f>IF(M$5=0,0,M$5/NMM_fec!M$5)</f>
        <v>0.53489303307703362</v>
      </c>
      <c r="N180" s="253">
        <f>IF(N$5=0,0,N$5/NMM_fec!N$5)</f>
        <v>0.53661613081926152</v>
      </c>
      <c r="O180" s="253">
        <f>IF(O$5=0,0,O$5/NMM_fec!O$5)</f>
        <v>0.53377226177291581</v>
      </c>
      <c r="P180" s="253">
        <f>IF(P$5=0,0,P$5/NMM_fec!P$5)</f>
        <v>0.53317846123805257</v>
      </c>
      <c r="Q180" s="253">
        <f>IF(Q$5=0,0,Q$5/NMM_fec!Q$5)</f>
        <v>0.53881738449859462</v>
      </c>
    </row>
    <row r="181" spans="1:17" x14ac:dyDescent="0.25">
      <c r="A181" s="132" t="s">
        <v>83</v>
      </c>
      <c r="B181" s="252">
        <f>IF(B$6=0,0,B$6/NMM_fec!B$6)</f>
        <v>0.41591801820911517</v>
      </c>
      <c r="C181" s="252">
        <f>IF(C$6=0,0,C$6/NMM_fec!C$6)</f>
        <v>0.41591801820911517</v>
      </c>
      <c r="D181" s="252">
        <f>IF(D$6=0,0,D$6/NMM_fec!D$6)</f>
        <v>0.41591801820911517</v>
      </c>
      <c r="E181" s="252">
        <f>IF(E$6=0,0,E$6/NMM_fec!E$6)</f>
        <v>0.41591801820911517</v>
      </c>
      <c r="F181" s="252">
        <f>IF(F$6=0,0,F$6/NMM_fec!F$6)</f>
        <v>0.41943199967901096</v>
      </c>
      <c r="G181" s="252">
        <f>IF(G$6=0,0,G$6/NMM_fec!G$6)</f>
        <v>0.42126477358033748</v>
      </c>
      <c r="H181" s="252">
        <f>IF(H$6=0,0,H$6/NMM_fec!H$6)</f>
        <v>0.42585448412200633</v>
      </c>
      <c r="I181" s="252">
        <f>IF(I$6=0,0,I$6/NMM_fec!I$6)</f>
        <v>0.4266357324990977</v>
      </c>
      <c r="J181" s="252">
        <f>IF(J$6=0,0,J$6/NMM_fec!J$6)</f>
        <v>0.4266357324990977</v>
      </c>
      <c r="K181" s="252">
        <f>IF(K$6=0,0,K$6/NMM_fec!K$6)</f>
        <v>0.42663573249909764</v>
      </c>
      <c r="L181" s="252">
        <f>IF(L$6=0,0,L$6/NMM_fec!L$6)</f>
        <v>0.42663573249909764</v>
      </c>
      <c r="M181" s="252">
        <f>IF(M$6=0,0,M$6/NMM_fec!M$6)</f>
        <v>0.42663573249909775</v>
      </c>
      <c r="N181" s="252">
        <f>IF(N$6=0,0,N$6/NMM_fec!N$6)</f>
        <v>0.42663573249909775</v>
      </c>
      <c r="O181" s="252">
        <f>IF(O$6=0,0,O$6/NMM_fec!O$6)</f>
        <v>0.4266357324990977</v>
      </c>
      <c r="P181" s="252">
        <f>IF(P$6=0,0,P$6/NMM_fec!P$6)</f>
        <v>0.4266357324990977</v>
      </c>
      <c r="Q181" s="252">
        <f>IF(Q$6=0,0,Q$6/NMM_fec!Q$6)</f>
        <v>0.42971710200700719</v>
      </c>
    </row>
    <row r="182" spans="1:17" x14ac:dyDescent="0.25">
      <c r="A182" s="76" t="s">
        <v>82</v>
      </c>
      <c r="B182" s="251">
        <f>IF(B$7=0,0,B$7/NMM_fec!B$7)</f>
        <v>0.10815090416357004</v>
      </c>
      <c r="C182" s="251">
        <f>IF(C$7=0,0,C$7/NMM_fec!C$7)</f>
        <v>0.10815090416357007</v>
      </c>
      <c r="D182" s="251">
        <f>IF(D$7=0,0,D$7/NMM_fec!D$7)</f>
        <v>0.10815090416357005</v>
      </c>
      <c r="E182" s="251">
        <f>IF(E$7=0,0,E$7/NMM_fec!E$7)</f>
        <v>0.10815090416357007</v>
      </c>
      <c r="F182" s="251">
        <f>IF(F$7=0,0,F$7/NMM_fec!F$7)</f>
        <v>0.10906464258447246</v>
      </c>
      <c r="G182" s="251">
        <f>IF(G$7=0,0,G$7/NMM_fec!G$7)</f>
        <v>0.1095412176446474</v>
      </c>
      <c r="H182" s="251">
        <f>IF(H$7=0,0,H$7/NMM_fec!H$7)</f>
        <v>0.11073467722850459</v>
      </c>
      <c r="I182" s="251">
        <f>IF(I$7=0,0,I$7/NMM_fec!I$7)</f>
        <v>0.11093782475917079</v>
      </c>
      <c r="J182" s="251">
        <f>IF(J$7=0,0,J$7/NMM_fec!J$7)</f>
        <v>0.11093782475917079</v>
      </c>
      <c r="K182" s="251">
        <f>IF(K$7=0,0,K$7/NMM_fec!K$7)</f>
        <v>0.11093782475917079</v>
      </c>
      <c r="L182" s="251">
        <f>IF(L$7=0,0,L$7/NMM_fec!L$7)</f>
        <v>0.11093782475917079</v>
      </c>
      <c r="M182" s="251">
        <f>IF(M$7=0,0,M$7/NMM_fec!M$7)</f>
        <v>0.11093782475917079</v>
      </c>
      <c r="N182" s="251">
        <f>IF(N$7=0,0,N$7/NMM_fec!N$7)</f>
        <v>0.11093782475917077</v>
      </c>
      <c r="O182" s="251">
        <f>IF(O$7=0,0,O$7/NMM_fec!O$7)</f>
        <v>0.11093782475917079</v>
      </c>
      <c r="P182" s="251">
        <f>IF(P$7=0,0,P$7/NMM_fec!P$7)</f>
        <v>0.11093782475917079</v>
      </c>
      <c r="Q182" s="251">
        <f>IF(Q$7=0,0,Q$7/NMM_fec!Q$7)</f>
        <v>0.11173907136006921</v>
      </c>
    </row>
    <row r="183" spans="1:17" x14ac:dyDescent="0.25">
      <c r="A183" s="76" t="s">
        <v>81</v>
      </c>
      <c r="B183" s="251">
        <f>IF(B$8=0,0,B$8/NMM_fec!B$8)</f>
        <v>0.59319307148529477</v>
      </c>
      <c r="C183" s="251">
        <f>IF(C$8=0,0,C$8/NMM_fec!C$8)</f>
        <v>0.59319307148529477</v>
      </c>
      <c r="D183" s="251">
        <f>IF(D$8=0,0,D$8/NMM_fec!D$8)</f>
        <v>0.59319307148529465</v>
      </c>
      <c r="E183" s="251">
        <f>IF(E$8=0,0,E$8/NMM_fec!E$8)</f>
        <v>0.59319307148529488</v>
      </c>
      <c r="F183" s="251">
        <f>IF(F$8=0,0,F$8/NMM_fec!F$8)</f>
        <v>0.59820480305260049</v>
      </c>
      <c r="G183" s="251">
        <f>IF(G$8=0,0,G$8/NMM_fec!G$8)</f>
        <v>0.60081875275486929</v>
      </c>
      <c r="H183" s="251">
        <f>IF(H$8=0,0,H$8/NMM_fec!H$8)</f>
        <v>0.60736471704168749</v>
      </c>
      <c r="I183" s="251">
        <f>IF(I$8=0,0,I$8/NMM_fec!I$8)</f>
        <v>0.60847895375207373</v>
      </c>
      <c r="J183" s="251">
        <f>IF(J$8=0,0,J$8/NMM_fec!J$8)</f>
        <v>0.60847895375207373</v>
      </c>
      <c r="K183" s="251">
        <f>IF(K$8=0,0,K$8/NMM_fec!K$8)</f>
        <v>0.60847895375207373</v>
      </c>
      <c r="L183" s="251">
        <f>IF(L$8=0,0,L$8/NMM_fec!L$8)</f>
        <v>0.60847895375207373</v>
      </c>
      <c r="M183" s="251">
        <f>IF(M$8=0,0,M$8/NMM_fec!M$8)</f>
        <v>0.60847895375207373</v>
      </c>
      <c r="N183" s="251">
        <f>IF(N$8=0,0,N$8/NMM_fec!N$8)</f>
        <v>0.60847895375207373</v>
      </c>
      <c r="O183" s="251">
        <f>IF(O$8=0,0,O$8/NMM_fec!O$8)</f>
        <v>0.60847895375207373</v>
      </c>
      <c r="P183" s="251">
        <f>IF(P$8=0,0,P$8/NMM_fec!P$8)</f>
        <v>0.60847895375207373</v>
      </c>
      <c r="Q183" s="251">
        <f>IF(Q$8=0,0,Q$8/NMM_fec!Q$8)</f>
        <v>0.61287368291203759</v>
      </c>
    </row>
    <row r="184" spans="1:17" x14ac:dyDescent="0.25">
      <c r="A184" s="76" t="s">
        <v>80</v>
      </c>
      <c r="B184" s="251">
        <f>IF(B$9=0,0,B$9/NMM_fec!B$9)</f>
        <v>0.41266845778331773</v>
      </c>
      <c r="C184" s="251">
        <f>IF(C$9=0,0,C$9/NMM_fec!C$9)</f>
        <v>0.41266845778331773</v>
      </c>
      <c r="D184" s="251">
        <f>IF(D$9=0,0,D$9/NMM_fec!D$9)</f>
        <v>0.41266845778331768</v>
      </c>
      <c r="E184" s="251">
        <f>IF(E$9=0,0,E$9/NMM_fec!E$9)</f>
        <v>0.41266845778331779</v>
      </c>
      <c r="F184" s="251">
        <f>IF(F$9=0,0,F$9/NMM_fec!F$9)</f>
        <v>0.41615498457555666</v>
      </c>
      <c r="G184" s="251">
        <f>IF(G$9=0,0,G$9/NMM_fec!G$9)</f>
        <v>0.41797343904546064</v>
      </c>
      <c r="H184" s="251">
        <f>IF(H$9=0,0,H$9/NMM_fec!H$9)</f>
        <v>0.42252729025647029</v>
      </c>
      <c r="I184" s="251">
        <f>IF(I$9=0,0,I$9/NMM_fec!I$9)</f>
        <v>0.42330243475323492</v>
      </c>
      <c r="J184" s="251">
        <f>IF(J$9=0,0,J$9/NMM_fec!J$9)</f>
        <v>0.42330243475323481</v>
      </c>
      <c r="K184" s="251">
        <f>IF(K$9=0,0,K$9/NMM_fec!K$9)</f>
        <v>0.42330243475323481</v>
      </c>
      <c r="L184" s="251">
        <f>IF(L$9=0,0,L$9/NMM_fec!L$9)</f>
        <v>0.42330243475323481</v>
      </c>
      <c r="M184" s="251">
        <f>IF(M$9=0,0,M$9/NMM_fec!M$9)</f>
        <v>0.42330243475323487</v>
      </c>
      <c r="N184" s="251">
        <f>IF(N$9=0,0,N$9/NMM_fec!N$9)</f>
        <v>0.42330243475323487</v>
      </c>
      <c r="O184" s="251">
        <f>IF(O$9=0,0,O$9/NMM_fec!O$9)</f>
        <v>0.42330243475323487</v>
      </c>
      <c r="P184" s="251">
        <f>IF(P$9=0,0,P$9/NMM_fec!P$9)</f>
        <v>0.42330243475323487</v>
      </c>
      <c r="Q184" s="251">
        <f>IF(Q$9=0,0,Q$9/NMM_fec!Q$9)</f>
        <v>0.42635972957341317</v>
      </c>
    </row>
    <row r="185" spans="1:17" x14ac:dyDescent="0.25">
      <c r="A185" s="129" t="s">
        <v>79</v>
      </c>
      <c r="B185" s="250">
        <f>IF(B$10=0,0,B$10/NMM_fec!B$10)</f>
        <v>0.65221869490234119</v>
      </c>
      <c r="C185" s="250">
        <f>IF(C$10=0,0,C$10/NMM_fec!C$10)</f>
        <v>0.6522186949023413</v>
      </c>
      <c r="D185" s="250">
        <f>IF(D$10=0,0,D$10/NMM_fec!D$10)</f>
        <v>0.6522186949023413</v>
      </c>
      <c r="E185" s="250">
        <f>IF(E$10=0,0,E$10/NMM_fec!E$10)</f>
        <v>0.65221869490234119</v>
      </c>
      <c r="F185" s="250">
        <f>IF(F$10=0,0,F$10/NMM_fec!F$10)</f>
        <v>0.65772911837010772</v>
      </c>
      <c r="G185" s="250">
        <f>IF(G$10=0,0,G$10/NMM_fec!G$10)</f>
        <v>0.66060316890324244</v>
      </c>
      <c r="H185" s="250">
        <f>IF(H$10=0,0,H$10/NMM_fec!H$10)</f>
        <v>0.66780048877978049</v>
      </c>
      <c r="I185" s="250">
        <f>IF(I$10=0,0,I$10/NMM_fec!I$10)</f>
        <v>0.66902559751417756</v>
      </c>
      <c r="J185" s="250">
        <f>IF(J$10=0,0,J$10/NMM_fec!J$10)</f>
        <v>0.66902559751417778</v>
      </c>
      <c r="K185" s="250">
        <f>IF(K$10=0,0,K$10/NMM_fec!K$10)</f>
        <v>0.66902559751417745</v>
      </c>
      <c r="L185" s="250">
        <f>IF(L$10=0,0,L$10/NMM_fec!L$10)</f>
        <v>0.66902559751417756</v>
      </c>
      <c r="M185" s="250">
        <f>IF(M$10=0,0,M$10/NMM_fec!M$10)</f>
        <v>0.66902559751417756</v>
      </c>
      <c r="N185" s="250">
        <f>IF(N$10=0,0,N$10/NMM_fec!N$10)</f>
        <v>0.66902559751417745</v>
      </c>
      <c r="O185" s="250">
        <f>IF(O$10=0,0,O$10/NMM_fec!O$10)</f>
        <v>0.66902559751417756</v>
      </c>
      <c r="P185" s="250">
        <f>IF(P$10=0,0,P$10/NMM_fec!P$10)</f>
        <v>0.66902559751417778</v>
      </c>
      <c r="Q185" s="250">
        <f>IF(Q$10=0,0,Q$10/NMM_fec!Q$10)</f>
        <v>0.67385762380535452</v>
      </c>
    </row>
    <row r="186" spans="1:17" x14ac:dyDescent="0.25">
      <c r="A186" s="127" t="s">
        <v>214</v>
      </c>
      <c r="B186" s="248">
        <f>IF(B$15=0,0,B$15/NMM_fec!B$15)</f>
        <v>0.58065143098083527</v>
      </c>
      <c r="C186" s="248">
        <f>IF(C$15=0,0,C$15/NMM_fec!C$15)</f>
        <v>0.58065143098083527</v>
      </c>
      <c r="D186" s="248">
        <f>IF(D$15=0,0,D$15/NMM_fec!D$15)</f>
        <v>0.58065143098083516</v>
      </c>
      <c r="E186" s="248">
        <f>IF(E$15=0,0,E$15/NMM_fec!E$15)</f>
        <v>0.58065143098083516</v>
      </c>
      <c r="F186" s="248">
        <f>IF(F$15=0,0,F$15/NMM_fec!F$15)</f>
        <v>0.58555720154042967</v>
      </c>
      <c r="G186" s="248">
        <f>IF(G$15=0,0,G$15/NMM_fec!G$15)</f>
        <v>0.58811588556439143</v>
      </c>
      <c r="H186" s="248">
        <f>IF(H$15=0,0,H$15/NMM_fec!H$15)</f>
        <v>0.59452345118341199</v>
      </c>
      <c r="I186" s="248">
        <f>IF(I$15=0,0,I$15/NMM_fec!I$15)</f>
        <v>0.5956141300389779</v>
      </c>
      <c r="J186" s="248">
        <f>IF(J$15=0,0,J$15/NMM_fec!J$15)</f>
        <v>0.5956141300389779</v>
      </c>
      <c r="K186" s="248">
        <f>IF(K$15=0,0,K$15/NMM_fec!K$15)</f>
        <v>0.5956141300389779</v>
      </c>
      <c r="L186" s="248">
        <f>IF(L$15=0,0,L$15/NMM_fec!L$15)</f>
        <v>0.59561413003897801</v>
      </c>
      <c r="M186" s="248">
        <f>IF(M$15=0,0,M$15/NMM_fec!M$15)</f>
        <v>0.5956141300389779</v>
      </c>
      <c r="N186" s="248">
        <f>IF(N$15=0,0,N$15/NMM_fec!N$15)</f>
        <v>0.5956141300389779</v>
      </c>
      <c r="O186" s="248">
        <f>IF(O$15=0,0,O$15/NMM_fec!O$15)</f>
        <v>0.5956141300389779</v>
      </c>
      <c r="P186" s="248">
        <f>IF(P$15=0,0,P$15/NMM_fec!P$15)</f>
        <v>0.5956141300389779</v>
      </c>
      <c r="Q186" s="248">
        <f>IF(Q$15=0,0,Q$15/NMM_fec!Q$15)</f>
        <v>0.59991594322286546</v>
      </c>
    </row>
    <row r="187" spans="1:17" x14ac:dyDescent="0.25">
      <c r="A187" s="127" t="s">
        <v>213</v>
      </c>
      <c r="B187" s="249">
        <f>IF(B$16=0,0,B$16/NMM_fec!B$16)</f>
        <v>0.3935899451279119</v>
      </c>
      <c r="C187" s="249">
        <f>IF(C$16=0,0,C$16/NMM_fec!C$16)</f>
        <v>0.40025779380520715</v>
      </c>
      <c r="D187" s="249">
        <f>IF(D$16=0,0,D$16/NMM_fec!D$16)</f>
        <v>0.40015662072291636</v>
      </c>
      <c r="E187" s="249">
        <f>IF(E$16=0,0,E$16/NMM_fec!E$16)</f>
        <v>0.40013735561104635</v>
      </c>
      <c r="F187" s="249">
        <f>IF(F$16=0,0,F$16/NMM_fec!F$16)</f>
        <v>0.40355863116218399</v>
      </c>
      <c r="G187" s="249">
        <f>IF(G$16=0,0,G$16/NMM_fec!G$16)</f>
        <v>0.40525046410579701</v>
      </c>
      <c r="H187" s="249">
        <f>IF(H$16=0,0,H$16/NMM_fec!H$16)</f>
        <v>0.40967596039556725</v>
      </c>
      <c r="I187" s="249">
        <f>IF(I$16=0,0,I$16/NMM_fec!I$16)</f>
        <v>0.41027944130587618</v>
      </c>
      <c r="J187" s="249">
        <f>IF(J$16=0,0,J$16/NMM_fec!J$16)</f>
        <v>0.41020278862928566</v>
      </c>
      <c r="K187" s="249">
        <f>IF(K$16=0,0,K$16/NMM_fec!K$16)</f>
        <v>0.41004449894601214</v>
      </c>
      <c r="L187" s="249">
        <f>IF(L$16=0,0,L$16/NMM_fec!L$16)</f>
        <v>0.40992310235747276</v>
      </c>
      <c r="M187" s="249">
        <f>IF(M$16=0,0,M$16/NMM_fec!M$16)</f>
        <v>0.40991812669428235</v>
      </c>
      <c r="N187" s="249">
        <f>IF(N$16=0,0,N$16/NMM_fec!N$16)</f>
        <v>0.40990495205257665</v>
      </c>
      <c r="O187" s="249">
        <f>IF(O$16=0,0,O$16/NMM_fec!O$16)</f>
        <v>0.40990495205257671</v>
      </c>
      <c r="P187" s="249">
        <f>IF(P$16=0,0,P$16/NMM_fec!P$16)</f>
        <v>0.40990495205257665</v>
      </c>
      <c r="Q187" s="249">
        <f>IF(Q$16=0,0,Q$16/NMM_fec!Q$16)</f>
        <v>0.41192947461171886</v>
      </c>
    </row>
    <row r="188" spans="1:17" x14ac:dyDescent="0.25">
      <c r="A188" s="127" t="s">
        <v>212</v>
      </c>
      <c r="B188" s="249">
        <f>IF(B$36=0,0,B$36/NMM_fec!B$36)</f>
        <v>0.56746290201733363</v>
      </c>
      <c r="C188" s="249">
        <f>IF(C$36=0,0,C$36/NMM_fec!C$36)</f>
        <v>0.56248096574309181</v>
      </c>
      <c r="D188" s="249">
        <f>IF(D$36=0,0,D$36/NMM_fec!D$36)</f>
        <v>0.56369568334073561</v>
      </c>
      <c r="E188" s="249">
        <f>IF(E$36=0,0,E$36/NMM_fec!E$36)</f>
        <v>0.56778152813587368</v>
      </c>
      <c r="F188" s="249">
        <f>IF(F$36=0,0,F$36/NMM_fec!F$36)</f>
        <v>0.57016442339736739</v>
      </c>
      <c r="G188" s="249">
        <f>IF(G$36=0,0,G$36/NMM_fec!G$36)</f>
        <v>0.57956748700036886</v>
      </c>
      <c r="H188" s="249">
        <f>IF(H$36=0,0,H$36/NMM_fec!H$36)</f>
        <v>0.58774825898497529</v>
      </c>
      <c r="I188" s="249">
        <f>IF(I$36=0,0,I$36/NMM_fec!I$36)</f>
        <v>0.59408681745238612</v>
      </c>
      <c r="J188" s="249">
        <f>IF(J$36=0,0,J$36/NMM_fec!J$36)</f>
        <v>0.59471626152361801</v>
      </c>
      <c r="K188" s="249">
        <f>IF(K$36=0,0,K$36/NMM_fec!K$36)</f>
        <v>0.60057093345026502</v>
      </c>
      <c r="L188" s="249">
        <f>IF(L$36=0,0,L$36/NMM_fec!L$36)</f>
        <v>0.59945762440661166</v>
      </c>
      <c r="M188" s="249">
        <f>IF(M$36=0,0,M$36/NMM_fec!M$36)</f>
        <v>0.60169204654534658</v>
      </c>
      <c r="N188" s="249">
        <f>IF(N$36=0,0,N$36/NMM_fec!N$36)</f>
        <v>0.60477698048249251</v>
      </c>
      <c r="O188" s="249">
        <f>IF(O$36=0,0,O$36/NMM_fec!O$36)</f>
        <v>0.59969885343942053</v>
      </c>
      <c r="P188" s="249">
        <f>IF(P$36=0,0,P$36/NMM_fec!P$36)</f>
        <v>0.59863853930218713</v>
      </c>
      <c r="Q188" s="249">
        <f>IF(Q$36=0,0,Q$36/NMM_fec!Q$36)</f>
        <v>0.6067305749943207</v>
      </c>
    </row>
    <row r="189" spans="1:17" x14ac:dyDescent="0.25">
      <c r="A189" s="72" t="s">
        <v>211</v>
      </c>
      <c r="B189" s="247">
        <f>IF(B$44=0,0,B$44/NMM_fec!B$44)</f>
        <v>0.61290984381310387</v>
      </c>
      <c r="C189" s="247">
        <f>IF(C$44=0,0,C$44/NMM_fec!C$44)</f>
        <v>0.61290984381310387</v>
      </c>
      <c r="D189" s="247">
        <f>IF(D$44=0,0,D$44/NMM_fec!D$44)</f>
        <v>0.61290984381310387</v>
      </c>
      <c r="E189" s="247">
        <f>IF(E$44=0,0,E$44/NMM_fec!E$44)</f>
        <v>0.61290984381310387</v>
      </c>
      <c r="F189" s="247">
        <f>IF(F$44=0,0,F$44/NMM_fec!F$44)</f>
        <v>0.61808815718156451</v>
      </c>
      <c r="G189" s="247">
        <f>IF(G$44=0,0,G$44/NMM_fec!G$44)</f>
        <v>0.62078899031796875</v>
      </c>
      <c r="H189" s="247">
        <f>IF(H$44=0,0,H$44/NMM_fec!H$44)</f>
        <v>0.62755253180471271</v>
      </c>
      <c r="I189" s="247">
        <f>IF(I$44=0,0,I$44/NMM_fec!I$44)</f>
        <v>0.62870380393003222</v>
      </c>
      <c r="J189" s="247">
        <f>IF(J$44=0,0,J$44/NMM_fec!J$44)</f>
        <v>0.62870380393003222</v>
      </c>
      <c r="K189" s="247">
        <f>IF(K$44=0,0,K$44/NMM_fec!K$44)</f>
        <v>0.62870380393003222</v>
      </c>
      <c r="L189" s="247">
        <f>IF(L$44=0,0,L$44/NMM_fec!L$44)</f>
        <v>0.62870380393003222</v>
      </c>
      <c r="M189" s="247">
        <f>IF(M$44=0,0,M$44/NMM_fec!M$44)</f>
        <v>0.62870380393003222</v>
      </c>
      <c r="N189" s="247">
        <f>IF(N$44=0,0,N$44/NMM_fec!N$44)</f>
        <v>0.62870380393003222</v>
      </c>
      <c r="O189" s="247">
        <f>IF(O$44=0,0,O$44/NMM_fec!O$44)</f>
        <v>0.62870380393003222</v>
      </c>
      <c r="P189" s="247">
        <f>IF(P$44=0,0,P$44/NMM_fec!P$44)</f>
        <v>0.62870380393003222</v>
      </c>
      <c r="Q189" s="247">
        <f>IF(Q$44=0,0,Q$44/NMM_fec!Q$44)</f>
        <v>0.63324460673524674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53">
        <f>IF(B$47=0,0,B$47/NMM_fec!B$47)</f>
        <v>0.41689941266054042</v>
      </c>
      <c r="C191" s="253">
        <f>IF(C$47=0,0,C$47/NMM_fec!C$47)</f>
        <v>0.41938304274437599</v>
      </c>
      <c r="D191" s="253">
        <f>IF(D$47=0,0,D$47/NMM_fec!D$47)</f>
        <v>0.42044575615085744</v>
      </c>
      <c r="E191" s="253">
        <f>IF(E$47=0,0,E$47/NMM_fec!E$47)</f>
        <v>0.42187747964280087</v>
      </c>
      <c r="F191" s="253">
        <f>IF(F$47=0,0,F$47/NMM_fec!F$47)</f>
        <v>0.42293469157238384</v>
      </c>
      <c r="G191" s="253">
        <f>IF(G$47=0,0,G$47/NMM_fec!G$47)</f>
        <v>0.42233621457245563</v>
      </c>
      <c r="H191" s="253">
        <f>IF(H$47=0,0,H$47/NMM_fec!H$47)</f>
        <v>0.42240680978688105</v>
      </c>
      <c r="I191" s="253">
        <f>IF(I$47=0,0,I$47/NMM_fec!I$47)</f>
        <v>0.42317059268214108</v>
      </c>
      <c r="J191" s="253">
        <f>IF(J$47=0,0,J$47/NMM_fec!J$47)</f>
        <v>0.43639820183921485</v>
      </c>
      <c r="K191" s="253">
        <f>IF(K$47=0,0,K$47/NMM_fec!K$47)</f>
        <v>0.4345556119350561</v>
      </c>
      <c r="L191" s="253">
        <f>IF(L$47=0,0,L$47/NMM_fec!L$47)</f>
        <v>0.4397562883243219</v>
      </c>
      <c r="M191" s="253">
        <f>IF(M$47=0,0,M$47/NMM_fec!M$47)</f>
        <v>0.43930906433855532</v>
      </c>
      <c r="N191" s="253">
        <f>IF(N$47=0,0,N$47/NMM_fec!N$47)</f>
        <v>0.46575476596172843</v>
      </c>
      <c r="O191" s="253">
        <f>IF(O$47=0,0,O$47/NMM_fec!O$47)</f>
        <v>0.47613213861887616</v>
      </c>
      <c r="P191" s="253">
        <f>IF(P$47=0,0,P$47/NMM_fec!P$47)</f>
        <v>0.47891606434598433</v>
      </c>
      <c r="Q191" s="253">
        <f>IF(Q$47=0,0,Q$47/NMM_fec!Q$47)</f>
        <v>0.47937304069167652</v>
      </c>
    </row>
    <row r="192" spans="1:17" x14ac:dyDescent="0.25">
      <c r="A192" s="132" t="s">
        <v>83</v>
      </c>
      <c r="B192" s="252">
        <f>IF(B$48=0,0,B$48/NMM_fec!B$48)</f>
        <v>0.3704146957154984</v>
      </c>
      <c r="C192" s="252">
        <f>IF(C$48=0,0,C$48/NMM_fec!C$48)</f>
        <v>0.37334992622356467</v>
      </c>
      <c r="D192" s="252">
        <f>IF(D$48=0,0,D$48/NMM_fec!D$48)</f>
        <v>0.37334992622356455</v>
      </c>
      <c r="E192" s="252">
        <f>IF(E$48=0,0,E$48/NMM_fec!E$48)</f>
        <v>0.37334992622356461</v>
      </c>
      <c r="F192" s="252">
        <f>IF(F$48=0,0,F$48/NMM_fec!F$48)</f>
        <v>0.37334992622356461</v>
      </c>
      <c r="G192" s="252">
        <f>IF(G$48=0,0,G$48/NMM_fec!G$48)</f>
        <v>0.37334992622356461</v>
      </c>
      <c r="H192" s="252">
        <f>IF(H$48=0,0,H$48/NMM_fec!H$48)</f>
        <v>0.37334992622356461</v>
      </c>
      <c r="I192" s="252">
        <f>IF(I$48=0,0,I$48/NMM_fec!I$48)</f>
        <v>0.37334992622356455</v>
      </c>
      <c r="J192" s="252">
        <f>IF(J$48=0,0,J$48/NMM_fec!J$48)</f>
        <v>0.38283390208530443</v>
      </c>
      <c r="K192" s="252">
        <f>IF(K$48=0,0,K$48/NMM_fec!K$48)</f>
        <v>0.38283390208530443</v>
      </c>
      <c r="L192" s="252">
        <f>IF(L$48=0,0,L$48/NMM_fec!L$48)</f>
        <v>0.38552912089054231</v>
      </c>
      <c r="M192" s="252">
        <f>IF(M$48=0,0,M$48/NMM_fec!M$48)</f>
        <v>0.38552912089054231</v>
      </c>
      <c r="N192" s="252">
        <f>IF(N$48=0,0,N$48/NMM_fec!N$48)</f>
        <v>0.41077659687216878</v>
      </c>
      <c r="O192" s="252">
        <f>IF(O$48=0,0,O$48/NMM_fec!O$48)</f>
        <v>0.42027298031528526</v>
      </c>
      <c r="P192" s="252">
        <f>IF(P$48=0,0,P$48/NMM_fec!P$48)</f>
        <v>0.42073701911777539</v>
      </c>
      <c r="Q192" s="252">
        <f>IF(Q$48=0,0,Q$48/NMM_fec!Q$48)</f>
        <v>0.42073701911777545</v>
      </c>
    </row>
    <row r="193" spans="1:17" x14ac:dyDescent="0.25">
      <c r="A193" s="76" t="s">
        <v>82</v>
      </c>
      <c r="B193" s="251">
        <f>IF(B$49=0,0,B$49/NMM_fec!B$49)</f>
        <v>9.6631336277059512E-2</v>
      </c>
      <c r="C193" s="251">
        <f>IF(C$49=0,0,C$49/NMM_fec!C$49)</f>
        <v>9.7397059801413111E-2</v>
      </c>
      <c r="D193" s="251">
        <f>IF(D$49=0,0,D$49/NMM_fec!D$49)</f>
        <v>9.7397059801413111E-2</v>
      </c>
      <c r="E193" s="251">
        <f>IF(E$49=0,0,E$49/NMM_fec!E$49)</f>
        <v>9.7397059801413097E-2</v>
      </c>
      <c r="F193" s="251">
        <f>IF(F$49=0,0,F$49/NMM_fec!F$49)</f>
        <v>9.7397059801413097E-2</v>
      </c>
      <c r="G193" s="251">
        <f>IF(G$49=0,0,G$49/NMM_fec!G$49)</f>
        <v>9.7397059801413097E-2</v>
      </c>
      <c r="H193" s="251">
        <f>IF(H$49=0,0,H$49/NMM_fec!H$49)</f>
        <v>9.7397059801413111E-2</v>
      </c>
      <c r="I193" s="251">
        <f>IF(I$49=0,0,I$49/NMM_fec!I$49)</f>
        <v>9.7397059801413111E-2</v>
      </c>
      <c r="J193" s="251">
        <f>IF(J$49=0,0,J$49/NMM_fec!J$49)</f>
        <v>9.9871176706977732E-2</v>
      </c>
      <c r="K193" s="251">
        <f>IF(K$49=0,0,K$49/NMM_fec!K$49)</f>
        <v>9.9871176706977732E-2</v>
      </c>
      <c r="L193" s="251">
        <f>IF(L$49=0,0,L$49/NMM_fec!L$49)</f>
        <v>0.10057428756548761</v>
      </c>
      <c r="M193" s="251">
        <f>IF(M$49=0,0,M$49/NMM_fec!M$49)</f>
        <v>0.10057428756548761</v>
      </c>
      <c r="N193" s="251">
        <f>IF(N$49=0,0,N$49/NMM_fec!N$49)</f>
        <v>0.10716068213877789</v>
      </c>
      <c r="O193" s="251">
        <f>IF(O$49=0,0,O$49/NMM_fec!O$49)</f>
        <v>0.10963803585212112</v>
      </c>
      <c r="P193" s="251">
        <f>IF(P$49=0,0,P$49/NMM_fec!P$49)</f>
        <v>0.10975909122624014</v>
      </c>
      <c r="Q193" s="251">
        <f>IF(Q$49=0,0,Q$49/NMM_fec!Q$49)</f>
        <v>0.10975909122624013</v>
      </c>
    </row>
    <row r="194" spans="1:17" x14ac:dyDescent="0.25">
      <c r="A194" s="76" t="s">
        <v>81</v>
      </c>
      <c r="B194" s="251">
        <f>IF(B$50=0,0,B$50/NMM_fec!B$50)</f>
        <v>0.52848419782754508</v>
      </c>
      <c r="C194" s="251">
        <f>IF(C$50=0,0,C$50/NMM_fec!C$50)</f>
        <v>0.53267199857745307</v>
      </c>
      <c r="D194" s="251">
        <f>IF(D$50=0,0,D$50/NMM_fec!D$50)</f>
        <v>0.53267199857745307</v>
      </c>
      <c r="E194" s="251">
        <f>IF(E$50=0,0,E$50/NMM_fec!E$50)</f>
        <v>0.53267199857745307</v>
      </c>
      <c r="F194" s="251">
        <f>IF(F$50=0,0,F$50/NMM_fec!F$50)</f>
        <v>0.53267199857745307</v>
      </c>
      <c r="G194" s="251">
        <f>IF(G$50=0,0,G$50/NMM_fec!G$50)</f>
        <v>0.53267199857745307</v>
      </c>
      <c r="H194" s="251">
        <f>IF(H$50=0,0,H$50/NMM_fec!H$50)</f>
        <v>0.53267199857745295</v>
      </c>
      <c r="I194" s="251">
        <f>IF(I$50=0,0,I$50/NMM_fec!I$50)</f>
        <v>0.53267199857745307</v>
      </c>
      <c r="J194" s="251">
        <f>IF(J$50=0,0,J$50/NMM_fec!J$50)</f>
        <v>0.54620313390626563</v>
      </c>
      <c r="K194" s="251">
        <f>IF(K$50=0,0,K$50/NMM_fec!K$50)</f>
        <v>0.54620313390626574</v>
      </c>
      <c r="L194" s="251">
        <f>IF(L$50=0,0,L$50/NMM_fec!L$50)</f>
        <v>0.55004850117903148</v>
      </c>
      <c r="M194" s="251">
        <f>IF(M$50=0,0,M$50/NMM_fec!M$50)</f>
        <v>0.55004850117903148</v>
      </c>
      <c r="N194" s="251">
        <f>IF(N$50=0,0,N$50/NMM_fec!N$50)</f>
        <v>0.58606999882924415</v>
      </c>
      <c r="O194" s="251">
        <f>IF(O$50=0,0,O$50/NMM_fec!O$50)</f>
        <v>0.59961883650833259</v>
      </c>
      <c r="P194" s="251">
        <f>IF(P$50=0,0,P$50/NMM_fec!P$50)</f>
        <v>0.60028089764449</v>
      </c>
      <c r="Q194" s="251">
        <f>IF(Q$50=0,0,Q$50/NMM_fec!Q$50)</f>
        <v>0.60028089764449</v>
      </c>
    </row>
    <row r="195" spans="1:17" x14ac:dyDescent="0.25">
      <c r="A195" s="76" t="s">
        <v>80</v>
      </c>
      <c r="B195" s="251">
        <f>IF(B$51=0,0,B$51/NMM_fec!B$51)</f>
        <v>0.36867858123685698</v>
      </c>
      <c r="C195" s="251">
        <f>IF(C$51=0,0,C$51/NMM_fec!C$51)</f>
        <v>0.37160005447167749</v>
      </c>
      <c r="D195" s="251">
        <f>IF(D$51=0,0,D$51/NMM_fec!D$51)</f>
        <v>0.37160005447167743</v>
      </c>
      <c r="E195" s="251">
        <f>IF(E$51=0,0,E$51/NMM_fec!E$51)</f>
        <v>0.37160005447167738</v>
      </c>
      <c r="F195" s="251">
        <f>IF(F$51=0,0,F$51/NMM_fec!F$51)</f>
        <v>0.37160005447167749</v>
      </c>
      <c r="G195" s="251">
        <f>IF(G$51=0,0,G$51/NMM_fec!G$51)</f>
        <v>0.37160005447167743</v>
      </c>
      <c r="H195" s="251">
        <f>IF(H$51=0,0,H$51/NMM_fec!H$51)</f>
        <v>0.37160005447167743</v>
      </c>
      <c r="I195" s="251">
        <f>IF(I$51=0,0,I$51/NMM_fec!I$51)</f>
        <v>0.37160005447167743</v>
      </c>
      <c r="J195" s="251">
        <f>IF(J$51=0,0,J$51/NMM_fec!J$51)</f>
        <v>0.38103957943014832</v>
      </c>
      <c r="K195" s="251">
        <f>IF(K$51=0,0,K$51/NMM_fec!K$51)</f>
        <v>0.38103957943014827</v>
      </c>
      <c r="L195" s="251">
        <f>IF(L$51=0,0,L$51/NMM_fec!L$51)</f>
        <v>0.38372216588455071</v>
      </c>
      <c r="M195" s="251">
        <f>IF(M$51=0,0,M$51/NMM_fec!M$51)</f>
        <v>0.38372216588455077</v>
      </c>
      <c r="N195" s="251">
        <f>IF(N$51=0,0,N$51/NMM_fec!N$51)</f>
        <v>0.40885130825493593</v>
      </c>
      <c r="O195" s="251">
        <f>IF(O$51=0,0,O$51/NMM_fec!O$51)</f>
        <v>0.41830318264109273</v>
      </c>
      <c r="P195" s="251">
        <f>IF(P$51=0,0,P$51/NMM_fec!P$51)</f>
        <v>0.41876504651776864</v>
      </c>
      <c r="Q195" s="251">
        <f>IF(Q$51=0,0,Q$51/NMM_fec!Q$51)</f>
        <v>0.41876504651776864</v>
      </c>
    </row>
    <row r="196" spans="1:17" x14ac:dyDescent="0.25">
      <c r="A196" s="129" t="s">
        <v>79</v>
      </c>
      <c r="B196" s="250">
        <f>IF(B$52=0,0,B$52/NMM_fec!B$52)</f>
        <v>0.58113369606989351</v>
      </c>
      <c r="C196" s="250">
        <f>IF(C$52=0,0,C$52/NMM_fec!C$52)</f>
        <v>0.58573870060589006</v>
      </c>
      <c r="D196" s="250">
        <f>IF(D$52=0,0,D$52/NMM_fec!D$52)</f>
        <v>0.58573870060589006</v>
      </c>
      <c r="E196" s="250">
        <f>IF(E$52=0,0,E$52/NMM_fec!E$52)</f>
        <v>0.58573870060589006</v>
      </c>
      <c r="F196" s="250">
        <f>IF(F$52=0,0,F$52/NMM_fec!F$52)</f>
        <v>0.58573870060589006</v>
      </c>
      <c r="G196" s="250">
        <f>IF(G$52=0,0,G$52/NMM_fec!G$52)</f>
        <v>0.58573870060589017</v>
      </c>
      <c r="H196" s="250">
        <f>IF(H$52=0,0,H$52/NMM_fec!H$52)</f>
        <v>0.58573870060589006</v>
      </c>
      <c r="I196" s="250">
        <f>IF(I$52=0,0,I$52/NMM_fec!I$52)</f>
        <v>0.58573870060588995</v>
      </c>
      <c r="J196" s="250">
        <f>IF(J$52=0,0,J$52/NMM_fec!J$52)</f>
        <v>0.60061785634598419</v>
      </c>
      <c r="K196" s="250">
        <f>IF(K$52=0,0,K$52/NMM_fec!K$52)</f>
        <v>0.6006178563459843</v>
      </c>
      <c r="L196" s="250">
        <f>IF(L$52=0,0,L$52/NMM_fec!L$52)</f>
        <v>0.60484631294914237</v>
      </c>
      <c r="M196" s="250">
        <f>IF(M$52=0,0,M$52/NMM_fec!M$52)</f>
        <v>0.60484631294914226</v>
      </c>
      <c r="N196" s="250">
        <f>IF(N$52=0,0,N$52/NMM_fec!N$52)</f>
        <v>0.64445640186663922</v>
      </c>
      <c r="O196" s="250">
        <f>IF(O$52=0,0,O$52/NMM_fec!O$52)</f>
        <v>0.6593550235288691</v>
      </c>
      <c r="P196" s="250">
        <f>IF(P$52=0,0,P$52/NMM_fec!P$52)</f>
        <v>0.66008304157872</v>
      </c>
      <c r="Q196" s="250">
        <f>IF(Q$52=0,0,Q$52/NMM_fec!Q$52)</f>
        <v>0.66008304157872</v>
      </c>
    </row>
    <row r="197" spans="1:17" x14ac:dyDescent="0.25">
      <c r="A197" s="127" t="s">
        <v>210</v>
      </c>
      <c r="B197" s="249">
        <f>IF(B$57=0,0,B$57/NMM_fec!B$57)</f>
        <v>0.44749774160389372</v>
      </c>
      <c r="C197" s="249">
        <f>IF(C$57=0,0,C$57/NMM_fec!C$57)</f>
        <v>0.45104379158149871</v>
      </c>
      <c r="D197" s="249">
        <f>IF(D$57=0,0,D$57/NMM_fec!D$57)</f>
        <v>0.45104379158149865</v>
      </c>
      <c r="E197" s="249">
        <f>IF(E$57=0,0,E$57/NMM_fec!E$57)</f>
        <v>0.45104379158149877</v>
      </c>
      <c r="F197" s="249">
        <f>IF(F$57=0,0,F$57/NMM_fec!F$57)</f>
        <v>0.45104379158149871</v>
      </c>
      <c r="G197" s="249">
        <f>IF(G$57=0,0,G$57/NMM_fec!G$57)</f>
        <v>0.4510437915814986</v>
      </c>
      <c r="H197" s="249">
        <f>IF(H$57=0,0,H$57/NMM_fec!H$57)</f>
        <v>0.45104379158149865</v>
      </c>
      <c r="I197" s="249">
        <f>IF(I$57=0,0,I$57/NMM_fec!I$57)</f>
        <v>0.45104379158149865</v>
      </c>
      <c r="J197" s="249">
        <f>IF(J$57=0,0,J$57/NMM_fec!J$57)</f>
        <v>0.46250137636051647</v>
      </c>
      <c r="K197" s="249">
        <f>IF(K$57=0,0,K$57/NMM_fec!K$57)</f>
        <v>0.46250137636051647</v>
      </c>
      <c r="L197" s="249">
        <f>IF(L$57=0,0,L$57/NMM_fec!L$57)</f>
        <v>0.46575746836340687</v>
      </c>
      <c r="M197" s="249">
        <f>IF(M$57=0,0,M$57/NMM_fec!M$57)</f>
        <v>0.46575746836340681</v>
      </c>
      <c r="N197" s="249">
        <f>IF(N$57=0,0,N$57/NMM_fec!N$57)</f>
        <v>0.49625892690071638</v>
      </c>
      <c r="O197" s="249">
        <f>IF(O$57=0,0,O$57/NMM_fec!O$57)</f>
        <v>0.50773150127034461</v>
      </c>
      <c r="P197" s="249">
        <f>IF(P$57=0,0,P$57/NMM_fec!P$57)</f>
        <v>0.50829210623157528</v>
      </c>
      <c r="Q197" s="249">
        <f>IF(Q$57=0,0,Q$57/NMM_fec!Q$57)</f>
        <v>0.50829210623157528</v>
      </c>
    </row>
    <row r="198" spans="1:17" x14ac:dyDescent="0.25">
      <c r="A198" s="127" t="s">
        <v>209</v>
      </c>
      <c r="B198" s="249">
        <f>IF(B$58=0,0,B$58/NMM_fec!B$58)</f>
        <v>0.30925562708786153</v>
      </c>
      <c r="C198" s="249">
        <f>IF(C$58=0,0,C$58/NMM_fec!C$58)</f>
        <v>0.31130704284553118</v>
      </c>
      <c r="D198" s="249">
        <f>IF(D$58=0,0,D$58/NMM_fec!D$58)</f>
        <v>0.31408879437942039</v>
      </c>
      <c r="E198" s="249">
        <f>IF(E$58=0,0,E$58/NMM_fec!E$58)</f>
        <v>0.32104488350127147</v>
      </c>
      <c r="F198" s="249">
        <f>IF(F$58=0,0,F$58/NMM_fec!F$58)</f>
        <v>0.32101354282853339</v>
      </c>
      <c r="G198" s="249">
        <f>IF(G$58=0,0,G$58/NMM_fec!G$58)</f>
        <v>0.32064568476339594</v>
      </c>
      <c r="H198" s="249">
        <f>IF(H$58=0,0,H$58/NMM_fec!H$58)</f>
        <v>0.31789952364048707</v>
      </c>
      <c r="I198" s="249">
        <f>IF(I$58=0,0,I$58/NMM_fec!I$58)</f>
        <v>0.31954441105188031</v>
      </c>
      <c r="J198" s="249">
        <f>IF(J$58=0,0,J$58/NMM_fec!J$58)</f>
        <v>0.33090825207614205</v>
      </c>
      <c r="K198" s="249">
        <f>IF(K$58=0,0,K$58/NMM_fec!K$58)</f>
        <v>0.33184965112631476</v>
      </c>
      <c r="L198" s="249">
        <f>IF(L$58=0,0,L$58/NMM_fec!L$58)</f>
        <v>0.33451628885910645</v>
      </c>
      <c r="M198" s="249">
        <f>IF(M$58=0,0,M$58/NMM_fec!M$58)</f>
        <v>0.33277832489260023</v>
      </c>
      <c r="N198" s="249">
        <f>IF(N$58=0,0,N$58/NMM_fec!N$58)</f>
        <v>0.35882281213646861</v>
      </c>
      <c r="O198" s="249">
        <f>IF(O$58=0,0,O$58/NMM_fec!O$58)</f>
        <v>0.36849224997829938</v>
      </c>
      <c r="P198" s="249">
        <f>IF(P$58=0,0,P$58/NMM_fec!P$58)</f>
        <v>0.36814529598688761</v>
      </c>
      <c r="Q198" s="249">
        <f>IF(Q$58=0,0,Q$58/NMM_fec!Q$58)</f>
        <v>0.35679139212126321</v>
      </c>
    </row>
    <row r="199" spans="1:17" x14ac:dyDescent="0.25">
      <c r="A199" s="127" t="s">
        <v>208</v>
      </c>
      <c r="B199" s="249">
        <f>IF(B$77=0,0,B$77/NMM_fec!B$77)</f>
        <v>0.44751947672994552</v>
      </c>
      <c r="C199" s="249">
        <f>IF(C$77=0,0,C$77/NMM_fec!C$77)</f>
        <v>0.45081516059710702</v>
      </c>
      <c r="D199" s="249">
        <f>IF(D$77=0,0,D$77/NMM_fec!D$77)</f>
        <v>0.4508072258256402</v>
      </c>
      <c r="E199" s="249">
        <f>IF(E$77=0,0,E$77/NMM_fec!E$77)</f>
        <v>0.45086111316562461</v>
      </c>
      <c r="F199" s="249">
        <f>IF(F$77=0,0,F$77/NMM_fec!F$77)</f>
        <v>0.45101851142971033</v>
      </c>
      <c r="G199" s="249">
        <f>IF(G$77=0,0,G$77/NMM_fec!G$77)</f>
        <v>0.45093810290478759</v>
      </c>
      <c r="H199" s="249">
        <f>IF(H$77=0,0,H$77/NMM_fec!H$77)</f>
        <v>0.45100805478292449</v>
      </c>
      <c r="I199" s="249">
        <f>IF(I$77=0,0,I$77/NMM_fec!I$77)</f>
        <v>0.45108447201696195</v>
      </c>
      <c r="J199" s="249">
        <f>IF(J$77=0,0,J$77/NMM_fec!J$77)</f>
        <v>0.46283933200872757</v>
      </c>
      <c r="K199" s="249">
        <f>IF(K$77=0,0,K$77/NMM_fec!K$77)</f>
        <v>0.46009864002352663</v>
      </c>
      <c r="L199" s="249">
        <f>IF(L$77=0,0,L$77/NMM_fec!L$77)</f>
        <v>0.46609057802108883</v>
      </c>
      <c r="M199" s="249">
        <f>IF(M$77=0,0,M$77/NMM_fec!M$77)</f>
        <v>0.46608320507882567</v>
      </c>
      <c r="N199" s="249">
        <f>IF(N$77=0,0,N$77/NMM_fec!N$77)</f>
        <v>0.49617014544544258</v>
      </c>
      <c r="O199" s="249">
        <f>IF(O$77=0,0,O$77/NMM_fec!O$77)</f>
        <v>0.50754955576476779</v>
      </c>
      <c r="P199" s="249">
        <f>IF(P$77=0,0,P$77/NMM_fec!P$77)</f>
        <v>0.50847039968707575</v>
      </c>
      <c r="Q199" s="249">
        <f>IF(Q$77=0,0,Q$77/NMM_fec!Q$77)</f>
        <v>0.50876289103186023</v>
      </c>
    </row>
    <row r="200" spans="1:17" x14ac:dyDescent="0.25">
      <c r="A200" s="72" t="s">
        <v>207</v>
      </c>
      <c r="B200" s="265">
        <f>IF(B$87=0,0,B$87/NMM_fec!B$87)</f>
        <v>0.36983604314947482</v>
      </c>
      <c r="C200" s="265">
        <f>IF(C$87=0,0,C$87/NMM_fec!C$87)</f>
        <v>0.37813514759077632</v>
      </c>
      <c r="D200" s="265">
        <f>IF(D$87=0,0,D$87/NMM_fec!D$87)</f>
        <v>0.38398716803647093</v>
      </c>
      <c r="E200" s="265">
        <f>IF(E$87=0,0,E$87/NMM_fec!E$87)</f>
        <v>0.38470610598979937</v>
      </c>
      <c r="F200" s="265">
        <f>IF(F$87=0,0,F$87/NMM_fec!F$87)</f>
        <v>0.38681459748398384</v>
      </c>
      <c r="G200" s="265">
        <f>IF(G$87=0,0,G$87/NMM_fec!G$87)</f>
        <v>0.38573585493704038</v>
      </c>
      <c r="H200" s="265">
        <f>IF(H$87=0,0,H$87/NMM_fec!H$87)</f>
        <v>0.38667412413823887</v>
      </c>
      <c r="I200" s="265">
        <f>IF(I$87=0,0,I$87/NMM_fec!I$87)</f>
        <v>0.38770201259941012</v>
      </c>
      <c r="J200" s="265">
        <f>IF(J$87=0,0,J$87/NMM_fec!J$87)</f>
        <v>0.40156360243969014</v>
      </c>
      <c r="K200" s="265">
        <f>IF(K$87=0,0,K$87/NMM_fec!K$87)</f>
        <v>0.40124432505594271</v>
      </c>
      <c r="L200" s="265">
        <f>IF(L$87=0,0,L$87/NMM_fec!L$87)</f>
        <v>0.40465665176673471</v>
      </c>
      <c r="M200" s="265">
        <f>IF(M$87=0,0,M$87/NMM_fec!M$87)</f>
        <v>0.40419187173956062</v>
      </c>
      <c r="N200" s="265">
        <f>IF(N$87=0,0,N$87/NMM_fec!N$87)</f>
        <v>0.42477272690302009</v>
      </c>
      <c r="O200" s="265">
        <f>IF(O$87=0,0,O$87/NMM_fec!O$87)</f>
        <v>0.43337296268109482</v>
      </c>
      <c r="P200" s="265">
        <f>IF(P$87=0,0,P$87/NMM_fec!P$87)</f>
        <v>0.43869900408842766</v>
      </c>
      <c r="Q200" s="265">
        <f>IF(Q$87=0,0,Q$87/NMM_fec!Q$87)</f>
        <v>0.44283927353654368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53">
        <f>IF(B$97=0,0,B$97/NMM_fec!B$97)</f>
        <v>0.50111713337299324</v>
      </c>
      <c r="C202" s="253">
        <f>IF(C$97=0,0,C$97/NMM_fec!C$97)</f>
        <v>0.49602366792823982</v>
      </c>
      <c r="D202" s="253">
        <f>IF(D$97=0,0,D$97/NMM_fec!D$97)</f>
        <v>0.49585811181992928</v>
      </c>
      <c r="E202" s="253">
        <f>IF(E$97=0,0,E$97/NMM_fec!E$97)</f>
        <v>0.49698375408437395</v>
      </c>
      <c r="F202" s="253">
        <f>IF(F$97=0,0,F$97/NMM_fec!F$97)</f>
        <v>0.50028919994597343</v>
      </c>
      <c r="G202" s="253">
        <f>IF(G$97=0,0,G$97/NMM_fec!G$97)</f>
        <v>0.49859729480124054</v>
      </c>
      <c r="H202" s="253">
        <f>IF(H$97=0,0,H$97/NMM_fec!H$97)</f>
        <v>0.50408065571715943</v>
      </c>
      <c r="I202" s="253">
        <f>IF(I$97=0,0,I$97/NMM_fec!I$97)</f>
        <v>0.50709696087288747</v>
      </c>
      <c r="J202" s="253">
        <f>IF(J$97=0,0,J$97/NMM_fec!J$97)</f>
        <v>0.51332018750640973</v>
      </c>
      <c r="K202" s="253">
        <f>IF(K$97=0,0,K$97/NMM_fec!K$97)</f>
        <v>0.512824267496928</v>
      </c>
      <c r="L202" s="253">
        <f>IF(L$97=0,0,L$97/NMM_fec!L$97)</f>
        <v>0.51373052415831766</v>
      </c>
      <c r="M202" s="253">
        <f>IF(M$97=0,0,M$97/NMM_fec!M$97)</f>
        <v>0.53416751659850525</v>
      </c>
      <c r="N202" s="253">
        <f>IF(N$97=0,0,N$97/NMM_fec!N$97)</f>
        <v>0.52977307942770469</v>
      </c>
      <c r="O202" s="253">
        <f>IF(O$97=0,0,O$97/NMM_fec!O$97)</f>
        <v>0.5279705064594975</v>
      </c>
      <c r="P202" s="253">
        <f>IF(P$97=0,0,P$97/NMM_fec!P$97)</f>
        <v>0.53513694403251533</v>
      </c>
      <c r="Q202" s="253">
        <f>IF(Q$97=0,0,Q$97/NMM_fec!Q$97)</f>
        <v>0.54151430695598679</v>
      </c>
    </row>
    <row r="203" spans="1:17" x14ac:dyDescent="0.25">
      <c r="A203" s="132" t="s">
        <v>83</v>
      </c>
      <c r="B203" s="252">
        <f>IF(B$98=0,0,B$98/NMM_fec!B$98)</f>
        <v>0.46533866303066995</v>
      </c>
      <c r="C203" s="252">
        <f>IF(C$98=0,0,C$98/NMM_fec!C$98)</f>
        <v>0.46533866303066995</v>
      </c>
      <c r="D203" s="252">
        <f>IF(D$98=0,0,D$98/NMM_fec!D$98)</f>
        <v>0.46533866303066995</v>
      </c>
      <c r="E203" s="252">
        <f>IF(E$98=0,0,E$98/NMM_fec!E$98)</f>
        <v>0.46533866303067001</v>
      </c>
      <c r="F203" s="252">
        <f>IF(F$98=0,0,F$98/NMM_fec!F$98)</f>
        <v>0.46533866303066995</v>
      </c>
      <c r="G203" s="252">
        <f>IF(G$98=0,0,G$98/NMM_fec!G$98)</f>
        <v>0.46533866303066995</v>
      </c>
      <c r="H203" s="252">
        <f>IF(H$98=0,0,H$98/NMM_fec!H$98)</f>
        <v>0.46907190342229033</v>
      </c>
      <c r="I203" s="252">
        <f>IF(I$98=0,0,I$98/NMM_fec!I$98)</f>
        <v>0.47036111229286259</v>
      </c>
      <c r="J203" s="252">
        <f>IF(J$98=0,0,J$98/NMM_fec!J$98)</f>
        <v>0.47036111229286259</v>
      </c>
      <c r="K203" s="252">
        <f>IF(K$98=0,0,K$98/NMM_fec!K$98)</f>
        <v>0.47036111229286259</v>
      </c>
      <c r="L203" s="252">
        <f>IF(L$98=0,0,L$98/NMM_fec!L$98)</f>
        <v>0.47036111229286259</v>
      </c>
      <c r="M203" s="252">
        <f>IF(M$98=0,0,M$98/NMM_fec!M$98)</f>
        <v>0.4897563398434549</v>
      </c>
      <c r="N203" s="252">
        <f>IF(N$98=0,0,N$98/NMM_fec!N$98)</f>
        <v>0.49391459937394921</v>
      </c>
      <c r="O203" s="252">
        <f>IF(O$98=0,0,O$98/NMM_fec!O$98)</f>
        <v>0.49391459937394921</v>
      </c>
      <c r="P203" s="252">
        <f>IF(P$98=0,0,P$98/NMM_fec!P$98)</f>
        <v>0.49391459937394921</v>
      </c>
      <c r="Q203" s="252">
        <f>IF(Q$98=0,0,Q$98/NMM_fec!Q$98)</f>
        <v>0.49391459937394916</v>
      </c>
    </row>
    <row r="204" spans="1:17" x14ac:dyDescent="0.25">
      <c r="A204" s="76" t="s">
        <v>82</v>
      </c>
      <c r="B204" s="251">
        <f>IF(B$99=0,0,B$99/NMM_fec!B$99)</f>
        <v>0.12149308150681835</v>
      </c>
      <c r="C204" s="251">
        <f>IF(C$99=0,0,C$99/NMM_fec!C$99)</f>
        <v>0.12149308150681835</v>
      </c>
      <c r="D204" s="251">
        <f>IF(D$99=0,0,D$99/NMM_fec!D$99)</f>
        <v>0.12149308150681833</v>
      </c>
      <c r="E204" s="251">
        <f>IF(E$99=0,0,E$99/NMM_fec!E$99)</f>
        <v>0.12149308150681834</v>
      </c>
      <c r="F204" s="251">
        <f>IF(F$99=0,0,F$99/NMM_fec!F$99)</f>
        <v>0.12149308150681835</v>
      </c>
      <c r="G204" s="251">
        <f>IF(G$99=0,0,G$99/NMM_fec!G$99)</f>
        <v>0.12149308150681834</v>
      </c>
      <c r="H204" s="251">
        <f>IF(H$99=0,0,H$99/NMM_fec!H$99)</f>
        <v>0.12246777567091316</v>
      </c>
      <c r="I204" s="251">
        <f>IF(I$99=0,0,I$99/NMM_fec!I$99)</f>
        <v>0.12280436914752575</v>
      </c>
      <c r="J204" s="251">
        <f>IF(J$99=0,0,J$99/NMM_fec!J$99)</f>
        <v>0.12280436914752575</v>
      </c>
      <c r="K204" s="251">
        <f>IF(K$99=0,0,K$99/NMM_fec!K$99)</f>
        <v>0.12280436914752575</v>
      </c>
      <c r="L204" s="251">
        <f>IF(L$99=0,0,L$99/NMM_fec!L$99)</f>
        <v>0.12280436914752575</v>
      </c>
      <c r="M204" s="251">
        <f>IF(M$99=0,0,M$99/NMM_fec!M$99)</f>
        <v>0.12786817782892923</v>
      </c>
      <c r="N204" s="251">
        <f>IF(N$99=0,0,N$99/NMM_fec!N$99)</f>
        <v>0.12895383823972464</v>
      </c>
      <c r="O204" s="251">
        <f>IF(O$99=0,0,O$99/NMM_fec!O$99)</f>
        <v>0.12895383823972464</v>
      </c>
      <c r="P204" s="251">
        <f>IF(P$99=0,0,P$99/NMM_fec!P$99)</f>
        <v>0.12895383823972462</v>
      </c>
      <c r="Q204" s="251">
        <f>IF(Q$99=0,0,Q$99/NMM_fec!Q$99)</f>
        <v>0.12895383823972462</v>
      </c>
    </row>
    <row r="205" spans="1:17" x14ac:dyDescent="0.25">
      <c r="A205" s="76" t="s">
        <v>81</v>
      </c>
      <c r="B205" s="251">
        <f>IF(B$100=0,0,B$100/NMM_fec!B$100)</f>
        <v>0.66513353284007726</v>
      </c>
      <c r="C205" s="251">
        <f>IF(C$100=0,0,C$100/NMM_fec!C$100)</f>
        <v>0.66513353284007726</v>
      </c>
      <c r="D205" s="251">
        <f>IF(D$100=0,0,D$100/NMM_fec!D$100)</f>
        <v>0.66513353284007726</v>
      </c>
      <c r="E205" s="251">
        <f>IF(E$100=0,0,E$100/NMM_fec!E$100)</f>
        <v>0.66513353284007726</v>
      </c>
      <c r="F205" s="251">
        <f>IF(F$100=0,0,F$100/NMM_fec!F$100)</f>
        <v>0.66513353284007726</v>
      </c>
      <c r="G205" s="251">
        <f>IF(G$100=0,0,G$100/NMM_fec!G$100)</f>
        <v>0.66513353284007726</v>
      </c>
      <c r="H205" s="251">
        <f>IF(H$100=0,0,H$100/NMM_fec!H$100)</f>
        <v>0.67046965375134582</v>
      </c>
      <c r="I205" s="251">
        <f>IF(I$100=0,0,I$100/NMM_fec!I$100)</f>
        <v>0.67231238920141101</v>
      </c>
      <c r="J205" s="251">
        <f>IF(J$100=0,0,J$100/NMM_fec!J$100)</f>
        <v>0.6723123892014109</v>
      </c>
      <c r="K205" s="251">
        <f>IF(K$100=0,0,K$100/NMM_fec!K$100)</f>
        <v>0.67231238920141079</v>
      </c>
      <c r="L205" s="251">
        <f>IF(L$100=0,0,L$100/NMM_fec!L$100)</f>
        <v>0.67231238920141101</v>
      </c>
      <c r="M205" s="251">
        <f>IF(M$100=0,0,M$100/NMM_fec!M$100)</f>
        <v>0.70003502917493987</v>
      </c>
      <c r="N205" s="251">
        <f>IF(N$100=0,0,N$100/NMM_fec!N$100)</f>
        <v>0.70597865275861238</v>
      </c>
      <c r="O205" s="251">
        <f>IF(O$100=0,0,O$100/NMM_fec!O$100)</f>
        <v>0.70597865275861227</v>
      </c>
      <c r="P205" s="251">
        <f>IF(P$100=0,0,P$100/NMM_fec!P$100)</f>
        <v>0.70597865275861227</v>
      </c>
      <c r="Q205" s="251">
        <f>IF(Q$100=0,0,Q$100/NMM_fec!Q$100)</f>
        <v>0.70597865275861216</v>
      </c>
    </row>
    <row r="206" spans="1:17" x14ac:dyDescent="0.25">
      <c r="A206" s="76" t="s">
        <v>80</v>
      </c>
      <c r="B206" s="251">
        <f>IF(B$101=0,0,B$101/NMM_fec!B$101)</f>
        <v>0.46368092102963909</v>
      </c>
      <c r="C206" s="251">
        <f>IF(C$101=0,0,C$101/NMM_fec!C$101)</f>
        <v>0.46368092102963893</v>
      </c>
      <c r="D206" s="251">
        <f>IF(D$101=0,0,D$101/NMM_fec!D$101)</f>
        <v>0.46368092102963909</v>
      </c>
      <c r="E206" s="251">
        <f>IF(E$101=0,0,E$101/NMM_fec!E$101)</f>
        <v>0.46368092102963898</v>
      </c>
      <c r="F206" s="251">
        <f>IF(F$101=0,0,F$101/NMM_fec!F$101)</f>
        <v>0.46368092102963904</v>
      </c>
      <c r="G206" s="251">
        <f>IF(G$101=0,0,G$101/NMM_fec!G$101)</f>
        <v>0.46368092102963898</v>
      </c>
      <c r="H206" s="251">
        <f>IF(H$101=0,0,H$101/NMM_fec!H$101)</f>
        <v>0.46740086196886305</v>
      </c>
      <c r="I206" s="251">
        <f>IF(I$101=0,0,I$101/NMM_fec!I$101)</f>
        <v>0.46868547810759797</v>
      </c>
      <c r="J206" s="251">
        <f>IF(J$101=0,0,J$101/NMM_fec!J$101)</f>
        <v>0.46868547810759797</v>
      </c>
      <c r="K206" s="251">
        <f>IF(K$101=0,0,K$101/NMM_fec!K$101)</f>
        <v>0.46868547810759792</v>
      </c>
      <c r="L206" s="251">
        <f>IF(L$101=0,0,L$101/NMM_fec!L$101)</f>
        <v>0.46868547810759797</v>
      </c>
      <c r="M206" s="251">
        <f>IF(M$101=0,0,M$101/NMM_fec!M$101)</f>
        <v>0.48801161128481324</v>
      </c>
      <c r="N206" s="251">
        <f>IF(N$101=0,0,N$101/NMM_fec!N$101)</f>
        <v>0.4921550572568768</v>
      </c>
      <c r="O206" s="251">
        <f>IF(O$101=0,0,O$101/NMM_fec!O$101)</f>
        <v>0.49215505725687692</v>
      </c>
      <c r="P206" s="251">
        <f>IF(P$101=0,0,P$101/NMM_fec!P$101)</f>
        <v>0.49215505725687692</v>
      </c>
      <c r="Q206" s="251">
        <f>IF(Q$101=0,0,Q$101/NMM_fec!Q$101)</f>
        <v>0.49215505725687686</v>
      </c>
    </row>
    <row r="207" spans="1:17" x14ac:dyDescent="0.25">
      <c r="A207" s="129" t="s">
        <v>79</v>
      </c>
      <c r="B207" s="250">
        <f>IF(B$102=0,0,B$102/NMM_fec!B$102)</f>
        <v>0.73037364496799984</v>
      </c>
      <c r="C207" s="250">
        <f>IF(C$102=0,0,C$102/NMM_fec!C$102)</f>
        <v>0.73037364496799995</v>
      </c>
      <c r="D207" s="250">
        <f>IF(D$102=0,0,D$102/NMM_fec!D$102)</f>
        <v>0.73037364496799995</v>
      </c>
      <c r="E207" s="250">
        <f>IF(E$102=0,0,E$102/NMM_fec!E$102)</f>
        <v>0.73037364496799995</v>
      </c>
      <c r="F207" s="250">
        <f>IF(F$102=0,0,F$102/NMM_fec!F$102)</f>
        <v>0.73037364496800006</v>
      </c>
      <c r="G207" s="250">
        <f>IF(G$102=0,0,G$102/NMM_fec!G$102)</f>
        <v>0.73037364496799995</v>
      </c>
      <c r="H207" s="250">
        <f>IF(H$102=0,0,H$102/NMM_fec!H$102)</f>
        <v>0.73623316322640386</v>
      </c>
      <c r="I207" s="250">
        <f>IF(I$102=0,0,I$102/NMM_fec!I$102)</f>
        <v>0.7382566447394</v>
      </c>
      <c r="J207" s="250">
        <f>IF(J$102=0,0,J$102/NMM_fec!J$102)</f>
        <v>0.73825664473940023</v>
      </c>
      <c r="K207" s="250">
        <f>IF(K$102=0,0,K$102/NMM_fec!K$102)</f>
        <v>0.73825664473940011</v>
      </c>
      <c r="L207" s="250">
        <f>IF(L$102=0,0,L$102/NMM_fec!L$102)</f>
        <v>0.73825664473940011</v>
      </c>
      <c r="M207" s="250">
        <f>IF(M$102=0,0,M$102/NMM_fec!M$102)</f>
        <v>0.76869848025947196</v>
      </c>
      <c r="N207" s="250">
        <f>IF(N$102=0,0,N$102/NMM_fec!N$102)</f>
        <v>0.77522508853704375</v>
      </c>
      <c r="O207" s="250">
        <f>IF(O$102=0,0,O$102/NMM_fec!O$102)</f>
        <v>0.77522508853704375</v>
      </c>
      <c r="P207" s="250">
        <f>IF(P$102=0,0,P$102/NMM_fec!P$102)</f>
        <v>0.77522508853704364</v>
      </c>
      <c r="Q207" s="250">
        <f>IF(Q$102=0,0,Q$102/NMM_fec!Q$102)</f>
        <v>0.77522508853704375</v>
      </c>
    </row>
    <row r="208" spans="1:17" x14ac:dyDescent="0.25">
      <c r="A208" s="127" t="s">
        <v>206</v>
      </c>
      <c r="B208" s="249">
        <f>IF(B$107=0,0,B$107/NMM_fec!B$107)</f>
        <v>0.48191422827059088</v>
      </c>
      <c r="C208" s="249">
        <f>IF(C$107=0,0,C$107/NMM_fec!C$107)</f>
        <v>0.47901598861094502</v>
      </c>
      <c r="D208" s="249">
        <f>IF(D$107=0,0,D$107/NMM_fec!D$107)</f>
        <v>0.47892108015283213</v>
      </c>
      <c r="E208" s="249">
        <f>IF(E$107=0,0,E$107/NMM_fec!E$107)</f>
        <v>0.4795706288148085</v>
      </c>
      <c r="F208" s="249">
        <f>IF(F$107=0,0,F$107/NMM_fec!F$107)</f>
        <v>0.4815373651660213</v>
      </c>
      <c r="G208" s="249">
        <f>IF(G$107=0,0,G$107/NMM_fec!G$107)</f>
        <v>0.48051941355079125</v>
      </c>
      <c r="H208" s="249">
        <f>IF(H$107=0,0,H$107/NMM_fec!H$107)</f>
        <v>0.48526550614742769</v>
      </c>
      <c r="I208" s="249">
        <f>IF(I$107=0,0,I$107/NMM_fec!I$107)</f>
        <v>0.48760036845931604</v>
      </c>
      <c r="J208" s="249">
        <f>IF(J$107=0,0,J$107/NMM_fec!J$107)</f>
        <v>0.49164069047731296</v>
      </c>
      <c r="K208" s="249">
        <f>IF(K$107=0,0,K$107/NMM_fec!K$107)</f>
        <v>0.49130524707876677</v>
      </c>
      <c r="L208" s="249">
        <f>IF(L$107=0,0,L$107/NMM_fec!L$107)</f>
        <v>0.49192009522376817</v>
      </c>
      <c r="M208" s="249">
        <f>IF(M$107=0,0,M$107/NMM_fec!M$107)</f>
        <v>0.51169709687492204</v>
      </c>
      <c r="N208" s="249">
        <f>IF(N$107=0,0,N$107/NMM_fec!N$107)</f>
        <v>0.51036026683026714</v>
      </c>
      <c r="O208" s="249">
        <f>IF(O$107=0,0,O$107/NMM_fec!O$107)</f>
        <v>0.5092932268188799</v>
      </c>
      <c r="P208" s="249">
        <f>IF(P$107=0,0,P$107/NMM_fec!P$107)</f>
        <v>0.51369016090862962</v>
      </c>
      <c r="Q208" s="249">
        <f>IF(Q$107=0,0,Q$107/NMM_fec!Q$107)</f>
        <v>0.51797966486576652</v>
      </c>
    </row>
    <row r="209" spans="1:17" x14ac:dyDescent="0.25">
      <c r="A209" s="127" t="s">
        <v>205</v>
      </c>
      <c r="B209" s="249">
        <f>IF(B$115=0,0,B$115/NMM_fec!B$115)</f>
        <v>0.56907776821734379</v>
      </c>
      <c r="C209" s="249">
        <f>IF(C$115=0,0,C$115/NMM_fec!C$115)</f>
        <v>0.56907776821734379</v>
      </c>
      <c r="D209" s="249">
        <f>IF(D$115=0,0,D$115/NMM_fec!D$115)</f>
        <v>0.56907776821734379</v>
      </c>
      <c r="E209" s="249">
        <f>IF(E$115=0,0,E$115/NMM_fec!E$115)</f>
        <v>0.56907776821734379</v>
      </c>
      <c r="F209" s="249">
        <f>IF(F$115=0,0,F$115/NMM_fec!F$115)</f>
        <v>0.56907776821734368</v>
      </c>
      <c r="G209" s="249">
        <f>IF(G$115=0,0,G$115/NMM_fec!G$115)</f>
        <v>0.56907776821734379</v>
      </c>
      <c r="H209" s="249">
        <f>IF(H$115=0,0,H$115/NMM_fec!H$115)</f>
        <v>0.57364326917195096</v>
      </c>
      <c r="I209" s="249">
        <f>IF(I$115=0,0,I$115/NMM_fec!I$115)</f>
        <v>0.57521988458158202</v>
      </c>
      <c r="J209" s="249">
        <f>IF(J$115=0,0,J$115/NMM_fec!J$115)</f>
        <v>0.57521988458158202</v>
      </c>
      <c r="K209" s="249">
        <f>IF(K$115=0,0,K$115/NMM_fec!K$115)</f>
        <v>0.57521988458158202</v>
      </c>
      <c r="L209" s="249">
        <f>IF(L$115=0,0,L$115/NMM_fec!L$115)</f>
        <v>0.57521988458158213</v>
      </c>
      <c r="M209" s="249">
        <f>IF(M$115=0,0,M$115/NMM_fec!M$115)</f>
        <v>0.59893893843512158</v>
      </c>
      <c r="N209" s="249">
        <f>IF(N$115=0,0,N$115/NMM_fec!N$115)</f>
        <v>0.60402420910201704</v>
      </c>
      <c r="O209" s="249">
        <f>IF(O$115=0,0,O$115/NMM_fec!O$115)</f>
        <v>0.60402420910201715</v>
      </c>
      <c r="P209" s="249">
        <f>IF(P$115=0,0,P$115/NMM_fec!P$115)</f>
        <v>0.60402420910201704</v>
      </c>
      <c r="Q209" s="249">
        <f>IF(Q$115=0,0,Q$115/NMM_fec!Q$115)</f>
        <v>0.60402420910201704</v>
      </c>
    </row>
    <row r="210" spans="1:17" x14ac:dyDescent="0.25">
      <c r="A210" s="127" t="s">
        <v>204</v>
      </c>
      <c r="B210" s="249">
        <f>IF(B$116=0,0,B$116/NMM_fec!B$116)</f>
        <v>0.51828599707295442</v>
      </c>
      <c r="C210" s="249">
        <f>IF(C$116=0,0,C$116/NMM_fec!C$116)</f>
        <v>0.5120906928391713</v>
      </c>
      <c r="D210" s="249">
        <f>IF(D$116=0,0,D$116/NMM_fec!D$116)</f>
        <v>0.51189385128868525</v>
      </c>
      <c r="E210" s="249">
        <f>IF(E$116=0,0,E$116/NMM_fec!E$116)</f>
        <v>0.51322989596412549</v>
      </c>
      <c r="F210" s="249">
        <f>IF(F$116=0,0,F$116/NMM_fec!F$116)</f>
        <v>0.51712208924565484</v>
      </c>
      <c r="G210" s="249">
        <f>IF(G$116=0,0,G$116/NMM_fec!G$116)</f>
        <v>0.51513562309805372</v>
      </c>
      <c r="H210" s="249">
        <f>IF(H$116=0,0,H$116/NMM_fec!H$116)</f>
        <v>0.52101059446203046</v>
      </c>
      <c r="I210" s="249">
        <f>IF(I$116=0,0,I$116/NMM_fec!I$116)</f>
        <v>0.52434757659289499</v>
      </c>
      <c r="J210" s="249">
        <f>IF(J$116=0,0,J$116/NMM_fec!J$116)</f>
        <v>0.53151721403941954</v>
      </c>
      <c r="K210" s="249">
        <f>IF(K$116=0,0,K$116/NMM_fec!K$116)</f>
        <v>0.53095159482230403</v>
      </c>
      <c r="L210" s="249">
        <f>IF(L$116=0,0,L$116/NMM_fec!L$116)</f>
        <v>0.53198448147004063</v>
      </c>
      <c r="M210" s="249">
        <f>IF(M$116=0,0,M$116/NMM_fec!M$116)</f>
        <v>0.55307013668252447</v>
      </c>
      <c r="N210" s="249">
        <f>IF(N$116=0,0,N$116/NMM_fec!N$116)</f>
        <v>0.54742543322503612</v>
      </c>
      <c r="O210" s="249">
        <f>IF(O$116=0,0,O$116/NMM_fec!O$116)</f>
        <v>0.54530013222740548</v>
      </c>
      <c r="P210" s="249">
        <f>IF(P$116=0,0,P$116/NMM_fec!P$116)</f>
        <v>0.55367377279826668</v>
      </c>
      <c r="Q210" s="249">
        <f>IF(Q$116=0,0,Q$116/NMM_fec!Q$116)</f>
        <v>0.56095828062397624</v>
      </c>
    </row>
    <row r="211" spans="1:17" x14ac:dyDescent="0.25">
      <c r="A211" s="72" t="s">
        <v>203</v>
      </c>
      <c r="B211" s="247">
        <f>IF(B$124=0,0,B$124/NMM_fec!B$124)</f>
        <v>0.58488548400115881</v>
      </c>
      <c r="C211" s="247">
        <f>IF(C$124=0,0,C$124/NMM_fec!C$124)</f>
        <v>0.58488548400115892</v>
      </c>
      <c r="D211" s="247">
        <f>IF(D$124=0,0,D$124/NMM_fec!D$124)</f>
        <v>0.58488548400115892</v>
      </c>
      <c r="E211" s="247">
        <f>IF(E$124=0,0,E$124/NMM_fec!E$124)</f>
        <v>0.58488548400115892</v>
      </c>
      <c r="F211" s="247">
        <f>IF(F$124=0,0,F$124/NMM_fec!F$124)</f>
        <v>0.58488548400115881</v>
      </c>
      <c r="G211" s="247">
        <f>IF(G$124=0,0,G$124/NMM_fec!G$124)</f>
        <v>0.58488548400115892</v>
      </c>
      <c r="H211" s="247">
        <f>IF(H$124=0,0,H$124/NMM_fec!H$124)</f>
        <v>0.58957780442672736</v>
      </c>
      <c r="I211" s="247">
        <f>IF(I$124=0,0,I$124/NMM_fec!I$124)</f>
        <v>0.59119821470884804</v>
      </c>
      <c r="J211" s="247">
        <f>IF(J$124=0,0,J$124/NMM_fec!J$124)</f>
        <v>0.59119821470884826</v>
      </c>
      <c r="K211" s="247">
        <f>IF(K$124=0,0,K$124/NMM_fec!K$124)</f>
        <v>0.59119821470884815</v>
      </c>
      <c r="L211" s="247">
        <f>IF(L$124=0,0,L$124/NMM_fec!L$124)</f>
        <v>0.59119821470884815</v>
      </c>
      <c r="M211" s="247">
        <f>IF(M$124=0,0,M$124/NMM_fec!M$124)</f>
        <v>0.61557613116943044</v>
      </c>
      <c r="N211" s="247">
        <f>IF(N$124=0,0,N$124/NMM_fec!N$124)</f>
        <v>0.62080265935485079</v>
      </c>
      <c r="O211" s="247">
        <f>IF(O$124=0,0,O$124/NMM_fec!O$124)</f>
        <v>0.62080265935485091</v>
      </c>
      <c r="P211" s="247">
        <f>IF(P$124=0,0,P$124/NMM_fec!P$124)</f>
        <v>0.62080265935485091</v>
      </c>
      <c r="Q211" s="247">
        <f>IF(Q$124=0,0,Q$124/NMM_fec!Q$124)</f>
        <v>0.62080265935485079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16405.188525713071</v>
      </c>
      <c r="C5" s="96">
        <v>16905.089492715539</v>
      </c>
      <c r="D5" s="96">
        <v>16990.099255805373</v>
      </c>
      <c r="E5" s="96">
        <v>17119.941720705916</v>
      </c>
      <c r="F5" s="96">
        <v>17894.855996478109</v>
      </c>
      <c r="G5" s="96">
        <v>17200.150663292548</v>
      </c>
      <c r="H5" s="96">
        <v>17779.387937559248</v>
      </c>
      <c r="I5" s="96">
        <v>17760.919149323207</v>
      </c>
      <c r="J5" s="96">
        <v>16872.512751600421</v>
      </c>
      <c r="K5" s="96">
        <v>14403.147023786834</v>
      </c>
      <c r="L5" s="96">
        <v>14931.741550844503</v>
      </c>
      <c r="M5" s="96">
        <v>15489.649324208847</v>
      </c>
      <c r="N5" s="96">
        <v>14724.634574927819</v>
      </c>
      <c r="O5" s="96">
        <v>14374.480755711194</v>
      </c>
      <c r="P5" s="96">
        <v>13065.625185310073</v>
      </c>
      <c r="Q5" s="96">
        <v>12944.536529173958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6.0060378695564411</v>
      </c>
      <c r="C10" s="158">
        <v>6.1447026562774774</v>
      </c>
      <c r="D10" s="158">
        <v>6.448303916398908</v>
      </c>
      <c r="E10" s="158">
        <v>6.7498353790434802</v>
      </c>
      <c r="F10" s="158">
        <v>6.8934196938183412</v>
      </c>
      <c r="G10" s="158">
        <v>6.7597782577334149</v>
      </c>
      <c r="H10" s="158">
        <v>7.1773059361409386</v>
      </c>
      <c r="I10" s="158">
        <v>6.8622941190299773</v>
      </c>
      <c r="J10" s="158">
        <v>6.4716229924115556</v>
      </c>
      <c r="K10" s="158">
        <v>5.4045494906090417</v>
      </c>
      <c r="L10" s="158">
        <v>5.3369752583408907</v>
      </c>
      <c r="M10" s="158">
        <v>5.5842985017524542</v>
      </c>
      <c r="N10" s="158">
        <v>5.5335265213643048</v>
      </c>
      <c r="O10" s="158">
        <v>5.6083926677391798</v>
      </c>
      <c r="P10" s="158">
        <v>4.6907552548688729</v>
      </c>
      <c r="Q10" s="158">
        <v>5.0052394088343775</v>
      </c>
    </row>
    <row r="11" spans="1:17" x14ac:dyDescent="0.25">
      <c r="A11" s="92" t="s">
        <v>125</v>
      </c>
      <c r="B11" s="91">
        <v>2.8123058839439636</v>
      </c>
      <c r="C11" s="91">
        <v>2.8772351774417761</v>
      </c>
      <c r="D11" s="91">
        <v>3.0193953883422378</v>
      </c>
      <c r="E11" s="91">
        <v>3.1605864239312598</v>
      </c>
      <c r="F11" s="91">
        <v>3.2278192689538017</v>
      </c>
      <c r="G11" s="91">
        <v>3.1652421415358361</v>
      </c>
      <c r="H11" s="91">
        <v>3.3607479928470361</v>
      </c>
      <c r="I11" s="91">
        <v>3.2132448291950793</v>
      </c>
      <c r="J11" s="91">
        <v>3.030314462797449</v>
      </c>
      <c r="K11" s="91">
        <v>2.5306610884937126</v>
      </c>
      <c r="L11" s="91">
        <v>2.4990196944269192</v>
      </c>
      <c r="M11" s="91">
        <v>2.6148279240433294</v>
      </c>
      <c r="N11" s="91">
        <v>2.5910541246957033</v>
      </c>
      <c r="O11" s="91">
        <v>2.6261099316238434</v>
      </c>
      <c r="P11" s="91">
        <v>2.1985720625919187</v>
      </c>
      <c r="Q11" s="91">
        <v>2.3458283832493279</v>
      </c>
    </row>
    <row r="12" spans="1:17" x14ac:dyDescent="0.25">
      <c r="A12" s="92" t="s">
        <v>26</v>
      </c>
      <c r="B12" s="91">
        <v>3.1937319856124775</v>
      </c>
      <c r="C12" s="91">
        <v>3.2674674788357017</v>
      </c>
      <c r="D12" s="91">
        <v>3.4289085280566707</v>
      </c>
      <c r="E12" s="91">
        <v>3.58924895511222</v>
      </c>
      <c r="F12" s="91">
        <v>3.66560042486454</v>
      </c>
      <c r="G12" s="91">
        <v>3.5945361161975788</v>
      </c>
      <c r="H12" s="91">
        <v>3.8165579432939025</v>
      </c>
      <c r="I12" s="91">
        <v>3.6490492898348976</v>
      </c>
      <c r="J12" s="91">
        <v>3.4413085296141066</v>
      </c>
      <c r="K12" s="91">
        <v>2.873888402115329</v>
      </c>
      <c r="L12" s="91">
        <v>2.8379555639139715</v>
      </c>
      <c r="M12" s="91">
        <v>2.9694705777091248</v>
      </c>
      <c r="N12" s="91">
        <v>2.9424723966686015</v>
      </c>
      <c r="O12" s="91">
        <v>2.9822827361153359</v>
      </c>
      <c r="P12" s="91">
        <v>2.4921831922769542</v>
      </c>
      <c r="Q12" s="91">
        <v>2.6594110255850492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214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213</v>
      </c>
      <c r="B16" s="204">
        <v>2412.8996655387436</v>
      </c>
      <c r="C16" s="204">
        <v>2470.1831373621185</v>
      </c>
      <c r="D16" s="204">
        <v>2419.3185209942726</v>
      </c>
      <c r="E16" s="204">
        <v>2538.6596937399604</v>
      </c>
      <c r="F16" s="204">
        <v>2620.6500095904785</v>
      </c>
      <c r="G16" s="204">
        <v>2689.8859003515208</v>
      </c>
      <c r="H16" s="204">
        <v>2887.8164707489982</v>
      </c>
      <c r="I16" s="204">
        <v>2766.6718841929955</v>
      </c>
      <c r="J16" s="204">
        <v>2612.8803756677712</v>
      </c>
      <c r="K16" s="204">
        <v>2185.9166201088588</v>
      </c>
      <c r="L16" s="204">
        <v>2161.4590180503092</v>
      </c>
      <c r="M16" s="204">
        <v>2263.5139214243518</v>
      </c>
      <c r="N16" s="204">
        <v>2243.5734081319433</v>
      </c>
      <c r="O16" s="204">
        <v>2274.3657398827454</v>
      </c>
      <c r="P16" s="204">
        <v>1903.253092654355</v>
      </c>
      <c r="Q16" s="204">
        <v>1995.9337241539761</v>
      </c>
    </row>
    <row r="17" spans="1:17" x14ac:dyDescent="0.25">
      <c r="A17" s="152" t="s">
        <v>227</v>
      </c>
      <c r="B17" s="151">
        <v>2281.3430355468336</v>
      </c>
      <c r="C17" s="151">
        <v>2334.3147226381489</v>
      </c>
      <c r="D17" s="151">
        <v>2274.2449713214346</v>
      </c>
      <c r="E17" s="151">
        <v>2386.1416855567454</v>
      </c>
      <c r="F17" s="151">
        <v>2465.7009733257946</v>
      </c>
      <c r="G17" s="151">
        <v>2535.9585688612956</v>
      </c>
      <c r="H17" s="151">
        <v>2724.9261224999004</v>
      </c>
      <c r="I17" s="151">
        <v>2606.9209674059625</v>
      </c>
      <c r="J17" s="151">
        <v>2458.5086822902031</v>
      </c>
      <c r="K17" s="151">
        <v>2053.1374992192136</v>
      </c>
      <c r="L17" s="151">
        <v>2027.4666841972087</v>
      </c>
      <c r="M17" s="151">
        <v>2121.4224572656462</v>
      </c>
      <c r="N17" s="151">
        <v>2102.1346596378035</v>
      </c>
      <c r="O17" s="151">
        <v>2130.5756042181752</v>
      </c>
      <c r="P17" s="151">
        <v>1783.7120770407005</v>
      </c>
      <c r="Q17" s="151">
        <v>1868.8807102711107</v>
      </c>
    </row>
    <row r="18" spans="1:17" x14ac:dyDescent="0.25">
      <c r="A18" s="154" t="s">
        <v>33</v>
      </c>
      <c r="B18" s="83">
        <v>362.54354132152503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1918.7994942253088</v>
      </c>
      <c r="C22" s="208">
        <v>2334.3147226381489</v>
      </c>
      <c r="D22" s="208">
        <v>2274.2449713214346</v>
      </c>
      <c r="E22" s="208">
        <v>2386.1416855567454</v>
      </c>
      <c r="F22" s="208">
        <v>2465.7009733257946</v>
      </c>
      <c r="G22" s="208">
        <v>2535.9585688612956</v>
      </c>
      <c r="H22" s="208">
        <v>2724.9261224999004</v>
      </c>
      <c r="I22" s="208">
        <v>2606.9209674059625</v>
      </c>
      <c r="J22" s="208">
        <v>2458.5086822902031</v>
      </c>
      <c r="K22" s="208">
        <v>2053.1374992192136</v>
      </c>
      <c r="L22" s="208">
        <v>2027.4666841972087</v>
      </c>
      <c r="M22" s="208">
        <v>2121.4224572656462</v>
      </c>
      <c r="N22" s="208">
        <v>2102.1346596378035</v>
      </c>
      <c r="O22" s="208">
        <v>2130.5756042181752</v>
      </c>
      <c r="P22" s="208">
        <v>1783.7120770407005</v>
      </c>
      <c r="Q22" s="208">
        <v>1868.8807102711107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</row>
    <row r="25" spans="1:17" x14ac:dyDescent="0.25">
      <c r="A25" s="152" t="s">
        <v>226</v>
      </c>
      <c r="B25" s="264">
        <v>131.55662999191003</v>
      </c>
      <c r="C25" s="264">
        <v>135.86841472396978</v>
      </c>
      <c r="D25" s="264">
        <v>145.07354967283817</v>
      </c>
      <c r="E25" s="264">
        <v>152.51800818321496</v>
      </c>
      <c r="F25" s="264">
        <v>154.94903626468368</v>
      </c>
      <c r="G25" s="264">
        <v>153.92733149022501</v>
      </c>
      <c r="H25" s="264">
        <v>162.89034824909777</v>
      </c>
      <c r="I25" s="264">
        <v>159.75091678703311</v>
      </c>
      <c r="J25" s="264">
        <v>154.37169337756805</v>
      </c>
      <c r="K25" s="264">
        <v>132.77912088964518</v>
      </c>
      <c r="L25" s="264">
        <v>133.9923338531006</v>
      </c>
      <c r="M25" s="264">
        <v>142.09146415870543</v>
      </c>
      <c r="N25" s="264">
        <v>141.43874849413979</v>
      </c>
      <c r="O25" s="264">
        <v>143.79013566457013</v>
      </c>
      <c r="P25" s="264">
        <v>119.54101561365462</v>
      </c>
      <c r="Q25" s="264">
        <v>127.0530138828654</v>
      </c>
    </row>
    <row r="26" spans="1:17" x14ac:dyDescent="0.25">
      <c r="A26" s="150" t="s">
        <v>33</v>
      </c>
      <c r="B26" s="87">
        <v>49.895436509933063</v>
      </c>
      <c r="C26" s="87">
        <v>55.496536710516189</v>
      </c>
      <c r="D26" s="87">
        <v>73.853527797830694</v>
      </c>
      <c r="E26" s="87">
        <v>80.583321743335873</v>
      </c>
      <c r="F26" s="87">
        <v>75.898808690612</v>
      </c>
      <c r="G26" s="87">
        <v>86.019016848531905</v>
      </c>
      <c r="H26" s="87">
        <v>89.340488997505517</v>
      </c>
      <c r="I26" s="87">
        <v>109.35687630812248</v>
      </c>
      <c r="J26" s="87">
        <v>116.57431015089489</v>
      </c>
      <c r="K26" s="87">
        <v>117.98973421041966</v>
      </c>
      <c r="L26" s="87">
        <v>132.09278876078938</v>
      </c>
      <c r="M26" s="87">
        <v>140.64875784916714</v>
      </c>
      <c r="N26" s="87">
        <v>141.43874849413979</v>
      </c>
      <c r="O26" s="87">
        <v>143.79013566457013</v>
      </c>
      <c r="P26" s="87">
        <v>119.54101561365462</v>
      </c>
      <c r="Q26" s="87">
        <v>126.99047954883746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81.66119348197698</v>
      </c>
      <c r="C30" s="87">
        <v>80.371878013453596</v>
      </c>
      <c r="D30" s="87">
        <v>71.220021875007475</v>
      </c>
      <c r="E30" s="87">
        <v>71.934686439879087</v>
      </c>
      <c r="F30" s="87">
        <v>79.05022757407167</v>
      </c>
      <c r="G30" s="87">
        <v>67.908314641693124</v>
      </c>
      <c r="H30" s="87">
        <v>73.549859251592252</v>
      </c>
      <c r="I30" s="87">
        <v>50.394040478910625</v>
      </c>
      <c r="J30" s="87">
        <v>37.797383226673155</v>
      </c>
      <c r="K30" s="87">
        <v>14.789386679225535</v>
      </c>
      <c r="L30" s="87">
        <v>1.899545092311216</v>
      </c>
      <c r="M30" s="87">
        <v>1.4427063095382913</v>
      </c>
      <c r="N30" s="87">
        <v>0</v>
      </c>
      <c r="O30" s="87">
        <v>0</v>
      </c>
      <c r="P30" s="87">
        <v>0</v>
      </c>
      <c r="Q30" s="87">
        <v>6.2534334027945254E-2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2809.9884351432011</v>
      </c>
      <c r="C36" s="204">
        <v>3330.4575506204815</v>
      </c>
      <c r="D36" s="204">
        <v>3517.6781115440617</v>
      </c>
      <c r="E36" s="204">
        <v>3562.3710845115811</v>
      </c>
      <c r="F36" s="204">
        <v>3694.9206642661898</v>
      </c>
      <c r="G36" s="204">
        <v>3026.0241058143642</v>
      </c>
      <c r="H36" s="204">
        <v>3187.7121076281292</v>
      </c>
      <c r="I36" s="204">
        <v>3180.1127959776609</v>
      </c>
      <c r="J36" s="204">
        <v>2894.3246617930563</v>
      </c>
      <c r="K36" s="204">
        <v>2503.643571595856</v>
      </c>
      <c r="L36" s="204">
        <v>2631.8079088761438</v>
      </c>
      <c r="M36" s="204">
        <v>2833.062173728134</v>
      </c>
      <c r="N36" s="204">
        <v>2741.9810594775695</v>
      </c>
      <c r="O36" s="204">
        <v>2325.3107210456101</v>
      </c>
      <c r="P36" s="204">
        <v>2033.4859806210511</v>
      </c>
      <c r="Q36" s="204">
        <v>2084.3621341189487</v>
      </c>
    </row>
    <row r="37" spans="1:17" x14ac:dyDescent="0.25">
      <c r="A37" s="84" t="s">
        <v>33</v>
      </c>
      <c r="B37" s="83">
        <v>246.61328937403647</v>
      </c>
      <c r="C37" s="83">
        <v>557.71279946837979</v>
      </c>
      <c r="D37" s="83">
        <v>757.89626964512138</v>
      </c>
      <c r="E37" s="83">
        <v>825.41811757587993</v>
      </c>
      <c r="F37" s="83">
        <v>756.74205417571602</v>
      </c>
      <c r="G37" s="83">
        <v>902.22487557501756</v>
      </c>
      <c r="H37" s="83">
        <v>967.21613040957448</v>
      </c>
      <c r="I37" s="83">
        <v>1432.6033999213093</v>
      </c>
      <c r="J37" s="83">
        <v>1302.5099915091614</v>
      </c>
      <c r="K37" s="83">
        <v>1499.6369900308282</v>
      </c>
      <c r="L37" s="83">
        <v>1545.4190445319985</v>
      </c>
      <c r="M37" s="83">
        <v>1720.2463688406415</v>
      </c>
      <c r="N37" s="83">
        <v>1779.8552199248184</v>
      </c>
      <c r="O37" s="83">
        <v>904.58106510087441</v>
      </c>
      <c r="P37" s="83">
        <v>869.00061259721429</v>
      </c>
      <c r="Q37" s="83">
        <v>919.69350387504039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8.8176045665022688E-14</v>
      </c>
      <c r="I39" s="208">
        <v>1.7635209133004538E-13</v>
      </c>
      <c r="J39" s="208">
        <v>8.8176045665022688E-14</v>
      </c>
      <c r="K39" s="208">
        <v>0</v>
      </c>
      <c r="L39" s="208">
        <v>0</v>
      </c>
      <c r="M39" s="208">
        <v>8.8176045665022701E-14</v>
      </c>
      <c r="N39" s="208">
        <v>8.8176045665022688E-14</v>
      </c>
      <c r="O39" s="208">
        <v>0</v>
      </c>
      <c r="P39" s="208">
        <v>8.8176045665022688E-14</v>
      </c>
      <c r="Q39" s="208">
        <v>1.7635209133004538E-13</v>
      </c>
    </row>
    <row r="40" spans="1:17" x14ac:dyDescent="0.25">
      <c r="A40" s="84" t="s">
        <v>29</v>
      </c>
      <c r="B40" s="208">
        <v>1553.221957518283</v>
      </c>
      <c r="C40" s="208">
        <v>1547.2548374120254</v>
      </c>
      <c r="D40" s="208">
        <v>1508.0585028086882</v>
      </c>
      <c r="E40" s="208">
        <v>1389.8747704386606</v>
      </c>
      <c r="F40" s="208">
        <v>1391.7957367261643</v>
      </c>
      <c r="G40" s="208">
        <v>1381.3799002223361</v>
      </c>
      <c r="H40" s="208">
        <v>1447.665140485708</v>
      </c>
      <c r="I40" s="208">
        <v>1409.3288338604964</v>
      </c>
      <c r="J40" s="208">
        <v>1281.3667765833893</v>
      </c>
      <c r="K40" s="208">
        <v>860.45093613174095</v>
      </c>
      <c r="L40" s="208">
        <v>876.81170545876284</v>
      </c>
      <c r="M40" s="208">
        <v>865.25067601526177</v>
      </c>
      <c r="N40" s="208">
        <v>692.3116521249259</v>
      </c>
      <c r="O40" s="208">
        <v>432.02175006838991</v>
      </c>
      <c r="P40" s="208">
        <v>321.78855445317106</v>
      </c>
      <c r="Q40" s="208">
        <v>403.80455249113749</v>
      </c>
    </row>
    <row r="41" spans="1:17" x14ac:dyDescent="0.25">
      <c r="A41" s="84" t="s">
        <v>28</v>
      </c>
      <c r="B41" s="208">
        <v>0</v>
      </c>
      <c r="C41" s="208">
        <v>788.81602937715161</v>
      </c>
      <c r="D41" s="208">
        <v>889.02018674962528</v>
      </c>
      <c r="E41" s="208">
        <v>713.84416621929392</v>
      </c>
      <c r="F41" s="208">
        <v>965.56552600268492</v>
      </c>
      <c r="G41" s="208">
        <v>607.53564441876927</v>
      </c>
      <c r="H41" s="208">
        <v>425.9576549330327</v>
      </c>
      <c r="I41" s="208">
        <v>157.31169085773814</v>
      </c>
      <c r="J41" s="208">
        <v>121.84242987979708</v>
      </c>
      <c r="K41" s="208">
        <v>143.55564543328697</v>
      </c>
      <c r="L41" s="208">
        <v>209.57715888538266</v>
      </c>
      <c r="M41" s="208">
        <v>81.30332831478799</v>
      </c>
      <c r="N41" s="208">
        <v>56.895208826374947</v>
      </c>
      <c r="O41" s="208">
        <v>190.70546484298396</v>
      </c>
      <c r="P41" s="208">
        <v>397.16945534058112</v>
      </c>
      <c r="Q41" s="208">
        <v>0</v>
      </c>
    </row>
    <row r="42" spans="1:17" x14ac:dyDescent="0.25">
      <c r="A42" s="84" t="s">
        <v>26</v>
      </c>
      <c r="B42" s="208">
        <v>1010.1531882508818</v>
      </c>
      <c r="C42" s="208">
        <v>436.6738843629247</v>
      </c>
      <c r="D42" s="208">
        <v>362.70315234062662</v>
      </c>
      <c r="E42" s="208">
        <v>633.23403027774646</v>
      </c>
      <c r="F42" s="208">
        <v>580.81734736162468</v>
      </c>
      <c r="G42" s="208">
        <v>134.8836855982415</v>
      </c>
      <c r="H42" s="208">
        <v>346.87318179981344</v>
      </c>
      <c r="I42" s="208">
        <v>180.86887133811686</v>
      </c>
      <c r="J42" s="208">
        <v>188.60546382070834</v>
      </c>
      <c r="K42" s="208">
        <v>0</v>
      </c>
      <c r="L42" s="208">
        <v>0</v>
      </c>
      <c r="M42" s="208">
        <v>166.26180055744274</v>
      </c>
      <c r="N42" s="208">
        <v>212.91897860145045</v>
      </c>
      <c r="O42" s="208">
        <v>798.00244103336195</v>
      </c>
      <c r="P42" s="208">
        <v>445.52735823008442</v>
      </c>
      <c r="Q42" s="208">
        <v>760.86407775277041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75" t="s">
        <v>211</v>
      </c>
      <c r="B44" s="255">
        <v>0</v>
      </c>
      <c r="C44" s="255">
        <v>0</v>
      </c>
      <c r="D44" s="255">
        <v>0</v>
      </c>
      <c r="E44" s="255">
        <v>0</v>
      </c>
      <c r="F44" s="255">
        <v>0</v>
      </c>
      <c r="G44" s="255">
        <v>0</v>
      </c>
      <c r="H44" s="255">
        <v>0</v>
      </c>
      <c r="I44" s="255">
        <v>0</v>
      </c>
      <c r="J44" s="255">
        <v>0</v>
      </c>
      <c r="K44" s="255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5">
        <v>0</v>
      </c>
    </row>
    <row r="45" spans="1:17" x14ac:dyDescent="0.25">
      <c r="A45" s="177" t="s">
        <v>98</v>
      </c>
      <c r="B45" s="176">
        <v>11176.29438716157</v>
      </c>
      <c r="C45" s="176">
        <v>11098.30410207666</v>
      </c>
      <c r="D45" s="176">
        <v>11046.65431935064</v>
      </c>
      <c r="E45" s="176">
        <v>11012.161107075332</v>
      </c>
      <c r="F45" s="176">
        <v>11572.39190292762</v>
      </c>
      <c r="G45" s="176">
        <v>11477.48087886893</v>
      </c>
      <c r="H45" s="176">
        <v>11696.682053245981</v>
      </c>
      <c r="I45" s="176">
        <v>11807.27217503352</v>
      </c>
      <c r="J45" s="176">
        <v>11358.836091147181</v>
      </c>
      <c r="K45" s="176">
        <v>9708.1822825915096</v>
      </c>
      <c r="L45" s="176">
        <v>10133.137648659709</v>
      </c>
      <c r="M45" s="176">
        <v>10387.488930554609</v>
      </c>
      <c r="N45" s="176">
        <v>9733.5465807969413</v>
      </c>
      <c r="O45" s="176">
        <v>9769.1959021150997</v>
      </c>
      <c r="P45" s="176">
        <v>9124.1953567797991</v>
      </c>
      <c r="Q45" s="176">
        <v>8859.2354314921995</v>
      </c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3352.4285973755241</v>
      </c>
      <c r="C47" s="96">
        <v>4105.8161176479107</v>
      </c>
      <c r="D47" s="96">
        <v>4208.9408311523894</v>
      </c>
      <c r="E47" s="96">
        <v>3818.8381913947374</v>
      </c>
      <c r="F47" s="96">
        <v>3763.2081338162243</v>
      </c>
      <c r="G47" s="96">
        <v>3768.0858129933581</v>
      </c>
      <c r="H47" s="96">
        <v>3711.2457533819679</v>
      </c>
      <c r="I47" s="96">
        <v>3555.2815515066823</v>
      </c>
      <c r="J47" s="96">
        <v>3779.0810121388558</v>
      </c>
      <c r="K47" s="96">
        <v>3428.0334245933382</v>
      </c>
      <c r="L47" s="96">
        <v>3585.8723869272476</v>
      </c>
      <c r="M47" s="96">
        <v>3439.3649109678113</v>
      </c>
      <c r="N47" s="96">
        <v>4124.6091411604921</v>
      </c>
      <c r="O47" s="96">
        <v>4353.7347495794293</v>
      </c>
      <c r="P47" s="96">
        <v>3932.2485647904705</v>
      </c>
      <c r="Q47" s="96">
        <v>2982.4227519600927</v>
      </c>
    </row>
    <row r="48" spans="1:17" x14ac:dyDescent="0.25">
      <c r="A48" s="132" t="s">
        <v>83</v>
      </c>
      <c r="B48" s="160">
        <v>0</v>
      </c>
      <c r="C48" s="160">
        <v>0</v>
      </c>
      <c r="D48" s="160">
        <v>0</v>
      </c>
      <c r="E48" s="160">
        <v>0</v>
      </c>
      <c r="F48" s="160">
        <v>0</v>
      </c>
      <c r="G48" s="160">
        <v>0</v>
      </c>
      <c r="H48" s="160">
        <v>0</v>
      </c>
      <c r="I48" s="160">
        <v>0</v>
      </c>
      <c r="J48" s="160">
        <v>0</v>
      </c>
      <c r="K48" s="160">
        <v>0</v>
      </c>
      <c r="L48" s="160">
        <v>0</v>
      </c>
      <c r="M48" s="160">
        <v>0</v>
      </c>
      <c r="N48" s="160">
        <v>0</v>
      </c>
      <c r="O48" s="160">
        <v>0</v>
      </c>
      <c r="P48" s="160">
        <v>0</v>
      </c>
      <c r="Q48" s="160">
        <v>0</v>
      </c>
    </row>
    <row r="49" spans="1:17" x14ac:dyDescent="0.25">
      <c r="A49" s="76" t="s">
        <v>82</v>
      </c>
      <c r="B49" s="159">
        <v>0</v>
      </c>
      <c r="C49" s="159">
        <v>0</v>
      </c>
      <c r="D49" s="159">
        <v>0</v>
      </c>
      <c r="E49" s="159">
        <v>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  <c r="K49" s="159">
        <v>0</v>
      </c>
      <c r="L49" s="159">
        <v>0</v>
      </c>
      <c r="M49" s="159">
        <v>0</v>
      </c>
      <c r="N49" s="159">
        <v>0</v>
      </c>
      <c r="O49" s="159">
        <v>0</v>
      </c>
      <c r="P49" s="159">
        <v>0</v>
      </c>
      <c r="Q49" s="159">
        <v>0</v>
      </c>
    </row>
    <row r="50" spans="1:17" x14ac:dyDescent="0.25">
      <c r="A50" s="76" t="s">
        <v>81</v>
      </c>
      <c r="B50" s="159">
        <v>0</v>
      </c>
      <c r="C50" s="159">
        <v>0</v>
      </c>
      <c r="D50" s="159">
        <v>0</v>
      </c>
      <c r="E50" s="159">
        <v>0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  <c r="K50" s="159">
        <v>0</v>
      </c>
      <c r="L50" s="159">
        <v>0</v>
      </c>
      <c r="M50" s="159">
        <v>0</v>
      </c>
      <c r="N50" s="159">
        <v>0</v>
      </c>
      <c r="O50" s="159">
        <v>0</v>
      </c>
      <c r="P50" s="159">
        <v>0</v>
      </c>
      <c r="Q50" s="159">
        <v>0</v>
      </c>
    </row>
    <row r="51" spans="1:17" x14ac:dyDescent="0.25">
      <c r="A51" s="76" t="s">
        <v>80</v>
      </c>
      <c r="B51" s="159">
        <v>0</v>
      </c>
      <c r="C51" s="159">
        <v>0</v>
      </c>
      <c r="D51" s="159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59">
        <v>0</v>
      </c>
      <c r="L51" s="159">
        <v>0</v>
      </c>
      <c r="M51" s="159">
        <v>0</v>
      </c>
      <c r="N51" s="159">
        <v>0</v>
      </c>
      <c r="O51" s="159">
        <v>0</v>
      </c>
      <c r="P51" s="159">
        <v>0</v>
      </c>
      <c r="Q51" s="159">
        <v>0</v>
      </c>
    </row>
    <row r="52" spans="1:17" x14ac:dyDescent="0.25">
      <c r="A52" s="129" t="s">
        <v>79</v>
      </c>
      <c r="B52" s="158">
        <v>4.3372021948691923</v>
      </c>
      <c r="C52" s="158">
        <v>6.8776417240295071</v>
      </c>
      <c r="D52" s="158">
        <v>7.0465619556613408</v>
      </c>
      <c r="E52" s="158">
        <v>5.963847624600664</v>
      </c>
      <c r="F52" s="158">
        <v>5.6927279098699977</v>
      </c>
      <c r="G52" s="158">
        <v>5.9559419370379851</v>
      </c>
      <c r="H52" s="158">
        <v>5.641664681761112</v>
      </c>
      <c r="I52" s="158">
        <v>5.3062359569565007</v>
      </c>
      <c r="J52" s="158">
        <v>7.0599709580325669</v>
      </c>
      <c r="K52" s="158">
        <v>6.6139356512527527</v>
      </c>
      <c r="L52" s="158">
        <v>6.6362350252014872</v>
      </c>
      <c r="M52" s="158">
        <v>6.2764150584884746</v>
      </c>
      <c r="N52" s="158">
        <v>8.2811001792287318</v>
      </c>
      <c r="O52" s="158">
        <v>8.745359275613442</v>
      </c>
      <c r="P52" s="158">
        <v>7.6089269041430558</v>
      </c>
      <c r="Q52" s="158">
        <v>5.0444518102770664</v>
      </c>
    </row>
    <row r="53" spans="1:17" x14ac:dyDescent="0.25">
      <c r="A53" s="92" t="s">
        <v>125</v>
      </c>
      <c r="B53" s="91">
        <v>2.0308795111520199</v>
      </c>
      <c r="C53" s="91">
        <v>3.2204312906830106</v>
      </c>
      <c r="D53" s="91">
        <v>3.2995275887172535</v>
      </c>
      <c r="E53" s="91">
        <v>2.7925504517087467</v>
      </c>
      <c r="F53" s="91">
        <v>2.6655996089817808</v>
      </c>
      <c r="G53" s="91">
        <v>2.7888486416083076</v>
      </c>
      <c r="H53" s="91">
        <v>2.6416894339241601</v>
      </c>
      <c r="I53" s="91">
        <v>2.484626125816598</v>
      </c>
      <c r="J53" s="91">
        <v>3.3058063064152496</v>
      </c>
      <c r="K53" s="91">
        <v>3.0969518594491561</v>
      </c>
      <c r="L53" s="91">
        <v>3.1073934620374737</v>
      </c>
      <c r="M53" s="91">
        <v>2.9389090416050299</v>
      </c>
      <c r="N53" s="91">
        <v>3.8775957237336431</v>
      </c>
      <c r="O53" s="91">
        <v>4.0949833954057251</v>
      </c>
      <c r="P53" s="91">
        <v>3.5663284927067851</v>
      </c>
      <c r="Q53" s="91">
        <v>2.3642062382860463</v>
      </c>
    </row>
    <row r="54" spans="1:17" x14ac:dyDescent="0.25">
      <c r="A54" s="92" t="s">
        <v>26</v>
      </c>
      <c r="B54" s="91">
        <v>2.3063226837171729</v>
      </c>
      <c r="C54" s="91">
        <v>3.6572104333464961</v>
      </c>
      <c r="D54" s="91">
        <v>3.7470343669440869</v>
      </c>
      <c r="E54" s="91">
        <v>3.1712971728919168</v>
      </c>
      <c r="F54" s="91">
        <v>3.0271283008882173</v>
      </c>
      <c r="G54" s="91">
        <v>3.1670932954296775</v>
      </c>
      <c r="H54" s="91">
        <v>2.9999752478369519</v>
      </c>
      <c r="I54" s="91">
        <v>2.8216098311399023</v>
      </c>
      <c r="J54" s="91">
        <v>3.7541646516173168</v>
      </c>
      <c r="K54" s="91">
        <v>3.5169837918035962</v>
      </c>
      <c r="L54" s="91">
        <v>3.5288415631640135</v>
      </c>
      <c r="M54" s="91">
        <v>3.3375060168834443</v>
      </c>
      <c r="N54" s="91">
        <v>4.4035044554950886</v>
      </c>
      <c r="O54" s="91">
        <v>4.650375880207716</v>
      </c>
      <c r="P54" s="91">
        <v>4.0425984114362707</v>
      </c>
      <c r="Q54" s="91">
        <v>2.6802455719910201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</v>
      </c>
      <c r="C56" s="157">
        <v>0</v>
      </c>
      <c r="D56" s="157">
        <v>0</v>
      </c>
      <c r="E56" s="157">
        <v>0</v>
      </c>
      <c r="F56" s="157">
        <v>0</v>
      </c>
      <c r="G56" s="157">
        <v>0</v>
      </c>
      <c r="H56" s="157">
        <v>0</v>
      </c>
      <c r="I56" s="157">
        <v>0</v>
      </c>
      <c r="J56" s="157">
        <v>0</v>
      </c>
      <c r="K56" s="157">
        <v>0</v>
      </c>
      <c r="L56" s="157">
        <v>0</v>
      </c>
      <c r="M56" s="157">
        <v>0</v>
      </c>
      <c r="N56" s="157">
        <v>0</v>
      </c>
      <c r="O56" s="157">
        <v>0</v>
      </c>
      <c r="P56" s="157">
        <v>0</v>
      </c>
      <c r="Q56" s="157">
        <v>0</v>
      </c>
    </row>
    <row r="57" spans="1:17" x14ac:dyDescent="0.25">
      <c r="A57" s="156" t="s">
        <v>210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</row>
    <row r="58" spans="1:17" x14ac:dyDescent="0.25">
      <c r="A58" s="156" t="s">
        <v>209</v>
      </c>
      <c r="B58" s="204">
        <v>331.40006495593747</v>
      </c>
      <c r="C58" s="204">
        <v>559.24343440656992</v>
      </c>
      <c r="D58" s="204">
        <v>553.51469784476501</v>
      </c>
      <c r="E58" s="204">
        <v>429.019196595202</v>
      </c>
      <c r="F58" s="204">
        <v>395.44404501730514</v>
      </c>
      <c r="G58" s="204">
        <v>420.40591797117867</v>
      </c>
      <c r="H58" s="204">
        <v>399.56480257665197</v>
      </c>
      <c r="I58" s="204">
        <v>368.11840052876323</v>
      </c>
      <c r="J58" s="204">
        <v>449.4821476829091</v>
      </c>
      <c r="K58" s="204">
        <v>419.45241244438887</v>
      </c>
      <c r="L58" s="204">
        <v>415.03162734016053</v>
      </c>
      <c r="M58" s="204">
        <v>403.55040849188583</v>
      </c>
      <c r="N58" s="204">
        <v>567.95383868294891</v>
      </c>
      <c r="O58" s="204">
        <v>602.87520880051773</v>
      </c>
      <c r="P58" s="204">
        <v>494.88236587333711</v>
      </c>
      <c r="Q58" s="204">
        <v>327.40313869556758</v>
      </c>
    </row>
    <row r="59" spans="1:17" x14ac:dyDescent="0.25">
      <c r="A59" s="152" t="s">
        <v>225</v>
      </c>
      <c r="B59" s="151">
        <v>282.05883781109344</v>
      </c>
      <c r="C59" s="151">
        <v>481.00145552727281</v>
      </c>
      <c r="D59" s="151">
        <v>473.35103509097257</v>
      </c>
      <c r="E59" s="151">
        <v>361.17279537121328</v>
      </c>
      <c r="F59" s="151">
        <v>330.68197761658064</v>
      </c>
      <c r="G59" s="151">
        <v>352.64945406351512</v>
      </c>
      <c r="H59" s="151">
        <v>335.38364476318401</v>
      </c>
      <c r="I59" s="151">
        <v>307.75317385197792</v>
      </c>
      <c r="J59" s="151">
        <v>369.16594036189144</v>
      </c>
      <c r="K59" s="151">
        <v>344.2104277207124</v>
      </c>
      <c r="L59" s="151">
        <v>339.53595869174239</v>
      </c>
      <c r="M59" s="151">
        <v>332.14815258079398</v>
      </c>
      <c r="N59" s="151">
        <v>467.13184705609103</v>
      </c>
      <c r="O59" s="151">
        <v>498.65020202713742</v>
      </c>
      <c r="P59" s="151">
        <v>401.03708333314376</v>
      </c>
      <c r="Q59" s="151">
        <v>269.96357303942608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57.830083613023817</v>
      </c>
      <c r="C61" s="208">
        <v>86.484302471505558</v>
      </c>
      <c r="D61" s="208">
        <v>115.98150971462401</v>
      </c>
      <c r="E61" s="208">
        <v>104.58030492756002</v>
      </c>
      <c r="F61" s="208">
        <v>98.759972949372013</v>
      </c>
      <c r="G61" s="208">
        <v>119.00725517285116</v>
      </c>
      <c r="H61" s="208">
        <v>136.27863320911192</v>
      </c>
      <c r="I61" s="208">
        <v>95.858961042599873</v>
      </c>
      <c r="J61" s="208">
        <v>75.540755419127919</v>
      </c>
      <c r="K61" s="208">
        <v>69.722114238252018</v>
      </c>
      <c r="L61" s="208">
        <v>69.662998602725807</v>
      </c>
      <c r="M61" s="208">
        <v>63.857989059568581</v>
      </c>
      <c r="N61" s="208">
        <v>63.856127612541187</v>
      </c>
      <c r="O61" s="208">
        <v>55.149228877074037</v>
      </c>
      <c r="P61" s="208">
        <v>40.635858599291559</v>
      </c>
      <c r="Q61" s="208">
        <v>98.688624378789612</v>
      </c>
    </row>
    <row r="62" spans="1:17" x14ac:dyDescent="0.25">
      <c r="A62" s="154" t="s">
        <v>125</v>
      </c>
      <c r="B62" s="208">
        <v>224.22875419806962</v>
      </c>
      <c r="C62" s="208">
        <v>394.51715305576727</v>
      </c>
      <c r="D62" s="208">
        <v>308.2806695540678</v>
      </c>
      <c r="E62" s="208">
        <v>114.56704564237032</v>
      </c>
      <c r="F62" s="208">
        <v>105.10882013541035</v>
      </c>
      <c r="G62" s="208">
        <v>101.81241555557368</v>
      </c>
      <c r="H62" s="208">
        <v>114.67824095305176</v>
      </c>
      <c r="I62" s="208">
        <v>115.16271029028408</v>
      </c>
      <c r="J62" s="208">
        <v>133.9371831946751</v>
      </c>
      <c r="K62" s="208">
        <v>110.06048481594178</v>
      </c>
      <c r="L62" s="208">
        <v>103.36432713026086</v>
      </c>
      <c r="M62" s="208">
        <v>131.47464241653839</v>
      </c>
      <c r="N62" s="208">
        <v>104.79450945272789</v>
      </c>
      <c r="O62" s="208">
        <v>96.237885546374784</v>
      </c>
      <c r="P62" s="208">
        <v>97.710345835826644</v>
      </c>
      <c r="Q62" s="208">
        <v>133.61801362785215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49.088855822280806</v>
      </c>
      <c r="E64" s="208">
        <v>142.02544480128296</v>
      </c>
      <c r="F64" s="208">
        <v>126.81318453179829</v>
      </c>
      <c r="G64" s="208">
        <v>131.8297833350903</v>
      </c>
      <c r="H64" s="208">
        <v>84.426770601020323</v>
      </c>
      <c r="I64" s="208">
        <v>96.731502519093979</v>
      </c>
      <c r="J64" s="208">
        <v>159.6880017480884</v>
      </c>
      <c r="K64" s="208">
        <v>164.42782866651862</v>
      </c>
      <c r="L64" s="208">
        <v>166.5086329587557</v>
      </c>
      <c r="M64" s="208">
        <v>136.81552110468698</v>
      </c>
      <c r="N64" s="208">
        <v>298.48120999082192</v>
      </c>
      <c r="O64" s="208">
        <v>347.26308760368863</v>
      </c>
      <c r="P64" s="208">
        <v>262.69087889802552</v>
      </c>
      <c r="Q64" s="208">
        <v>37.656935032784311</v>
      </c>
    </row>
    <row r="65" spans="1:17" x14ac:dyDescent="0.25">
      <c r="A65" s="152" t="s">
        <v>224</v>
      </c>
      <c r="B65" s="151">
        <v>49.341227144844026</v>
      </c>
      <c r="C65" s="151">
        <v>78.241978879297136</v>
      </c>
      <c r="D65" s="151">
        <v>80.16366275379248</v>
      </c>
      <c r="E65" s="151">
        <v>67.846401223988735</v>
      </c>
      <c r="F65" s="151">
        <v>64.762067400724476</v>
      </c>
      <c r="G65" s="151">
        <v>67.756463907663544</v>
      </c>
      <c r="H65" s="151">
        <v>64.181157813467948</v>
      </c>
      <c r="I65" s="151">
        <v>60.365226676785291</v>
      </c>
      <c r="J65" s="151">
        <v>80.316207321017657</v>
      </c>
      <c r="K65" s="151">
        <v>75.241984723676495</v>
      </c>
      <c r="L65" s="151">
        <v>75.495668648418103</v>
      </c>
      <c r="M65" s="151">
        <v>71.402255911091842</v>
      </c>
      <c r="N65" s="151">
        <v>100.82199162685792</v>
      </c>
      <c r="O65" s="151">
        <v>104.22500677338027</v>
      </c>
      <c r="P65" s="151">
        <v>93.845282540193324</v>
      </c>
      <c r="Q65" s="151">
        <v>57.439565656141525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31.518864836053648</v>
      </c>
      <c r="O66" s="87">
        <v>22.310836925804747</v>
      </c>
      <c r="P66" s="87">
        <v>34.829115044344263</v>
      </c>
      <c r="Q66" s="87">
        <v>0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3.0378887172520015E-16</v>
      </c>
      <c r="N69" s="87">
        <v>3.8923854707210316E-16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49.341227144844026</v>
      </c>
      <c r="C70" s="87">
        <v>78.241978879297136</v>
      </c>
      <c r="D70" s="87">
        <v>80.16366275379248</v>
      </c>
      <c r="E70" s="87">
        <v>67.846401223988735</v>
      </c>
      <c r="F70" s="87">
        <v>64.762067400724476</v>
      </c>
      <c r="G70" s="87">
        <v>67.756463907663544</v>
      </c>
      <c r="H70" s="87">
        <v>64.181157813467948</v>
      </c>
      <c r="I70" s="87">
        <v>60.365226676785291</v>
      </c>
      <c r="J70" s="87">
        <v>80.316207321017657</v>
      </c>
      <c r="K70" s="87">
        <v>75.241984723676495</v>
      </c>
      <c r="L70" s="87">
        <v>75.495668648418103</v>
      </c>
      <c r="M70" s="87">
        <v>71.402255911091828</v>
      </c>
      <c r="N70" s="87">
        <v>69.303126790804257</v>
      </c>
      <c r="O70" s="87">
        <v>81.914169847575522</v>
      </c>
      <c r="P70" s="87">
        <v>59.016167495849068</v>
      </c>
      <c r="Q70" s="87">
        <v>57.439565656141525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8.1146014105558419E-15</v>
      </c>
      <c r="N72" s="87">
        <v>1.6394504156021569E-14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</v>
      </c>
    </row>
    <row r="77" spans="1:17" x14ac:dyDescent="0.25">
      <c r="A77" s="156" t="s">
        <v>208</v>
      </c>
      <c r="B77" s="204">
        <v>1090.7662365140229</v>
      </c>
      <c r="C77" s="204">
        <v>1729.663281155315</v>
      </c>
      <c r="D77" s="204">
        <v>1772.1451570397501</v>
      </c>
      <c r="E77" s="204">
        <v>1499.8525169806967</v>
      </c>
      <c r="F77" s="204">
        <v>1431.6684163567129</v>
      </c>
      <c r="G77" s="204">
        <v>1497.8643096796861</v>
      </c>
      <c r="H77" s="204">
        <v>1418.8264867795133</v>
      </c>
      <c r="I77" s="204">
        <v>1334.4692649265307</v>
      </c>
      <c r="J77" s="204">
        <v>1775.5173971140478</v>
      </c>
      <c r="K77" s="204">
        <v>1732.3961012735285</v>
      </c>
      <c r="L77" s="204">
        <v>1669.6295711663572</v>
      </c>
      <c r="M77" s="204">
        <v>1578.4603356159387</v>
      </c>
      <c r="N77" s="204">
        <v>2082.6201018201195</v>
      </c>
      <c r="O77" s="204">
        <v>2199.3769705522259</v>
      </c>
      <c r="P77" s="204">
        <v>1911.9310086622095</v>
      </c>
      <c r="Q77" s="204">
        <v>1267.6115949144153</v>
      </c>
    </row>
    <row r="78" spans="1:17" x14ac:dyDescent="0.25">
      <c r="A78" s="152" t="s">
        <v>222</v>
      </c>
      <c r="B78" s="261">
        <v>1090.7662365140229</v>
      </c>
      <c r="C78" s="261">
        <v>1729.663281155315</v>
      </c>
      <c r="D78" s="261">
        <v>1772.1451570397501</v>
      </c>
      <c r="E78" s="261">
        <v>1499.8525169806967</v>
      </c>
      <c r="F78" s="261">
        <v>1431.6684163567129</v>
      </c>
      <c r="G78" s="261">
        <v>1497.8643096796861</v>
      </c>
      <c r="H78" s="261">
        <v>1418.8264867795133</v>
      </c>
      <c r="I78" s="261">
        <v>1334.4692649265307</v>
      </c>
      <c r="J78" s="261">
        <v>1775.5173971140478</v>
      </c>
      <c r="K78" s="261">
        <v>1732.3961012735285</v>
      </c>
      <c r="L78" s="261">
        <v>1669.6295711663572</v>
      </c>
      <c r="M78" s="261">
        <v>1578.4603356159387</v>
      </c>
      <c r="N78" s="261">
        <v>2082.6201018201195</v>
      </c>
      <c r="O78" s="261">
        <v>2199.3769705522259</v>
      </c>
      <c r="P78" s="261">
        <v>1911.9310086622095</v>
      </c>
      <c r="Q78" s="261">
        <v>1267.6115949144153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7.5086484230268991E-14</v>
      </c>
      <c r="N80" s="208">
        <v>0</v>
      </c>
      <c r="O80" s="208">
        <v>0</v>
      </c>
      <c r="P80" s="208">
        <v>7.5086484230268991E-14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8.8176045665022688E-14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0</v>
      </c>
      <c r="G82" s="208">
        <v>0</v>
      </c>
      <c r="H82" s="208">
        <v>0</v>
      </c>
      <c r="I82" s="208">
        <v>0</v>
      </c>
      <c r="J82" s="208">
        <v>0</v>
      </c>
      <c r="K82" s="208">
        <v>250.92301770537304</v>
      </c>
      <c r="L82" s="208">
        <v>2.4631440094014532</v>
      </c>
      <c r="M82" s="208">
        <v>0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1090.7662365140229</v>
      </c>
      <c r="C84" s="208">
        <v>1729.663281155315</v>
      </c>
      <c r="D84" s="208">
        <v>1772.1451570397501</v>
      </c>
      <c r="E84" s="208">
        <v>1499.8525169806967</v>
      </c>
      <c r="F84" s="208">
        <v>1431.6684163567129</v>
      </c>
      <c r="G84" s="208">
        <v>1497.8643096796861</v>
      </c>
      <c r="H84" s="208">
        <v>1418.8264867795133</v>
      </c>
      <c r="I84" s="208">
        <v>1334.4692649265307</v>
      </c>
      <c r="J84" s="208">
        <v>1775.5173971140478</v>
      </c>
      <c r="K84" s="208">
        <v>1481.4730835681555</v>
      </c>
      <c r="L84" s="208">
        <v>1667.1664271569557</v>
      </c>
      <c r="M84" s="208">
        <v>1578.4603356159387</v>
      </c>
      <c r="N84" s="208">
        <v>2082.6201018201195</v>
      </c>
      <c r="O84" s="208">
        <v>2199.3769705522259</v>
      </c>
      <c r="P84" s="208">
        <v>1911.9310086622095</v>
      </c>
      <c r="Q84" s="208">
        <v>1267.6115949144153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0</v>
      </c>
      <c r="C86" s="261">
        <v>0</v>
      </c>
      <c r="D86" s="261">
        <v>0</v>
      </c>
      <c r="E86" s="261">
        <v>0</v>
      </c>
      <c r="F86" s="261">
        <v>0</v>
      </c>
      <c r="G86" s="261">
        <v>0</v>
      </c>
      <c r="H86" s="261">
        <v>0</v>
      </c>
      <c r="I86" s="261">
        <v>0</v>
      </c>
      <c r="J86" s="261">
        <v>0</v>
      </c>
      <c r="K86" s="261">
        <v>0</v>
      </c>
      <c r="L86" s="261">
        <v>0</v>
      </c>
      <c r="M86" s="261">
        <v>0</v>
      </c>
      <c r="N86" s="261">
        <v>0</v>
      </c>
      <c r="O86" s="261">
        <v>0</v>
      </c>
      <c r="P86" s="261">
        <v>0</v>
      </c>
      <c r="Q86" s="261">
        <v>0</v>
      </c>
    </row>
    <row r="87" spans="1:17" x14ac:dyDescent="0.25">
      <c r="A87" s="156" t="s">
        <v>207</v>
      </c>
      <c r="B87" s="204">
        <v>127.30657865601221</v>
      </c>
      <c r="C87" s="204">
        <v>201.26906010195157</v>
      </c>
      <c r="D87" s="204">
        <v>197.32582533800417</v>
      </c>
      <c r="E87" s="204">
        <v>164.64745457206317</v>
      </c>
      <c r="F87" s="204">
        <v>150.55027846505271</v>
      </c>
      <c r="G87" s="204">
        <v>161.05223043090638</v>
      </c>
      <c r="H87" s="204">
        <v>149.6368132495553</v>
      </c>
      <c r="I87" s="204">
        <v>137.73161754344514</v>
      </c>
      <c r="J87" s="204">
        <v>167.97854306882411</v>
      </c>
      <c r="K87" s="204">
        <v>158.50624865474251</v>
      </c>
      <c r="L87" s="204">
        <v>156.94988991252089</v>
      </c>
      <c r="M87" s="204">
        <v>150.00444452999156</v>
      </c>
      <c r="N87" s="204">
        <v>222.39754160527727</v>
      </c>
      <c r="O87" s="204">
        <v>240.0846648092994</v>
      </c>
      <c r="P87" s="204">
        <v>190.66985314503043</v>
      </c>
      <c r="Q87" s="204">
        <v>115.77234900648952</v>
      </c>
    </row>
    <row r="88" spans="1:17" x14ac:dyDescent="0.25">
      <c r="A88" s="152" t="s">
        <v>220</v>
      </c>
      <c r="B88" s="261">
        <v>127.30657865601221</v>
      </c>
      <c r="C88" s="261">
        <v>201.26906010195157</v>
      </c>
      <c r="D88" s="261">
        <v>197.32582533800417</v>
      </c>
      <c r="E88" s="261">
        <v>164.64745457206317</v>
      </c>
      <c r="F88" s="261">
        <v>150.55027846505271</v>
      </c>
      <c r="G88" s="261">
        <v>161.05223043090638</v>
      </c>
      <c r="H88" s="261">
        <v>149.6368132495553</v>
      </c>
      <c r="I88" s="261">
        <v>137.73161754344514</v>
      </c>
      <c r="J88" s="261">
        <v>167.97854306882411</v>
      </c>
      <c r="K88" s="261">
        <v>158.50624865474251</v>
      </c>
      <c r="L88" s="261">
        <v>156.94988991252089</v>
      </c>
      <c r="M88" s="261">
        <v>150.00444452999156</v>
      </c>
      <c r="N88" s="261">
        <v>222.39754160527727</v>
      </c>
      <c r="O88" s="261">
        <v>240.0846648092994</v>
      </c>
      <c r="P88" s="261">
        <v>190.66985314503043</v>
      </c>
      <c r="Q88" s="261">
        <v>115.77234900648952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127.30657865601221</v>
      </c>
      <c r="C90" s="208">
        <v>81.792405680126478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119.47665442182509</v>
      </c>
      <c r="D93" s="208">
        <v>197.32582533800417</v>
      </c>
      <c r="E93" s="208">
        <v>164.64745457206317</v>
      </c>
      <c r="F93" s="208">
        <v>150.55027846505271</v>
      </c>
      <c r="G93" s="208">
        <v>161.05223043090638</v>
      </c>
      <c r="H93" s="208">
        <v>149.6368132495553</v>
      </c>
      <c r="I93" s="208">
        <v>137.73161754344514</v>
      </c>
      <c r="J93" s="208">
        <v>167.97854306882411</v>
      </c>
      <c r="K93" s="208">
        <v>158.50624865474251</v>
      </c>
      <c r="L93" s="208">
        <v>156.94988991252089</v>
      </c>
      <c r="M93" s="208">
        <v>150.00444452999156</v>
      </c>
      <c r="N93" s="208">
        <v>222.39754160527727</v>
      </c>
      <c r="O93" s="208">
        <v>240.0846648092994</v>
      </c>
      <c r="P93" s="208">
        <v>190.66985314503043</v>
      </c>
      <c r="Q93" s="208">
        <v>115.77234900648952</v>
      </c>
    </row>
    <row r="94" spans="1:17" x14ac:dyDescent="0.25">
      <c r="A94" s="152" t="s">
        <v>219</v>
      </c>
      <c r="B94" s="261">
        <v>0</v>
      </c>
      <c r="C94" s="261">
        <v>0</v>
      </c>
      <c r="D94" s="261">
        <v>0</v>
      </c>
      <c r="E94" s="261">
        <v>0</v>
      </c>
      <c r="F94" s="261">
        <v>0</v>
      </c>
      <c r="G94" s="261">
        <v>0</v>
      </c>
      <c r="H94" s="261">
        <v>0</v>
      </c>
      <c r="I94" s="261">
        <v>0</v>
      </c>
      <c r="J94" s="261">
        <v>0</v>
      </c>
      <c r="K94" s="261">
        <v>0</v>
      </c>
      <c r="L94" s="261">
        <v>0</v>
      </c>
      <c r="M94" s="261">
        <v>0</v>
      </c>
      <c r="N94" s="261">
        <v>0</v>
      </c>
      <c r="O94" s="261">
        <v>0</v>
      </c>
      <c r="P94" s="261">
        <v>0</v>
      </c>
      <c r="Q94" s="261">
        <v>0</v>
      </c>
    </row>
    <row r="95" spans="1:17" x14ac:dyDescent="0.25">
      <c r="A95" s="177" t="s">
        <v>98</v>
      </c>
      <c r="B95" s="176">
        <v>1798.6185150546821</v>
      </c>
      <c r="C95" s="176">
        <v>1608.7627002600443</v>
      </c>
      <c r="D95" s="176">
        <v>1678.9085889742089</v>
      </c>
      <c r="E95" s="176">
        <v>1719.355175622175</v>
      </c>
      <c r="F95" s="176">
        <v>1779.8526660672835</v>
      </c>
      <c r="G95" s="176">
        <v>1682.8074129745487</v>
      </c>
      <c r="H95" s="176">
        <v>1737.5759860944863</v>
      </c>
      <c r="I95" s="176">
        <v>1709.656032550987</v>
      </c>
      <c r="J95" s="176">
        <v>1379.042953315043</v>
      </c>
      <c r="K95" s="176">
        <v>1111.0647265694251</v>
      </c>
      <c r="L95" s="176">
        <v>1337.6250634830071</v>
      </c>
      <c r="M95" s="176">
        <v>1301.073307271507</v>
      </c>
      <c r="N95" s="176">
        <v>1243.3565588729175</v>
      </c>
      <c r="O95" s="176">
        <v>1302.6525461417734</v>
      </c>
      <c r="P95" s="176">
        <v>1327.15641020575</v>
      </c>
      <c r="Q95" s="176">
        <v>1266.5912175333433</v>
      </c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2689.1859860518848</v>
      </c>
      <c r="C97" s="96">
        <v>2876.9819547757415</v>
      </c>
      <c r="D97" s="96">
        <v>2970.0959317864699</v>
      </c>
      <c r="E97" s="96">
        <v>2928.7596802114986</v>
      </c>
      <c r="F97" s="96">
        <v>2769.4546925531076</v>
      </c>
      <c r="G97" s="96">
        <v>2818.5965354837963</v>
      </c>
      <c r="H97" s="96">
        <v>2739.1929728858249</v>
      </c>
      <c r="I97" s="96">
        <v>2632.3188438982534</v>
      </c>
      <c r="J97" s="96">
        <v>2259.6303180044006</v>
      </c>
      <c r="K97" s="96">
        <v>1933.6924746449845</v>
      </c>
      <c r="L97" s="96">
        <v>2068.2726931285156</v>
      </c>
      <c r="M97" s="96">
        <v>2276.7455731265973</v>
      </c>
      <c r="N97" s="96">
        <v>2534.6405034619247</v>
      </c>
      <c r="O97" s="96">
        <v>2181.8266077393127</v>
      </c>
      <c r="P97" s="96">
        <v>1869.2664004661256</v>
      </c>
      <c r="Q97" s="96">
        <v>1772.0172843649566</v>
      </c>
    </row>
    <row r="98" spans="1:17" x14ac:dyDescent="0.25">
      <c r="A98" s="132" t="s">
        <v>83</v>
      </c>
      <c r="B98" s="160">
        <v>0</v>
      </c>
      <c r="C98" s="160">
        <v>0</v>
      </c>
      <c r="D98" s="160">
        <v>0</v>
      </c>
      <c r="E98" s="160">
        <v>0</v>
      </c>
      <c r="F98" s="160">
        <v>0</v>
      </c>
      <c r="G98" s="160">
        <v>0</v>
      </c>
      <c r="H98" s="160">
        <v>0</v>
      </c>
      <c r="I98" s="160">
        <v>0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60">
        <v>0</v>
      </c>
      <c r="Q98" s="160">
        <v>0</v>
      </c>
    </row>
    <row r="99" spans="1:17" x14ac:dyDescent="0.25">
      <c r="A99" s="76" t="s">
        <v>82</v>
      </c>
      <c r="B99" s="159">
        <v>0</v>
      </c>
      <c r="C99" s="159">
        <v>0</v>
      </c>
      <c r="D99" s="159">
        <v>0</v>
      </c>
      <c r="E99" s="159">
        <v>0</v>
      </c>
      <c r="F99" s="159">
        <v>0</v>
      </c>
      <c r="G99" s="159">
        <v>0</v>
      </c>
      <c r="H99" s="159">
        <v>0</v>
      </c>
      <c r="I99" s="159">
        <v>0</v>
      </c>
      <c r="J99" s="159">
        <v>0</v>
      </c>
      <c r="K99" s="159">
        <v>0</v>
      </c>
      <c r="L99" s="159">
        <v>0</v>
      </c>
      <c r="M99" s="159">
        <v>0</v>
      </c>
      <c r="N99" s="159">
        <v>0</v>
      </c>
      <c r="O99" s="159">
        <v>0</v>
      </c>
      <c r="P99" s="159">
        <v>0</v>
      </c>
      <c r="Q99" s="159">
        <v>0</v>
      </c>
    </row>
    <row r="100" spans="1:17" x14ac:dyDescent="0.25">
      <c r="A100" s="76" t="s">
        <v>81</v>
      </c>
      <c r="B100" s="159">
        <v>0</v>
      </c>
      <c r="C100" s="159">
        <v>0</v>
      </c>
      <c r="D100" s="159">
        <v>0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159">
        <v>0</v>
      </c>
    </row>
    <row r="101" spans="1:17" x14ac:dyDescent="0.25">
      <c r="A101" s="76" t="s">
        <v>80</v>
      </c>
      <c r="B101" s="159">
        <v>0</v>
      </c>
      <c r="C101" s="159">
        <v>0</v>
      </c>
      <c r="D101" s="159">
        <v>0</v>
      </c>
      <c r="E101" s="159">
        <v>0</v>
      </c>
      <c r="F101" s="159">
        <v>0</v>
      </c>
      <c r="G101" s="159">
        <v>0</v>
      </c>
      <c r="H101" s="159">
        <v>0</v>
      </c>
      <c r="I101" s="159">
        <v>0</v>
      </c>
      <c r="J101" s="159">
        <v>0</v>
      </c>
      <c r="K101" s="159">
        <v>0</v>
      </c>
      <c r="L101" s="159">
        <v>0</v>
      </c>
      <c r="M101" s="159">
        <v>0</v>
      </c>
      <c r="N101" s="159">
        <v>0</v>
      </c>
      <c r="O101" s="159">
        <v>0</v>
      </c>
      <c r="P101" s="159">
        <v>0</v>
      </c>
      <c r="Q101" s="159">
        <v>0</v>
      </c>
    </row>
    <row r="102" spans="1:17" x14ac:dyDescent="0.25">
      <c r="A102" s="129" t="s">
        <v>79</v>
      </c>
      <c r="B102" s="158">
        <v>13.222085284374717</v>
      </c>
      <c r="C102" s="158">
        <v>13.738586374111799</v>
      </c>
      <c r="D102" s="158">
        <v>13.913599203600779</v>
      </c>
      <c r="E102" s="158">
        <v>14.249983723008221</v>
      </c>
      <c r="F102" s="158">
        <v>14.04399741502222</v>
      </c>
      <c r="G102" s="158">
        <v>14.190066671461352</v>
      </c>
      <c r="H102" s="158">
        <v>13.914976306881442</v>
      </c>
      <c r="I102" s="158">
        <v>13.552635310886064</v>
      </c>
      <c r="J102" s="158">
        <v>12.519395652471239</v>
      </c>
      <c r="K102" s="158">
        <v>10.677929649822957</v>
      </c>
      <c r="L102" s="158">
        <v>11.628678173088112</v>
      </c>
      <c r="M102" s="158">
        <v>12.784821482515946</v>
      </c>
      <c r="N102" s="158">
        <v>13.53458861759316</v>
      </c>
      <c r="O102" s="158">
        <v>11.002617749673806</v>
      </c>
      <c r="P102" s="158">
        <v>9.8956098534096206</v>
      </c>
      <c r="Q102" s="158">
        <v>10.010972548249292</v>
      </c>
    </row>
    <row r="103" spans="1:17" x14ac:dyDescent="0.25">
      <c r="A103" s="92" t="s">
        <v>125</v>
      </c>
      <c r="B103" s="91">
        <v>6.1911944364749854</v>
      </c>
      <c r="C103" s="91">
        <v>6.4330442358400264</v>
      </c>
      <c r="D103" s="91">
        <v>6.5149933711647252</v>
      </c>
      <c r="E103" s="91">
        <v>6.6725042266976873</v>
      </c>
      <c r="F103" s="91">
        <v>6.5760518701620629</v>
      </c>
      <c r="G103" s="91">
        <v>6.6444482802861682</v>
      </c>
      <c r="H103" s="91">
        <v>6.5156381948809781</v>
      </c>
      <c r="I103" s="91">
        <v>6.3459733114480716</v>
      </c>
      <c r="J103" s="91">
        <v>5.862162514048145</v>
      </c>
      <c r="K103" s="91">
        <v>4.9999026038033563</v>
      </c>
      <c r="L103" s="91">
        <v>5.4450872203843854</v>
      </c>
      <c r="M103" s="91">
        <v>5.9864472155098358</v>
      </c>
      <c r="N103" s="91">
        <v>6.337523011460684</v>
      </c>
      <c r="O103" s="91">
        <v>5.1519366524538963</v>
      </c>
      <c r="P103" s="91">
        <v>4.6381041397189424</v>
      </c>
      <c r="Q103" s="91">
        <v>4.6918881654618021</v>
      </c>
    </row>
    <row r="104" spans="1:17" x14ac:dyDescent="0.25">
      <c r="A104" s="92" t="s">
        <v>26</v>
      </c>
      <c r="B104" s="91">
        <v>7.0308908478997321</v>
      </c>
      <c r="C104" s="91">
        <v>7.3055421382717727</v>
      </c>
      <c r="D104" s="91">
        <v>7.3986058324360524</v>
      </c>
      <c r="E104" s="91">
        <v>7.5774794963105325</v>
      </c>
      <c r="F104" s="91">
        <v>7.4679455448601573</v>
      </c>
      <c r="G104" s="91">
        <v>7.545618391175184</v>
      </c>
      <c r="H104" s="91">
        <v>7.3993381120004642</v>
      </c>
      <c r="I104" s="91">
        <v>7.2066619994379932</v>
      </c>
      <c r="J104" s="91">
        <v>6.6572331384230941</v>
      </c>
      <c r="K104" s="91">
        <v>5.6780270460195998</v>
      </c>
      <c r="L104" s="91">
        <v>6.1835909527037254</v>
      </c>
      <c r="M104" s="91">
        <v>6.7983742670061105</v>
      </c>
      <c r="N104" s="91">
        <v>7.197065606132476</v>
      </c>
      <c r="O104" s="91">
        <v>5.850681097219911</v>
      </c>
      <c r="P104" s="91">
        <v>5.2575057136906773</v>
      </c>
      <c r="Q104" s="91">
        <v>5.319084382787489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</v>
      </c>
      <c r="C106" s="157">
        <v>0</v>
      </c>
      <c r="D106" s="157">
        <v>0</v>
      </c>
      <c r="E106" s="157">
        <v>0</v>
      </c>
      <c r="F106" s="157">
        <v>0</v>
      </c>
      <c r="G106" s="157">
        <v>0</v>
      </c>
      <c r="H106" s="157">
        <v>0</v>
      </c>
      <c r="I106" s="157">
        <v>0</v>
      </c>
      <c r="J106" s="157">
        <v>0</v>
      </c>
      <c r="K106" s="157">
        <v>0</v>
      </c>
      <c r="L106" s="157">
        <v>0</v>
      </c>
      <c r="M106" s="157">
        <v>0</v>
      </c>
      <c r="N106" s="157">
        <v>0</v>
      </c>
      <c r="O106" s="157">
        <v>0</v>
      </c>
      <c r="P106" s="157">
        <v>0</v>
      </c>
      <c r="Q106" s="157">
        <v>0</v>
      </c>
    </row>
    <row r="107" spans="1:17" x14ac:dyDescent="0.25">
      <c r="A107" s="156" t="s">
        <v>206</v>
      </c>
      <c r="B107" s="204">
        <v>1763.5255470257143</v>
      </c>
      <c r="C107" s="204">
        <v>1960.373238351797</v>
      </c>
      <c r="D107" s="204">
        <v>1989.4790872612482</v>
      </c>
      <c r="E107" s="204">
        <v>2008.7971646685082</v>
      </c>
      <c r="F107" s="204">
        <v>1896.4662291267164</v>
      </c>
      <c r="G107" s="204">
        <v>1959.2685204859893</v>
      </c>
      <c r="H107" s="204">
        <v>1884.5466318324611</v>
      </c>
      <c r="I107" s="204">
        <v>1796.2388197065668</v>
      </c>
      <c r="J107" s="204">
        <v>1520.9939850926305</v>
      </c>
      <c r="K107" s="204">
        <v>1306.6723882145207</v>
      </c>
      <c r="L107" s="204">
        <v>1404.3095354236034</v>
      </c>
      <c r="M107" s="204">
        <v>1560.2003675971237</v>
      </c>
      <c r="N107" s="204">
        <v>1856.0096928667363</v>
      </c>
      <c r="O107" s="204">
        <v>1542.3254546748778</v>
      </c>
      <c r="P107" s="204">
        <v>1266.1770009209297</v>
      </c>
      <c r="Q107" s="204">
        <v>1173.1684481469019</v>
      </c>
    </row>
    <row r="108" spans="1:17" x14ac:dyDescent="0.25">
      <c r="A108" s="152" t="s">
        <v>218</v>
      </c>
      <c r="B108" s="151">
        <v>1763.5255470257143</v>
      </c>
      <c r="C108" s="151">
        <v>1960.373238351797</v>
      </c>
      <c r="D108" s="151">
        <v>1989.4790872612482</v>
      </c>
      <c r="E108" s="151">
        <v>2008.7971646685082</v>
      </c>
      <c r="F108" s="151">
        <v>1896.4662291267164</v>
      </c>
      <c r="G108" s="151">
        <v>1959.2685204859893</v>
      </c>
      <c r="H108" s="151">
        <v>1884.5466318324611</v>
      </c>
      <c r="I108" s="151">
        <v>1796.2388197065668</v>
      </c>
      <c r="J108" s="151">
        <v>1520.9939850926305</v>
      </c>
      <c r="K108" s="151">
        <v>1306.6723882145207</v>
      </c>
      <c r="L108" s="151">
        <v>1404.3095354236034</v>
      </c>
      <c r="M108" s="151">
        <v>1560.2003675971237</v>
      </c>
      <c r="N108" s="151">
        <v>1856.0096928667363</v>
      </c>
      <c r="O108" s="151">
        <v>1542.3254546748778</v>
      </c>
      <c r="P108" s="151">
        <v>1266.1770009209297</v>
      </c>
      <c r="Q108" s="151">
        <v>1173.1684481469019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15.142645076565895</v>
      </c>
      <c r="C110" s="208">
        <v>0</v>
      </c>
      <c r="D110" s="208">
        <v>0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1748.3829019491484</v>
      </c>
      <c r="C113" s="208">
        <v>1960.373238351797</v>
      </c>
      <c r="D113" s="208">
        <v>1989.4790872612482</v>
      </c>
      <c r="E113" s="208">
        <v>2008.7971646685082</v>
      </c>
      <c r="F113" s="208">
        <v>1896.4662291267164</v>
      </c>
      <c r="G113" s="208">
        <v>1959.2685204859893</v>
      </c>
      <c r="H113" s="208">
        <v>1884.5466318324611</v>
      </c>
      <c r="I113" s="208">
        <v>1796.2388197065668</v>
      </c>
      <c r="J113" s="208">
        <v>1520.9939850926305</v>
      </c>
      <c r="K113" s="208">
        <v>1306.6723882145207</v>
      </c>
      <c r="L113" s="208">
        <v>1404.3095354236034</v>
      </c>
      <c r="M113" s="208">
        <v>1560.2003675971237</v>
      </c>
      <c r="N113" s="208">
        <v>1856.0096928667363</v>
      </c>
      <c r="O113" s="208">
        <v>1542.3254546748778</v>
      </c>
      <c r="P113" s="208">
        <v>1266.1770009209297</v>
      </c>
      <c r="Q113" s="208">
        <v>1173.1684481469019</v>
      </c>
    </row>
    <row r="114" spans="1:17" x14ac:dyDescent="0.25">
      <c r="A114" s="152" t="s">
        <v>217</v>
      </c>
      <c r="B114" s="151">
        <v>0</v>
      </c>
      <c r="C114" s="151">
        <v>0</v>
      </c>
      <c r="D114" s="151">
        <v>0</v>
      </c>
      <c r="E114" s="151">
        <v>0</v>
      </c>
      <c r="F114" s="151">
        <v>0</v>
      </c>
      <c r="G114" s="151">
        <v>0</v>
      </c>
      <c r="H114" s="151">
        <v>0</v>
      </c>
      <c r="I114" s="151">
        <v>0</v>
      </c>
      <c r="J114" s="151">
        <v>0</v>
      </c>
      <c r="K114" s="151">
        <v>0</v>
      </c>
      <c r="L114" s="151">
        <v>0</v>
      </c>
      <c r="M114" s="151">
        <v>0</v>
      </c>
      <c r="N114" s="151">
        <v>0</v>
      </c>
      <c r="O114" s="151">
        <v>0</v>
      </c>
      <c r="P114" s="151">
        <v>0</v>
      </c>
      <c r="Q114" s="151">
        <v>0</v>
      </c>
    </row>
    <row r="115" spans="1:17" x14ac:dyDescent="0.25">
      <c r="A115" s="156" t="s">
        <v>205</v>
      </c>
      <c r="B115" s="204">
        <v>0</v>
      </c>
      <c r="C115" s="204">
        <v>0</v>
      </c>
      <c r="D115" s="204">
        <v>0</v>
      </c>
      <c r="E115" s="204">
        <v>0</v>
      </c>
      <c r="F115" s="204">
        <v>0</v>
      </c>
      <c r="G115" s="204">
        <v>0</v>
      </c>
      <c r="H115" s="204">
        <v>0</v>
      </c>
      <c r="I115" s="204">
        <v>0</v>
      </c>
      <c r="J115" s="204">
        <v>0</v>
      </c>
      <c r="K115" s="204">
        <v>0</v>
      </c>
      <c r="L115" s="204">
        <v>0</v>
      </c>
      <c r="M115" s="204">
        <v>0</v>
      </c>
      <c r="N115" s="204">
        <v>0</v>
      </c>
      <c r="O115" s="204">
        <v>0</v>
      </c>
      <c r="P115" s="204">
        <v>0</v>
      </c>
      <c r="Q115" s="204">
        <v>0</v>
      </c>
    </row>
    <row r="116" spans="1:17" x14ac:dyDescent="0.25">
      <c r="A116" s="156" t="s">
        <v>204</v>
      </c>
      <c r="B116" s="204">
        <v>135.24262374179577</v>
      </c>
      <c r="C116" s="204">
        <v>150.48197504983281</v>
      </c>
      <c r="D116" s="204">
        <v>152.71619532162123</v>
      </c>
      <c r="E116" s="204">
        <v>154.1990876533153</v>
      </c>
      <c r="F116" s="204">
        <v>145.57635157998635</v>
      </c>
      <c r="G116" s="204">
        <v>150.39717480717169</v>
      </c>
      <c r="H116" s="204">
        <v>144.66138064100949</v>
      </c>
      <c r="I116" s="204">
        <v>137.88270517194181</v>
      </c>
      <c r="J116" s="204">
        <v>116.75438862249041</v>
      </c>
      <c r="K116" s="204">
        <v>100.30265557334479</v>
      </c>
      <c r="L116" s="204">
        <v>107.79746853182397</v>
      </c>
      <c r="M116" s="204">
        <v>119.76394504695764</v>
      </c>
      <c r="N116" s="204">
        <v>142.47083097759528</v>
      </c>
      <c r="O116" s="204">
        <v>118.39183276356135</v>
      </c>
      <c r="P116" s="204">
        <v>97.194152691786059</v>
      </c>
      <c r="Q116" s="204">
        <v>90.054639437805164</v>
      </c>
    </row>
    <row r="117" spans="1:17" x14ac:dyDescent="0.25">
      <c r="A117" s="152" t="s">
        <v>216</v>
      </c>
      <c r="B117" s="151">
        <v>135.24262374179577</v>
      </c>
      <c r="C117" s="151">
        <v>150.48197504983281</v>
      </c>
      <c r="D117" s="151">
        <v>152.71619532162123</v>
      </c>
      <c r="E117" s="151">
        <v>154.1990876533153</v>
      </c>
      <c r="F117" s="151">
        <v>145.57635157998635</v>
      </c>
      <c r="G117" s="151">
        <v>150.39717480717169</v>
      </c>
      <c r="H117" s="151">
        <v>144.66138064100949</v>
      </c>
      <c r="I117" s="151">
        <v>137.88270517194181</v>
      </c>
      <c r="J117" s="151">
        <v>116.75438862249041</v>
      </c>
      <c r="K117" s="151">
        <v>100.30265557334479</v>
      </c>
      <c r="L117" s="151">
        <v>107.79746853182397</v>
      </c>
      <c r="M117" s="151">
        <v>119.76394504695764</v>
      </c>
      <c r="N117" s="151">
        <v>142.47083097759528</v>
      </c>
      <c r="O117" s="151">
        <v>118.39183276356135</v>
      </c>
      <c r="P117" s="151">
        <v>97.194152691786059</v>
      </c>
      <c r="Q117" s="151">
        <v>90.054639437805164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135.24262374179577</v>
      </c>
      <c r="C122" s="208">
        <v>150.48197504983281</v>
      </c>
      <c r="D122" s="208">
        <v>152.71619532162123</v>
      </c>
      <c r="E122" s="208">
        <v>154.1990876533153</v>
      </c>
      <c r="F122" s="208">
        <v>145.57635157998635</v>
      </c>
      <c r="G122" s="208">
        <v>150.39717480717169</v>
      </c>
      <c r="H122" s="208">
        <v>144.66138064100949</v>
      </c>
      <c r="I122" s="208">
        <v>137.88270517194181</v>
      </c>
      <c r="J122" s="208">
        <v>116.75438862249041</v>
      </c>
      <c r="K122" s="208">
        <v>100.30265557334479</v>
      </c>
      <c r="L122" s="208">
        <v>107.79746853182397</v>
      </c>
      <c r="M122" s="208">
        <v>119.76394504695764</v>
      </c>
      <c r="N122" s="208">
        <v>142.47083097759528</v>
      </c>
      <c r="O122" s="208">
        <v>118.39183276356135</v>
      </c>
      <c r="P122" s="208">
        <v>97.194152691786059</v>
      </c>
      <c r="Q122" s="208">
        <v>90.054639437805164</v>
      </c>
    </row>
    <row r="123" spans="1:17" x14ac:dyDescent="0.25">
      <c r="A123" s="152" t="s">
        <v>215</v>
      </c>
      <c r="B123" s="261">
        <v>0</v>
      </c>
      <c r="C123" s="261">
        <v>0</v>
      </c>
      <c r="D123" s="261">
        <v>0</v>
      </c>
      <c r="E123" s="261">
        <v>0</v>
      </c>
      <c r="F123" s="261">
        <v>0</v>
      </c>
      <c r="G123" s="261">
        <v>0</v>
      </c>
      <c r="H123" s="261">
        <v>0</v>
      </c>
      <c r="I123" s="261">
        <v>0</v>
      </c>
      <c r="J123" s="261">
        <v>0</v>
      </c>
      <c r="K123" s="261">
        <v>0</v>
      </c>
      <c r="L123" s="261">
        <v>0</v>
      </c>
      <c r="M123" s="261">
        <v>0</v>
      </c>
      <c r="N123" s="261">
        <v>0</v>
      </c>
      <c r="O123" s="261">
        <v>0</v>
      </c>
      <c r="P123" s="261">
        <v>0</v>
      </c>
      <c r="Q123" s="261">
        <v>0</v>
      </c>
    </row>
    <row r="124" spans="1:17" x14ac:dyDescent="0.25">
      <c r="A124" s="175" t="s">
        <v>203</v>
      </c>
      <c r="B124" s="255">
        <v>0</v>
      </c>
      <c r="C124" s="255">
        <v>0</v>
      </c>
      <c r="D124" s="255">
        <v>0</v>
      </c>
      <c r="E124" s="255">
        <v>0</v>
      </c>
      <c r="F124" s="255">
        <v>0</v>
      </c>
      <c r="G124" s="255">
        <v>0</v>
      </c>
      <c r="H124" s="255">
        <v>0</v>
      </c>
      <c r="I124" s="255">
        <v>0</v>
      </c>
      <c r="J124" s="255">
        <v>0</v>
      </c>
      <c r="K124" s="255">
        <v>0</v>
      </c>
      <c r="L124" s="255">
        <v>0</v>
      </c>
      <c r="M124" s="255">
        <v>0</v>
      </c>
      <c r="N124" s="255">
        <v>0</v>
      </c>
      <c r="O124" s="255">
        <v>0</v>
      </c>
      <c r="P124" s="255">
        <v>0</v>
      </c>
      <c r="Q124" s="255">
        <v>0</v>
      </c>
    </row>
    <row r="125" spans="1:17" x14ac:dyDescent="0.25">
      <c r="A125" s="177" t="s">
        <v>98</v>
      </c>
      <c r="B125" s="176">
        <v>777.19573000000003</v>
      </c>
      <c r="C125" s="176">
        <v>752.38815499999998</v>
      </c>
      <c r="D125" s="176">
        <v>813.98704999999995</v>
      </c>
      <c r="E125" s="176">
        <v>751.513444166667</v>
      </c>
      <c r="F125" s="176">
        <v>713.36811443138299</v>
      </c>
      <c r="G125" s="176">
        <v>694.74077351917401</v>
      </c>
      <c r="H125" s="176">
        <v>696.06998410547305</v>
      </c>
      <c r="I125" s="176">
        <v>684.64468370885902</v>
      </c>
      <c r="J125" s="176">
        <v>609.36254863680801</v>
      </c>
      <c r="K125" s="176">
        <v>516.03950120729598</v>
      </c>
      <c r="L125" s="176">
        <v>544.53701100000001</v>
      </c>
      <c r="M125" s="176">
        <v>583.99643900000001</v>
      </c>
      <c r="N125" s="176">
        <v>522.62539100000004</v>
      </c>
      <c r="O125" s="176">
        <v>510.10670255119993</v>
      </c>
      <c r="P125" s="176">
        <v>495.99963700000001</v>
      </c>
      <c r="Q125" s="176">
        <v>498.78322423200007</v>
      </c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134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SUM(B130:B135,B137:B140,B141)</f>
        <v>1</v>
      </c>
      <c r="C129" s="77">
        <f t="shared" si="0"/>
        <v>0.99999999999999989</v>
      </c>
      <c r="D129" s="77">
        <f t="shared" si="0"/>
        <v>1</v>
      </c>
      <c r="E129" s="77">
        <f t="shared" si="0"/>
        <v>1</v>
      </c>
      <c r="F129" s="77">
        <f t="shared" si="0"/>
        <v>0.99999999999999989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1</v>
      </c>
      <c r="K129" s="77">
        <f t="shared" si="0"/>
        <v>1</v>
      </c>
      <c r="L129" s="77">
        <f t="shared" si="0"/>
        <v>1</v>
      </c>
      <c r="M129" s="77">
        <f t="shared" si="0"/>
        <v>1</v>
      </c>
      <c r="N129" s="77">
        <f t="shared" si="0"/>
        <v>1</v>
      </c>
      <c r="O129" s="77">
        <f t="shared" si="0"/>
        <v>1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0</v>
      </c>
      <c r="C130" s="240">
        <f t="shared" si="1"/>
        <v>0</v>
      </c>
      <c r="D130" s="240">
        <f t="shared" si="1"/>
        <v>0</v>
      </c>
      <c r="E130" s="240">
        <f t="shared" si="1"/>
        <v>0</v>
      </c>
      <c r="F130" s="240">
        <f t="shared" si="1"/>
        <v>0</v>
      </c>
      <c r="G130" s="240">
        <f t="shared" si="1"/>
        <v>0</v>
      </c>
      <c r="H130" s="240">
        <f t="shared" si="1"/>
        <v>0</v>
      </c>
      <c r="I130" s="240">
        <f t="shared" si="1"/>
        <v>0</v>
      </c>
      <c r="J130" s="240">
        <f t="shared" si="1"/>
        <v>0</v>
      </c>
      <c r="K130" s="240">
        <f t="shared" si="1"/>
        <v>0</v>
      </c>
      <c r="L130" s="240">
        <f t="shared" si="1"/>
        <v>0</v>
      </c>
      <c r="M130" s="240">
        <f t="shared" si="1"/>
        <v>0</v>
      </c>
      <c r="N130" s="240">
        <f t="shared" si="1"/>
        <v>0</v>
      </c>
      <c r="O130" s="240">
        <f t="shared" si="1"/>
        <v>0</v>
      </c>
      <c r="P130" s="240">
        <f t="shared" si="1"/>
        <v>0</v>
      </c>
      <c r="Q130" s="240">
        <f t="shared" si="1"/>
        <v>0</v>
      </c>
    </row>
    <row r="131" spans="1:17" x14ac:dyDescent="0.25">
      <c r="A131" s="76" t="s">
        <v>82</v>
      </c>
      <c r="B131" s="239">
        <f t="shared" ref="B131:Q131" si="2">IF(B$7=0,0,B$7/B$5)</f>
        <v>0</v>
      </c>
      <c r="C131" s="239">
        <f t="shared" si="2"/>
        <v>0</v>
      </c>
      <c r="D131" s="239">
        <f t="shared" si="2"/>
        <v>0</v>
      </c>
      <c r="E131" s="239">
        <f t="shared" si="2"/>
        <v>0</v>
      </c>
      <c r="F131" s="239">
        <f t="shared" si="2"/>
        <v>0</v>
      </c>
      <c r="G131" s="239">
        <f t="shared" si="2"/>
        <v>0</v>
      </c>
      <c r="H131" s="239">
        <f t="shared" si="2"/>
        <v>0</v>
      </c>
      <c r="I131" s="239">
        <f t="shared" si="2"/>
        <v>0</v>
      </c>
      <c r="J131" s="239">
        <f t="shared" si="2"/>
        <v>0</v>
      </c>
      <c r="K131" s="239">
        <f t="shared" si="2"/>
        <v>0</v>
      </c>
      <c r="L131" s="239">
        <f t="shared" si="2"/>
        <v>0</v>
      </c>
      <c r="M131" s="239">
        <f t="shared" si="2"/>
        <v>0</v>
      </c>
      <c r="N131" s="239">
        <f t="shared" si="2"/>
        <v>0</v>
      </c>
      <c r="O131" s="239">
        <f t="shared" si="2"/>
        <v>0</v>
      </c>
      <c r="P131" s="239">
        <f t="shared" si="2"/>
        <v>0</v>
      </c>
      <c r="Q131" s="239">
        <f t="shared" si="2"/>
        <v>0</v>
      </c>
    </row>
    <row r="132" spans="1:17" x14ac:dyDescent="0.25">
      <c r="A132" s="76" t="s">
        <v>81</v>
      </c>
      <c r="B132" s="239">
        <f t="shared" ref="B132:Q132" si="3">IF(B$8=0,0,B$8/B$5)</f>
        <v>0</v>
      </c>
      <c r="C132" s="239">
        <f t="shared" si="3"/>
        <v>0</v>
      </c>
      <c r="D132" s="239">
        <f t="shared" si="3"/>
        <v>0</v>
      </c>
      <c r="E132" s="239">
        <f t="shared" si="3"/>
        <v>0</v>
      </c>
      <c r="F132" s="239">
        <f t="shared" si="3"/>
        <v>0</v>
      </c>
      <c r="G132" s="239">
        <f t="shared" si="3"/>
        <v>0</v>
      </c>
      <c r="H132" s="239">
        <f t="shared" si="3"/>
        <v>0</v>
      </c>
      <c r="I132" s="239">
        <f t="shared" si="3"/>
        <v>0</v>
      </c>
      <c r="J132" s="239">
        <f t="shared" si="3"/>
        <v>0</v>
      </c>
      <c r="K132" s="239">
        <f t="shared" si="3"/>
        <v>0</v>
      </c>
      <c r="L132" s="239">
        <f t="shared" si="3"/>
        <v>0</v>
      </c>
      <c r="M132" s="239">
        <f t="shared" si="3"/>
        <v>0</v>
      </c>
      <c r="N132" s="239">
        <f t="shared" si="3"/>
        <v>0</v>
      </c>
      <c r="O132" s="239">
        <f t="shared" si="3"/>
        <v>0</v>
      </c>
      <c r="P132" s="239">
        <f t="shared" si="3"/>
        <v>0</v>
      </c>
      <c r="Q132" s="239">
        <f t="shared" si="3"/>
        <v>0</v>
      </c>
    </row>
    <row r="133" spans="1:17" x14ac:dyDescent="0.25">
      <c r="A133" s="76" t="s">
        <v>80</v>
      </c>
      <c r="B133" s="239">
        <f t="shared" ref="B133:Q133" si="4">IF(B$9=0,0,B$9/B$5)</f>
        <v>0</v>
      </c>
      <c r="C133" s="239">
        <f t="shared" si="4"/>
        <v>0</v>
      </c>
      <c r="D133" s="239">
        <f t="shared" si="4"/>
        <v>0</v>
      </c>
      <c r="E133" s="239">
        <f t="shared" si="4"/>
        <v>0</v>
      </c>
      <c r="F133" s="239">
        <f t="shared" si="4"/>
        <v>0</v>
      </c>
      <c r="G133" s="239">
        <f t="shared" si="4"/>
        <v>0</v>
      </c>
      <c r="H133" s="239">
        <f t="shared" si="4"/>
        <v>0</v>
      </c>
      <c r="I133" s="239">
        <f t="shared" si="4"/>
        <v>0</v>
      </c>
      <c r="J133" s="239">
        <f t="shared" si="4"/>
        <v>0</v>
      </c>
      <c r="K133" s="239">
        <f t="shared" si="4"/>
        <v>0</v>
      </c>
      <c r="L133" s="239">
        <f t="shared" si="4"/>
        <v>0</v>
      </c>
      <c r="M133" s="239">
        <f t="shared" si="4"/>
        <v>0</v>
      </c>
      <c r="N133" s="239">
        <f t="shared" si="4"/>
        <v>0</v>
      </c>
      <c r="O133" s="239">
        <f t="shared" si="4"/>
        <v>0</v>
      </c>
      <c r="P133" s="239">
        <f t="shared" si="4"/>
        <v>0</v>
      </c>
      <c r="Q133" s="239">
        <f t="shared" si="4"/>
        <v>0</v>
      </c>
    </row>
    <row r="134" spans="1:17" x14ac:dyDescent="0.25">
      <c r="A134" s="129" t="s">
        <v>79</v>
      </c>
      <c r="B134" s="238">
        <f t="shared" ref="B134:Q134" si="5">IF(B$10=0,0,B$10/B$5)</f>
        <v>3.6610599507239626E-4</v>
      </c>
      <c r="C134" s="238">
        <f t="shared" si="5"/>
        <v>3.6348240918365152E-4</v>
      </c>
      <c r="D134" s="238">
        <f t="shared" si="5"/>
        <v>3.7953303387533639E-4</v>
      </c>
      <c r="E134" s="238">
        <f t="shared" si="5"/>
        <v>3.9426742737563245E-4</v>
      </c>
      <c r="F134" s="238">
        <f t="shared" si="5"/>
        <v>3.8521794727909721E-4</v>
      </c>
      <c r="G134" s="238">
        <f t="shared" si="5"/>
        <v>3.9300692128003842E-4</v>
      </c>
      <c r="H134" s="238">
        <f t="shared" si="5"/>
        <v>4.0368689638515409E-4</v>
      </c>
      <c r="I134" s="238">
        <f t="shared" si="5"/>
        <v>3.8637043845174364E-4</v>
      </c>
      <c r="J134" s="238">
        <f t="shared" si="5"/>
        <v>3.8356011861942127E-4</v>
      </c>
      <c r="K134" s="238">
        <f t="shared" si="5"/>
        <v>3.7523393197913025E-4</v>
      </c>
      <c r="L134" s="238">
        <f t="shared" si="5"/>
        <v>3.5742483488398206E-4</v>
      </c>
      <c r="M134" s="238">
        <f t="shared" si="5"/>
        <v>3.605180714468937E-4</v>
      </c>
      <c r="N134" s="238">
        <f t="shared" si="5"/>
        <v>3.7580060090499262E-4</v>
      </c>
      <c r="O134" s="238">
        <f t="shared" si="5"/>
        <v>3.9016314836352487E-4</v>
      </c>
      <c r="P134" s="238">
        <f t="shared" si="5"/>
        <v>3.5901498690952627E-4</v>
      </c>
      <c r="Q134" s="238">
        <f t="shared" si="5"/>
        <v>3.8666810492239239E-4</v>
      </c>
    </row>
    <row r="135" spans="1:17" x14ac:dyDescent="0.25">
      <c r="A135" s="127" t="s">
        <v>214</v>
      </c>
      <c r="B135" s="236">
        <f t="shared" ref="B135:Q135" si="6">IF(B$15=0,0,B$15/B$5)</f>
        <v>0</v>
      </c>
      <c r="C135" s="236">
        <f t="shared" si="6"/>
        <v>0</v>
      </c>
      <c r="D135" s="236">
        <f t="shared" si="6"/>
        <v>0</v>
      </c>
      <c r="E135" s="236">
        <f t="shared" si="6"/>
        <v>0</v>
      </c>
      <c r="F135" s="236">
        <f t="shared" si="6"/>
        <v>0</v>
      </c>
      <c r="G135" s="236">
        <f t="shared" si="6"/>
        <v>0</v>
      </c>
      <c r="H135" s="236">
        <f t="shared" si="6"/>
        <v>0</v>
      </c>
      <c r="I135" s="236">
        <f t="shared" si="6"/>
        <v>0</v>
      </c>
      <c r="J135" s="236">
        <f t="shared" si="6"/>
        <v>0</v>
      </c>
      <c r="K135" s="236">
        <f t="shared" si="6"/>
        <v>0</v>
      </c>
      <c r="L135" s="236">
        <f t="shared" si="6"/>
        <v>0</v>
      </c>
      <c r="M135" s="236">
        <f t="shared" si="6"/>
        <v>0</v>
      </c>
      <c r="N135" s="236">
        <f t="shared" si="6"/>
        <v>0</v>
      </c>
      <c r="O135" s="236">
        <f t="shared" si="6"/>
        <v>0</v>
      </c>
      <c r="P135" s="236">
        <f t="shared" si="6"/>
        <v>0</v>
      </c>
      <c r="Q135" s="236">
        <f t="shared" si="6"/>
        <v>0</v>
      </c>
    </row>
    <row r="136" spans="1:17" x14ac:dyDescent="0.25">
      <c r="A136" s="127" t="s">
        <v>213</v>
      </c>
      <c r="B136" s="237">
        <f t="shared" ref="B136:Q136" si="7">IF(B$16=0,0,B$16/B$5)</f>
        <v>0.14708149569612242</v>
      </c>
      <c r="C136" s="237">
        <f t="shared" si="7"/>
        <v>0.14612067794296676</v>
      </c>
      <c r="D136" s="237">
        <f t="shared" si="7"/>
        <v>0.14239578501388753</v>
      </c>
      <c r="E136" s="237">
        <f t="shared" si="7"/>
        <v>0.14828670185655762</v>
      </c>
      <c r="F136" s="237">
        <f t="shared" si="7"/>
        <v>0.14644711363456903</v>
      </c>
      <c r="G136" s="237">
        <f t="shared" si="7"/>
        <v>0.15638734526274248</v>
      </c>
      <c r="H136" s="237">
        <f t="shared" si="7"/>
        <v>0.16242496540887319</v>
      </c>
      <c r="I136" s="237">
        <f t="shared" si="7"/>
        <v>0.1557730126989752</v>
      </c>
      <c r="J136" s="237">
        <f t="shared" si="7"/>
        <v>0.15486018082398129</v>
      </c>
      <c r="K136" s="237">
        <f t="shared" si="7"/>
        <v>0.15176659770943196</v>
      </c>
      <c r="L136" s="237">
        <f t="shared" si="7"/>
        <v>0.1447559891584155</v>
      </c>
      <c r="M136" s="237">
        <f t="shared" si="7"/>
        <v>0.14613074021544795</v>
      </c>
      <c r="N136" s="237">
        <f t="shared" si="7"/>
        <v>0.1523686986400436</v>
      </c>
      <c r="O136" s="237">
        <f t="shared" si="7"/>
        <v>0.15822246232992493</v>
      </c>
      <c r="P136" s="237">
        <f t="shared" si="7"/>
        <v>0.14566873499434363</v>
      </c>
      <c r="Q136" s="237">
        <f t="shared" si="7"/>
        <v>0.15419120797840913</v>
      </c>
    </row>
    <row r="137" spans="1:17" x14ac:dyDescent="0.25">
      <c r="A137" s="142" t="s">
        <v>227</v>
      </c>
      <c r="B137" s="235">
        <f t="shared" ref="B137:Q137" si="8">IF(B$17=0,0,B$17/B$5)</f>
        <v>0.13906228703017434</v>
      </c>
      <c r="C137" s="235">
        <f t="shared" si="8"/>
        <v>0.13808354718524343</v>
      </c>
      <c r="D137" s="235">
        <f t="shared" si="8"/>
        <v>0.13385707388050391</v>
      </c>
      <c r="E137" s="235">
        <f t="shared" si="8"/>
        <v>0.13937790936932912</v>
      </c>
      <c r="F137" s="235">
        <f t="shared" si="8"/>
        <v>0.1377882545582412</v>
      </c>
      <c r="G137" s="235">
        <f t="shared" si="8"/>
        <v>0.14743816019433914</v>
      </c>
      <c r="H137" s="235">
        <f t="shared" si="8"/>
        <v>0.15326321311339686</v>
      </c>
      <c r="I137" s="235">
        <f t="shared" si="8"/>
        <v>0.14677849414709493</v>
      </c>
      <c r="J137" s="235">
        <f t="shared" si="8"/>
        <v>0.14571088008554056</v>
      </c>
      <c r="K137" s="235">
        <f t="shared" si="8"/>
        <v>0.14254784012330443</v>
      </c>
      <c r="L137" s="235">
        <f t="shared" si="8"/>
        <v>0.13578233170547613</v>
      </c>
      <c r="M137" s="235">
        <f t="shared" si="8"/>
        <v>0.13695742317097295</v>
      </c>
      <c r="N137" s="235">
        <f t="shared" si="8"/>
        <v>0.14276311231636174</v>
      </c>
      <c r="O137" s="235">
        <f t="shared" si="8"/>
        <v>0.14821930895637159</v>
      </c>
      <c r="P137" s="235">
        <f t="shared" si="8"/>
        <v>0.13651945863609813</v>
      </c>
      <c r="Q137" s="235">
        <f t="shared" si="8"/>
        <v>0.14437602351069817</v>
      </c>
    </row>
    <row r="138" spans="1:17" x14ac:dyDescent="0.25">
      <c r="A138" s="142" t="s">
        <v>226</v>
      </c>
      <c r="B138" s="235">
        <f t="shared" ref="B138:Q138" si="9">IF(B$25=0,0,B$25/B$5)</f>
        <v>8.0192086659480657E-3</v>
      </c>
      <c r="C138" s="235">
        <f t="shared" si="9"/>
        <v>8.0371307577233441E-3</v>
      </c>
      <c r="D138" s="235">
        <f t="shared" si="9"/>
        <v>8.5387111333836245E-3</v>
      </c>
      <c r="E138" s="235">
        <f t="shared" si="9"/>
        <v>8.9087924872285201E-3</v>
      </c>
      <c r="F138" s="235">
        <f t="shared" si="9"/>
        <v>8.6588590763278135E-3</v>
      </c>
      <c r="G138" s="235">
        <f t="shared" si="9"/>
        <v>8.9491850684033127E-3</v>
      </c>
      <c r="H138" s="235">
        <f t="shared" si="9"/>
        <v>9.1617522954763383E-3</v>
      </c>
      <c r="I138" s="235">
        <f t="shared" si="9"/>
        <v>8.9945185518802689E-3</v>
      </c>
      <c r="J138" s="235">
        <f t="shared" si="9"/>
        <v>9.1493007384407105E-3</v>
      </c>
      <c r="K138" s="235">
        <f t="shared" si="9"/>
        <v>9.2187575861275399E-3</v>
      </c>
      <c r="L138" s="235">
        <f t="shared" si="9"/>
        <v>8.9736574529393938E-3</v>
      </c>
      <c r="M138" s="235">
        <f t="shared" si="9"/>
        <v>9.1733170444749847E-3</v>
      </c>
      <c r="N138" s="235">
        <f t="shared" si="9"/>
        <v>9.6055863236818653E-3</v>
      </c>
      <c r="O138" s="235">
        <f t="shared" si="9"/>
        <v>1.0003153373553349E-2</v>
      </c>
      <c r="P138" s="235">
        <f t="shared" si="9"/>
        <v>9.1492763582455144E-3</v>
      </c>
      <c r="Q138" s="235">
        <f t="shared" si="9"/>
        <v>9.8151844677109613E-3</v>
      </c>
    </row>
    <row r="139" spans="1:17" x14ac:dyDescent="0.25">
      <c r="A139" s="127" t="s">
        <v>212</v>
      </c>
      <c r="B139" s="237">
        <f t="shared" ref="B139:Q139" si="10">IF(B$36=0,0,B$36/B$5)</f>
        <v>0.17128656770624107</v>
      </c>
      <c r="C139" s="237">
        <f t="shared" si="10"/>
        <v>0.1970091641369652</v>
      </c>
      <c r="D139" s="237">
        <f t="shared" si="10"/>
        <v>0.20704282291594622</v>
      </c>
      <c r="E139" s="237">
        <f t="shared" si="10"/>
        <v>0.20808313150990632</v>
      </c>
      <c r="F139" s="237">
        <f t="shared" si="10"/>
        <v>0.20647948578034872</v>
      </c>
      <c r="G139" s="237">
        <f t="shared" si="10"/>
        <v>0.17593009300042409</v>
      </c>
      <c r="H139" s="237">
        <f t="shared" si="10"/>
        <v>0.17929256725953063</v>
      </c>
      <c r="I139" s="237">
        <f t="shared" si="10"/>
        <v>0.1790511385836043</v>
      </c>
      <c r="J139" s="237">
        <f t="shared" si="10"/>
        <v>0.17154081934349219</v>
      </c>
      <c r="K139" s="237">
        <f t="shared" si="10"/>
        <v>0.17382614837306612</v>
      </c>
      <c r="L139" s="237">
        <f t="shared" si="10"/>
        <v>0.17625592432835105</v>
      </c>
      <c r="M139" s="237">
        <f t="shared" si="10"/>
        <v>0.18290034296001315</v>
      </c>
      <c r="N139" s="237">
        <f t="shared" si="10"/>
        <v>0.18621725690540683</v>
      </c>
      <c r="O139" s="237">
        <f t="shared" si="10"/>
        <v>0.16176658903812785</v>
      </c>
      <c r="P139" s="237">
        <f t="shared" si="10"/>
        <v>0.15563633211423647</v>
      </c>
      <c r="Q139" s="237">
        <f t="shared" si="10"/>
        <v>0.16102253869200214</v>
      </c>
    </row>
    <row r="140" spans="1:17" x14ac:dyDescent="0.25">
      <c r="A140" s="127" t="s">
        <v>211</v>
      </c>
      <c r="B140" s="236">
        <f t="shared" ref="B140:Q140" si="11">IF(B$44=0,0,B$44/B$5)</f>
        <v>0</v>
      </c>
      <c r="C140" s="236">
        <f t="shared" si="11"/>
        <v>0</v>
      </c>
      <c r="D140" s="236">
        <f t="shared" si="11"/>
        <v>0</v>
      </c>
      <c r="E140" s="236">
        <f t="shared" si="11"/>
        <v>0</v>
      </c>
      <c r="F140" s="236">
        <f t="shared" si="11"/>
        <v>0</v>
      </c>
      <c r="G140" s="236">
        <f t="shared" si="11"/>
        <v>0</v>
      </c>
      <c r="H140" s="236">
        <f t="shared" si="11"/>
        <v>0</v>
      </c>
      <c r="I140" s="236">
        <f t="shared" si="11"/>
        <v>0</v>
      </c>
      <c r="J140" s="236">
        <f t="shared" si="11"/>
        <v>0</v>
      </c>
      <c r="K140" s="236">
        <f t="shared" si="11"/>
        <v>0</v>
      </c>
      <c r="L140" s="236">
        <f t="shared" si="11"/>
        <v>0</v>
      </c>
      <c r="M140" s="236">
        <f t="shared" si="11"/>
        <v>0</v>
      </c>
      <c r="N140" s="236">
        <f t="shared" si="11"/>
        <v>0</v>
      </c>
      <c r="O140" s="236">
        <f t="shared" si="11"/>
        <v>0</v>
      </c>
      <c r="P140" s="236">
        <f t="shared" si="11"/>
        <v>0</v>
      </c>
      <c r="Q140" s="236">
        <f t="shared" si="11"/>
        <v>0</v>
      </c>
    </row>
    <row r="141" spans="1:17" x14ac:dyDescent="0.25">
      <c r="A141" s="177" t="s">
        <v>98</v>
      </c>
      <c r="B141" s="209">
        <f t="shared" ref="B141:Q141" si="12">IF(B$45=0,0,B$45/B$5)</f>
        <v>0.68126583060256418</v>
      </c>
      <c r="C141" s="209">
        <f t="shared" si="12"/>
        <v>0.65650667551088426</v>
      </c>
      <c r="D141" s="209">
        <f t="shared" si="12"/>
        <v>0.65018185903629089</v>
      </c>
      <c r="E141" s="209">
        <f t="shared" si="12"/>
        <v>0.64323589920616042</v>
      </c>
      <c r="F141" s="209">
        <f t="shared" si="12"/>
        <v>0.64668818263780303</v>
      </c>
      <c r="G141" s="209">
        <f t="shared" si="12"/>
        <v>0.66728955481555341</v>
      </c>
      <c r="H141" s="209">
        <f t="shared" si="12"/>
        <v>0.65787878043521109</v>
      </c>
      <c r="I141" s="209">
        <f t="shared" si="12"/>
        <v>0.66478947827896873</v>
      </c>
      <c r="J141" s="209">
        <f t="shared" si="12"/>
        <v>0.67321543971390707</v>
      </c>
      <c r="K141" s="209">
        <f t="shared" si="12"/>
        <v>0.67403201998552276</v>
      </c>
      <c r="L141" s="209">
        <f t="shared" si="12"/>
        <v>0.67863066167834951</v>
      </c>
      <c r="M141" s="209">
        <f t="shared" si="12"/>
        <v>0.67060839875309208</v>
      </c>
      <c r="N141" s="209">
        <f t="shared" si="12"/>
        <v>0.66103824385364451</v>
      </c>
      <c r="O141" s="209">
        <f t="shared" si="12"/>
        <v>0.67962078548358373</v>
      </c>
      <c r="P141" s="209">
        <f t="shared" si="12"/>
        <v>0.69833591790451044</v>
      </c>
      <c r="Q141" s="209">
        <f t="shared" si="12"/>
        <v>0.68439958522466637</v>
      </c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3">SUM(B144:B149,B151:B153,B155:B156,B158:B159,B160)</f>
        <v>1</v>
      </c>
      <c r="C143" s="77">
        <f t="shared" si="13"/>
        <v>0.99999999999999989</v>
      </c>
      <c r="D143" s="77">
        <f t="shared" si="13"/>
        <v>1</v>
      </c>
      <c r="E143" s="77">
        <f t="shared" si="13"/>
        <v>1</v>
      </c>
      <c r="F143" s="77">
        <f t="shared" si="13"/>
        <v>1</v>
      </c>
      <c r="G143" s="77">
        <f t="shared" si="13"/>
        <v>1</v>
      </c>
      <c r="H143" s="77">
        <f t="shared" si="13"/>
        <v>1</v>
      </c>
      <c r="I143" s="77">
        <f t="shared" si="13"/>
        <v>1</v>
      </c>
      <c r="J143" s="77">
        <f t="shared" si="13"/>
        <v>1.0000000000000002</v>
      </c>
      <c r="K143" s="77">
        <f t="shared" si="13"/>
        <v>0.99999999999999989</v>
      </c>
      <c r="L143" s="77">
        <f t="shared" si="13"/>
        <v>0.99999999999999989</v>
      </c>
      <c r="M143" s="77">
        <f t="shared" si="13"/>
        <v>1.0000000000000002</v>
      </c>
      <c r="N143" s="77">
        <f t="shared" si="13"/>
        <v>1</v>
      </c>
      <c r="O143" s="77">
        <f t="shared" si="13"/>
        <v>1</v>
      </c>
      <c r="P143" s="77">
        <f t="shared" si="13"/>
        <v>0.99999999999999989</v>
      </c>
      <c r="Q143" s="77">
        <f t="shared" si="13"/>
        <v>1</v>
      </c>
    </row>
    <row r="144" spans="1:17" x14ac:dyDescent="0.25">
      <c r="A144" s="132" t="s">
        <v>83</v>
      </c>
      <c r="B144" s="240">
        <f t="shared" ref="B144:Q144" si="14">IF(B$48=0,0,B$48/B$47)</f>
        <v>0</v>
      </c>
      <c r="C144" s="240">
        <f t="shared" si="14"/>
        <v>0</v>
      </c>
      <c r="D144" s="240">
        <f t="shared" si="14"/>
        <v>0</v>
      </c>
      <c r="E144" s="240">
        <f t="shared" si="14"/>
        <v>0</v>
      </c>
      <c r="F144" s="240">
        <f t="shared" si="14"/>
        <v>0</v>
      </c>
      <c r="G144" s="240">
        <f t="shared" si="14"/>
        <v>0</v>
      </c>
      <c r="H144" s="240">
        <f t="shared" si="14"/>
        <v>0</v>
      </c>
      <c r="I144" s="240">
        <f t="shared" si="14"/>
        <v>0</v>
      </c>
      <c r="J144" s="240">
        <f t="shared" si="14"/>
        <v>0</v>
      </c>
      <c r="K144" s="240">
        <f t="shared" si="14"/>
        <v>0</v>
      </c>
      <c r="L144" s="240">
        <f t="shared" si="14"/>
        <v>0</v>
      </c>
      <c r="M144" s="240">
        <f t="shared" si="14"/>
        <v>0</v>
      </c>
      <c r="N144" s="240">
        <f t="shared" si="14"/>
        <v>0</v>
      </c>
      <c r="O144" s="240">
        <f t="shared" si="14"/>
        <v>0</v>
      </c>
      <c r="P144" s="240">
        <f t="shared" si="14"/>
        <v>0</v>
      </c>
      <c r="Q144" s="240">
        <f t="shared" si="14"/>
        <v>0</v>
      </c>
    </row>
    <row r="145" spans="1:17" x14ac:dyDescent="0.25">
      <c r="A145" s="76" t="s">
        <v>82</v>
      </c>
      <c r="B145" s="239">
        <f t="shared" ref="B145:Q145" si="15">IF(B$49=0,0,B$49/B$47)</f>
        <v>0</v>
      </c>
      <c r="C145" s="239">
        <f t="shared" si="15"/>
        <v>0</v>
      </c>
      <c r="D145" s="239">
        <f t="shared" si="15"/>
        <v>0</v>
      </c>
      <c r="E145" s="239">
        <f t="shared" si="15"/>
        <v>0</v>
      </c>
      <c r="F145" s="239">
        <f t="shared" si="15"/>
        <v>0</v>
      </c>
      <c r="G145" s="239">
        <f t="shared" si="15"/>
        <v>0</v>
      </c>
      <c r="H145" s="239">
        <f t="shared" si="15"/>
        <v>0</v>
      </c>
      <c r="I145" s="239">
        <f t="shared" si="15"/>
        <v>0</v>
      </c>
      <c r="J145" s="239">
        <f t="shared" si="15"/>
        <v>0</v>
      </c>
      <c r="K145" s="239">
        <f t="shared" si="15"/>
        <v>0</v>
      </c>
      <c r="L145" s="239">
        <f t="shared" si="15"/>
        <v>0</v>
      </c>
      <c r="M145" s="239">
        <f t="shared" si="15"/>
        <v>0</v>
      </c>
      <c r="N145" s="239">
        <f t="shared" si="15"/>
        <v>0</v>
      </c>
      <c r="O145" s="239">
        <f t="shared" si="15"/>
        <v>0</v>
      </c>
      <c r="P145" s="239">
        <f t="shared" si="15"/>
        <v>0</v>
      </c>
      <c r="Q145" s="239">
        <f t="shared" si="15"/>
        <v>0</v>
      </c>
    </row>
    <row r="146" spans="1:17" x14ac:dyDescent="0.25">
      <c r="A146" s="76" t="s">
        <v>81</v>
      </c>
      <c r="B146" s="239">
        <f t="shared" ref="B146:Q146" si="16">IF(B$50=0,0,B$50/B$47)</f>
        <v>0</v>
      </c>
      <c r="C146" s="239">
        <f t="shared" si="16"/>
        <v>0</v>
      </c>
      <c r="D146" s="239">
        <f t="shared" si="16"/>
        <v>0</v>
      </c>
      <c r="E146" s="239">
        <f t="shared" si="16"/>
        <v>0</v>
      </c>
      <c r="F146" s="239">
        <f t="shared" si="16"/>
        <v>0</v>
      </c>
      <c r="G146" s="239">
        <f t="shared" si="16"/>
        <v>0</v>
      </c>
      <c r="H146" s="239">
        <f t="shared" si="16"/>
        <v>0</v>
      </c>
      <c r="I146" s="239">
        <f t="shared" si="16"/>
        <v>0</v>
      </c>
      <c r="J146" s="239">
        <f t="shared" si="16"/>
        <v>0</v>
      </c>
      <c r="K146" s="239">
        <f t="shared" si="16"/>
        <v>0</v>
      </c>
      <c r="L146" s="239">
        <f t="shared" si="16"/>
        <v>0</v>
      </c>
      <c r="M146" s="239">
        <f t="shared" si="16"/>
        <v>0</v>
      </c>
      <c r="N146" s="239">
        <f t="shared" si="16"/>
        <v>0</v>
      </c>
      <c r="O146" s="239">
        <f t="shared" si="16"/>
        <v>0</v>
      </c>
      <c r="P146" s="239">
        <f t="shared" si="16"/>
        <v>0</v>
      </c>
      <c r="Q146" s="239">
        <f t="shared" si="16"/>
        <v>0</v>
      </c>
    </row>
    <row r="147" spans="1:17" x14ac:dyDescent="0.25">
      <c r="A147" s="76" t="s">
        <v>80</v>
      </c>
      <c r="B147" s="239">
        <f t="shared" ref="B147:Q147" si="17">IF(B$51=0,0,B$51/B$47)</f>
        <v>0</v>
      </c>
      <c r="C147" s="239">
        <f t="shared" si="17"/>
        <v>0</v>
      </c>
      <c r="D147" s="239">
        <f t="shared" si="17"/>
        <v>0</v>
      </c>
      <c r="E147" s="239">
        <f t="shared" si="17"/>
        <v>0</v>
      </c>
      <c r="F147" s="239">
        <f t="shared" si="17"/>
        <v>0</v>
      </c>
      <c r="G147" s="239">
        <f t="shared" si="17"/>
        <v>0</v>
      </c>
      <c r="H147" s="239">
        <f t="shared" si="17"/>
        <v>0</v>
      </c>
      <c r="I147" s="239">
        <f t="shared" si="17"/>
        <v>0</v>
      </c>
      <c r="J147" s="239">
        <f t="shared" si="17"/>
        <v>0</v>
      </c>
      <c r="K147" s="239">
        <f t="shared" si="17"/>
        <v>0</v>
      </c>
      <c r="L147" s="239">
        <f t="shared" si="17"/>
        <v>0</v>
      </c>
      <c r="M147" s="239">
        <f t="shared" si="17"/>
        <v>0</v>
      </c>
      <c r="N147" s="239">
        <f t="shared" si="17"/>
        <v>0</v>
      </c>
      <c r="O147" s="239">
        <f t="shared" si="17"/>
        <v>0</v>
      </c>
      <c r="P147" s="239">
        <f t="shared" si="17"/>
        <v>0</v>
      </c>
      <c r="Q147" s="239">
        <f t="shared" si="17"/>
        <v>0</v>
      </c>
    </row>
    <row r="148" spans="1:17" x14ac:dyDescent="0.25">
      <c r="A148" s="129" t="s">
        <v>79</v>
      </c>
      <c r="B148" s="238">
        <f t="shared" ref="B148:Q148" si="18">IF(B$52=0,0,B$52/B$47)</f>
        <v>1.2937493130396891E-3</v>
      </c>
      <c r="C148" s="238">
        <f t="shared" si="18"/>
        <v>1.6750973562765119E-3</v>
      </c>
      <c r="D148" s="238">
        <f t="shared" si="18"/>
        <v>1.6741888846491632E-3</v>
      </c>
      <c r="E148" s="238">
        <f t="shared" si="18"/>
        <v>1.5616916260132285E-3</v>
      </c>
      <c r="F148" s="238">
        <f t="shared" si="18"/>
        <v>1.5127326758026191E-3</v>
      </c>
      <c r="G148" s="238">
        <f t="shared" si="18"/>
        <v>1.5806279985716672E-3</v>
      </c>
      <c r="H148" s="238">
        <f t="shared" si="18"/>
        <v>1.5201538935059745E-3</v>
      </c>
      <c r="I148" s="238">
        <f t="shared" si="18"/>
        <v>1.4924938799032068E-3</v>
      </c>
      <c r="J148" s="238">
        <f t="shared" si="18"/>
        <v>1.8681713716522891E-3</v>
      </c>
      <c r="K148" s="238">
        <f t="shared" si="18"/>
        <v>1.92936731707549E-3</v>
      </c>
      <c r="L148" s="238">
        <f t="shared" si="18"/>
        <v>1.8506612364106217E-3</v>
      </c>
      <c r="M148" s="238">
        <f t="shared" si="18"/>
        <v>1.8248761678278384E-3</v>
      </c>
      <c r="N148" s="238">
        <f t="shared" si="18"/>
        <v>2.0077296771200911E-3</v>
      </c>
      <c r="O148" s="238">
        <f t="shared" si="18"/>
        <v>2.0087028215162268E-3</v>
      </c>
      <c r="P148" s="238">
        <f t="shared" si="18"/>
        <v>1.9350065945153436E-3</v>
      </c>
      <c r="Q148" s="238">
        <f t="shared" si="18"/>
        <v>1.6913939537786108E-3</v>
      </c>
    </row>
    <row r="149" spans="1:17" x14ac:dyDescent="0.25">
      <c r="A149" s="127" t="s">
        <v>210</v>
      </c>
      <c r="B149" s="237">
        <f t="shared" ref="B149:Q149" si="19">IF(B$57=0,0,B$57/B$47)</f>
        <v>0</v>
      </c>
      <c r="C149" s="237">
        <f t="shared" si="19"/>
        <v>0</v>
      </c>
      <c r="D149" s="237">
        <f t="shared" si="19"/>
        <v>0</v>
      </c>
      <c r="E149" s="237">
        <f t="shared" si="19"/>
        <v>0</v>
      </c>
      <c r="F149" s="237">
        <f t="shared" si="19"/>
        <v>0</v>
      </c>
      <c r="G149" s="237">
        <f t="shared" si="19"/>
        <v>0</v>
      </c>
      <c r="H149" s="237">
        <f t="shared" si="19"/>
        <v>0</v>
      </c>
      <c r="I149" s="237">
        <f t="shared" si="19"/>
        <v>0</v>
      </c>
      <c r="J149" s="237">
        <f t="shared" si="19"/>
        <v>0</v>
      </c>
      <c r="K149" s="237">
        <f t="shared" si="19"/>
        <v>0</v>
      </c>
      <c r="L149" s="237">
        <f t="shared" si="19"/>
        <v>0</v>
      </c>
      <c r="M149" s="237">
        <f t="shared" si="19"/>
        <v>0</v>
      </c>
      <c r="N149" s="237">
        <f t="shared" si="19"/>
        <v>0</v>
      </c>
      <c r="O149" s="237">
        <f t="shared" si="19"/>
        <v>0</v>
      </c>
      <c r="P149" s="237">
        <f t="shared" si="19"/>
        <v>0</v>
      </c>
      <c r="Q149" s="237">
        <f t="shared" si="19"/>
        <v>0</v>
      </c>
    </row>
    <row r="150" spans="1:17" x14ac:dyDescent="0.25">
      <c r="A150" s="127" t="s">
        <v>209</v>
      </c>
      <c r="B150" s="237">
        <f t="shared" ref="B150:Q150" si="20">IF(B$58=0,0,B$58/B$47)</f>
        <v>9.8853728075036909E-2</v>
      </c>
      <c r="C150" s="237">
        <f t="shared" si="20"/>
        <v>0.136207618262004</v>
      </c>
      <c r="D150" s="237">
        <f t="shared" si="20"/>
        <v>0.13150926089241677</v>
      </c>
      <c r="E150" s="237">
        <f t="shared" si="20"/>
        <v>0.11234285798281315</v>
      </c>
      <c r="F150" s="237">
        <f t="shared" si="20"/>
        <v>0.10508163007616857</v>
      </c>
      <c r="G150" s="237">
        <f t="shared" si="20"/>
        <v>0.11157015493689335</v>
      </c>
      <c r="H150" s="237">
        <f t="shared" si="20"/>
        <v>0.10766325625634958</v>
      </c>
      <c r="I150" s="237">
        <f t="shared" si="20"/>
        <v>0.10354127941646687</v>
      </c>
      <c r="J150" s="237">
        <f t="shared" si="20"/>
        <v>0.11893953747991091</v>
      </c>
      <c r="K150" s="237">
        <f t="shared" si="20"/>
        <v>0.12235948734780723</v>
      </c>
      <c r="L150" s="237">
        <f t="shared" si="20"/>
        <v>0.11574076892786563</v>
      </c>
      <c r="M150" s="237">
        <f t="shared" si="20"/>
        <v>0.11733282711729759</v>
      </c>
      <c r="N150" s="237">
        <f t="shared" si="20"/>
        <v>0.13769882654218008</v>
      </c>
      <c r="O150" s="237">
        <f t="shared" si="20"/>
        <v>0.13847311411398122</v>
      </c>
      <c r="P150" s="237">
        <f t="shared" si="20"/>
        <v>0.12585225926573818</v>
      </c>
      <c r="Q150" s="237">
        <f t="shared" si="20"/>
        <v>0.10977757545619357</v>
      </c>
    </row>
    <row r="151" spans="1:17" x14ac:dyDescent="0.25">
      <c r="A151" s="142" t="s">
        <v>225</v>
      </c>
      <c r="B151" s="235">
        <f t="shared" ref="B151:Q151" si="21">IF(B$59=0,0,B$59/B$47)</f>
        <v>8.4135673473226397E-2</v>
      </c>
      <c r="C151" s="235">
        <f t="shared" si="21"/>
        <v>0.11715124149369431</v>
      </c>
      <c r="D151" s="235">
        <f t="shared" si="21"/>
        <v>0.11246321915182902</v>
      </c>
      <c r="E151" s="235">
        <f t="shared" si="21"/>
        <v>9.4576616570209729E-2</v>
      </c>
      <c r="F151" s="235">
        <f t="shared" si="21"/>
        <v>8.7872359395981647E-2</v>
      </c>
      <c r="G151" s="235">
        <f t="shared" si="21"/>
        <v>9.3588488045438456E-2</v>
      </c>
      <c r="H151" s="235">
        <f t="shared" si="21"/>
        <v>9.0369559724671172E-2</v>
      </c>
      <c r="I151" s="235">
        <f t="shared" si="21"/>
        <v>8.6562250947904845E-2</v>
      </c>
      <c r="J151" s="235">
        <f t="shared" si="21"/>
        <v>9.7686696627060046E-2</v>
      </c>
      <c r="K151" s="235">
        <f t="shared" si="21"/>
        <v>0.10041046427706449</v>
      </c>
      <c r="L151" s="235">
        <f t="shared" si="21"/>
        <v>9.468712827862022E-2</v>
      </c>
      <c r="M151" s="235">
        <f t="shared" si="21"/>
        <v>9.6572524631394804E-2</v>
      </c>
      <c r="N151" s="235">
        <f t="shared" si="21"/>
        <v>0.11325481544286635</v>
      </c>
      <c r="O151" s="235">
        <f t="shared" si="21"/>
        <v>0.11453389577197072</v>
      </c>
      <c r="P151" s="235">
        <f t="shared" si="21"/>
        <v>0.10198670728093023</v>
      </c>
      <c r="Q151" s="235">
        <f t="shared" si="21"/>
        <v>9.0518211364234658E-2</v>
      </c>
    </row>
    <row r="152" spans="1:17" x14ac:dyDescent="0.25">
      <c r="A152" s="142" t="s">
        <v>224</v>
      </c>
      <c r="B152" s="235">
        <f t="shared" ref="B152:Q152" si="22">IF(B$65=0,0,B$65/B$47)</f>
        <v>1.4718054601810523E-2</v>
      </c>
      <c r="C152" s="235">
        <f t="shared" si="22"/>
        <v>1.905637676830969E-2</v>
      </c>
      <c r="D152" s="235">
        <f t="shared" si="22"/>
        <v>1.9046041740587744E-2</v>
      </c>
      <c r="E152" s="235">
        <f t="shared" si="22"/>
        <v>1.7766241412603422E-2</v>
      </c>
      <c r="F152" s="235">
        <f t="shared" si="22"/>
        <v>1.7209270680186919E-2</v>
      </c>
      <c r="G152" s="235">
        <f t="shared" si="22"/>
        <v>1.7981666891454889E-2</v>
      </c>
      <c r="H152" s="235">
        <f t="shared" si="22"/>
        <v>1.7293696531678403E-2</v>
      </c>
      <c r="I152" s="235">
        <f t="shared" si="22"/>
        <v>1.6979028468562016E-2</v>
      </c>
      <c r="J152" s="235">
        <f t="shared" si="22"/>
        <v>2.1252840852850861E-2</v>
      </c>
      <c r="K152" s="235">
        <f t="shared" si="22"/>
        <v>2.194902307074276E-2</v>
      </c>
      <c r="L152" s="235">
        <f t="shared" si="22"/>
        <v>2.1053640649245392E-2</v>
      </c>
      <c r="M152" s="235">
        <f t="shared" si="22"/>
        <v>2.0760302485902778E-2</v>
      </c>
      <c r="N152" s="235">
        <f t="shared" si="22"/>
        <v>2.4444011099313726E-2</v>
      </c>
      <c r="O152" s="235">
        <f t="shared" si="22"/>
        <v>2.3939218342010481E-2</v>
      </c>
      <c r="P152" s="235">
        <f t="shared" si="22"/>
        <v>2.3865551984807925E-2</v>
      </c>
      <c r="Q152" s="235">
        <f t="shared" si="22"/>
        <v>1.9259364091958924E-2</v>
      </c>
    </row>
    <row r="153" spans="1:17" x14ac:dyDescent="0.25">
      <c r="A153" s="142" t="s">
        <v>223</v>
      </c>
      <c r="B153" s="259">
        <f t="shared" ref="B153:Q153" si="23">IF(B$76=0,0,B$76/B$47)</f>
        <v>0</v>
      </c>
      <c r="C153" s="259">
        <f t="shared" si="23"/>
        <v>0</v>
      </c>
      <c r="D153" s="259">
        <f t="shared" si="23"/>
        <v>0</v>
      </c>
      <c r="E153" s="259">
        <f t="shared" si="23"/>
        <v>0</v>
      </c>
      <c r="F153" s="259">
        <f t="shared" si="23"/>
        <v>0</v>
      </c>
      <c r="G153" s="259">
        <f t="shared" si="23"/>
        <v>0</v>
      </c>
      <c r="H153" s="259">
        <f t="shared" si="23"/>
        <v>0</v>
      </c>
      <c r="I153" s="259">
        <f t="shared" si="23"/>
        <v>0</v>
      </c>
      <c r="J153" s="259">
        <f t="shared" si="23"/>
        <v>0</v>
      </c>
      <c r="K153" s="259">
        <f t="shared" si="23"/>
        <v>0</v>
      </c>
      <c r="L153" s="259">
        <f t="shared" si="23"/>
        <v>0</v>
      </c>
      <c r="M153" s="259">
        <f t="shared" si="23"/>
        <v>0</v>
      </c>
      <c r="N153" s="259">
        <f t="shared" si="23"/>
        <v>0</v>
      </c>
      <c r="O153" s="259">
        <f t="shared" si="23"/>
        <v>0</v>
      </c>
      <c r="P153" s="259">
        <f t="shared" si="23"/>
        <v>0</v>
      </c>
      <c r="Q153" s="259">
        <f t="shared" si="23"/>
        <v>0</v>
      </c>
    </row>
    <row r="154" spans="1:17" x14ac:dyDescent="0.25">
      <c r="A154" s="127" t="s">
        <v>208</v>
      </c>
      <c r="B154" s="237">
        <f t="shared" ref="B154:Q154" si="24">IF(B$77=0,0,B$77/B$47)</f>
        <v>0.32536598612955936</v>
      </c>
      <c r="C154" s="237">
        <f t="shared" si="24"/>
        <v>0.42127149185292379</v>
      </c>
      <c r="D154" s="237">
        <f t="shared" si="24"/>
        <v>0.42104301964124891</v>
      </c>
      <c r="E154" s="237">
        <f t="shared" si="24"/>
        <v>0.39275099959993648</v>
      </c>
      <c r="F154" s="237">
        <f t="shared" si="24"/>
        <v>0.38043827645134132</v>
      </c>
      <c r="G154" s="237">
        <f t="shared" si="24"/>
        <v>0.39751332215276342</v>
      </c>
      <c r="H154" s="237">
        <f t="shared" si="24"/>
        <v>0.38230464406367354</v>
      </c>
      <c r="I154" s="237">
        <f t="shared" si="24"/>
        <v>0.37534840647458706</v>
      </c>
      <c r="J154" s="237">
        <f t="shared" si="24"/>
        <v>0.46982782094664699</v>
      </c>
      <c r="K154" s="237">
        <f t="shared" si="24"/>
        <v>0.50536149643262007</v>
      </c>
      <c r="L154" s="237">
        <f t="shared" si="24"/>
        <v>0.46561321514206794</v>
      </c>
      <c r="M154" s="237">
        <f t="shared" si="24"/>
        <v>0.45893947762924986</v>
      </c>
      <c r="N154" s="237">
        <f t="shared" si="24"/>
        <v>0.50492544397410655</v>
      </c>
      <c r="O154" s="237">
        <f t="shared" si="24"/>
        <v>0.50517018078896181</v>
      </c>
      <c r="P154" s="237">
        <f t="shared" si="24"/>
        <v>0.48621824820071785</v>
      </c>
      <c r="Q154" s="237">
        <f t="shared" si="24"/>
        <v>0.42502746938921454</v>
      </c>
    </row>
    <row r="155" spans="1:17" x14ac:dyDescent="0.25">
      <c r="A155" s="142" t="s">
        <v>222</v>
      </c>
      <c r="B155" s="259">
        <f t="shared" ref="B155:Q155" si="25">IF(B$78=0,0,B$78/B$47)</f>
        <v>0.32536598612955936</v>
      </c>
      <c r="C155" s="259">
        <f t="shared" si="25"/>
        <v>0.42127149185292379</v>
      </c>
      <c r="D155" s="259">
        <f t="shared" si="25"/>
        <v>0.42104301964124891</v>
      </c>
      <c r="E155" s="259">
        <f t="shared" si="25"/>
        <v>0.39275099959993648</v>
      </c>
      <c r="F155" s="259">
        <f t="shared" si="25"/>
        <v>0.38043827645134132</v>
      </c>
      <c r="G155" s="259">
        <f t="shared" si="25"/>
        <v>0.39751332215276342</v>
      </c>
      <c r="H155" s="259">
        <f t="shared" si="25"/>
        <v>0.38230464406367354</v>
      </c>
      <c r="I155" s="259">
        <f t="shared" si="25"/>
        <v>0.37534840647458706</v>
      </c>
      <c r="J155" s="259">
        <f t="shared" si="25"/>
        <v>0.46982782094664699</v>
      </c>
      <c r="K155" s="259">
        <f t="shared" si="25"/>
        <v>0.50536149643262007</v>
      </c>
      <c r="L155" s="259">
        <f t="shared" si="25"/>
        <v>0.46561321514206794</v>
      </c>
      <c r="M155" s="259">
        <f t="shared" si="25"/>
        <v>0.45893947762924986</v>
      </c>
      <c r="N155" s="259">
        <f t="shared" si="25"/>
        <v>0.50492544397410655</v>
      </c>
      <c r="O155" s="259">
        <f t="shared" si="25"/>
        <v>0.50517018078896181</v>
      </c>
      <c r="P155" s="259">
        <f t="shared" si="25"/>
        <v>0.48621824820071785</v>
      </c>
      <c r="Q155" s="259">
        <f t="shared" si="25"/>
        <v>0.42502746938921454</v>
      </c>
    </row>
    <row r="156" spans="1:17" x14ac:dyDescent="0.25">
      <c r="A156" s="142" t="s">
        <v>221</v>
      </c>
      <c r="B156" s="259">
        <f t="shared" ref="B156:Q156" si="26">IF(B$86=0,0,B$86/B$47)</f>
        <v>0</v>
      </c>
      <c r="C156" s="259">
        <f t="shared" si="26"/>
        <v>0</v>
      </c>
      <c r="D156" s="259">
        <f t="shared" si="26"/>
        <v>0</v>
      </c>
      <c r="E156" s="259">
        <f t="shared" si="26"/>
        <v>0</v>
      </c>
      <c r="F156" s="259">
        <f t="shared" si="26"/>
        <v>0</v>
      </c>
      <c r="G156" s="259">
        <f t="shared" si="26"/>
        <v>0</v>
      </c>
      <c r="H156" s="259">
        <f t="shared" si="26"/>
        <v>0</v>
      </c>
      <c r="I156" s="259">
        <f t="shared" si="26"/>
        <v>0</v>
      </c>
      <c r="J156" s="259">
        <f t="shared" si="26"/>
        <v>0</v>
      </c>
      <c r="K156" s="259">
        <f t="shared" si="26"/>
        <v>0</v>
      </c>
      <c r="L156" s="259">
        <f t="shared" si="26"/>
        <v>0</v>
      </c>
      <c r="M156" s="259">
        <f t="shared" si="26"/>
        <v>0</v>
      </c>
      <c r="N156" s="259">
        <f t="shared" si="26"/>
        <v>0</v>
      </c>
      <c r="O156" s="259">
        <f t="shared" si="26"/>
        <v>0</v>
      </c>
      <c r="P156" s="259">
        <f t="shared" si="26"/>
        <v>0</v>
      </c>
      <c r="Q156" s="259">
        <f t="shared" si="26"/>
        <v>0</v>
      </c>
    </row>
    <row r="157" spans="1:17" x14ac:dyDescent="0.25">
      <c r="A157" s="127" t="s">
        <v>207</v>
      </c>
      <c r="B157" s="237">
        <f t="shared" ref="B157:Q157" si="27">IF(B$87=0,0,B$87/B$47)</f>
        <v>3.7974434043330618E-2</v>
      </c>
      <c r="C157" s="237">
        <f t="shared" si="27"/>
        <v>4.9020475913873152E-2</v>
      </c>
      <c r="D157" s="237">
        <f t="shared" si="27"/>
        <v>4.6882537259136811E-2</v>
      </c>
      <c r="E157" s="237">
        <f t="shared" si="27"/>
        <v>4.3114540684932687E-2</v>
      </c>
      <c r="F157" s="237">
        <f t="shared" si="27"/>
        <v>4.0005833616324982E-2</v>
      </c>
      <c r="G157" s="237">
        <f t="shared" si="27"/>
        <v>4.2741125978489031E-2</v>
      </c>
      <c r="H157" s="237">
        <f t="shared" si="27"/>
        <v>4.0319834145500853E-2</v>
      </c>
      <c r="I157" s="237">
        <f t="shared" si="27"/>
        <v>3.8740002879680872E-2</v>
      </c>
      <c r="J157" s="237">
        <f t="shared" si="27"/>
        <v>4.4449574520698851E-2</v>
      </c>
      <c r="K157" s="237">
        <f t="shared" si="27"/>
        <v>4.623824479586159E-2</v>
      </c>
      <c r="L157" s="237">
        <f t="shared" si="27"/>
        <v>4.3768955773412797E-2</v>
      </c>
      <c r="M157" s="237">
        <f t="shared" si="27"/>
        <v>4.3613995145336711E-2</v>
      </c>
      <c r="N157" s="237">
        <f t="shared" si="27"/>
        <v>5.3919664626138106E-2</v>
      </c>
      <c r="O157" s="237">
        <f t="shared" si="27"/>
        <v>5.5144531906196531E-2</v>
      </c>
      <c r="P157" s="237">
        <f t="shared" si="27"/>
        <v>4.8488759040386416E-2</v>
      </c>
      <c r="Q157" s="237">
        <f t="shared" si="27"/>
        <v>3.8818222175378121E-2</v>
      </c>
    </row>
    <row r="158" spans="1:17" x14ac:dyDescent="0.25">
      <c r="A158" s="142" t="s">
        <v>220</v>
      </c>
      <c r="B158" s="259">
        <f t="shared" ref="B158:Q158" si="28">IF(B$88=0,0,B$88/B$47)</f>
        <v>3.7974434043330618E-2</v>
      </c>
      <c r="C158" s="259">
        <f t="shared" si="28"/>
        <v>4.9020475913873152E-2</v>
      </c>
      <c r="D158" s="259">
        <f t="shared" si="28"/>
        <v>4.6882537259136811E-2</v>
      </c>
      <c r="E158" s="259">
        <f t="shared" si="28"/>
        <v>4.3114540684932687E-2</v>
      </c>
      <c r="F158" s="259">
        <f t="shared" si="28"/>
        <v>4.0005833616324982E-2</v>
      </c>
      <c r="G158" s="259">
        <f t="shared" si="28"/>
        <v>4.2741125978489031E-2</v>
      </c>
      <c r="H158" s="259">
        <f t="shared" si="28"/>
        <v>4.0319834145500853E-2</v>
      </c>
      <c r="I158" s="259">
        <f t="shared" si="28"/>
        <v>3.8740002879680872E-2</v>
      </c>
      <c r="J158" s="259">
        <f t="shared" si="28"/>
        <v>4.4449574520698851E-2</v>
      </c>
      <c r="K158" s="259">
        <f t="shared" si="28"/>
        <v>4.623824479586159E-2</v>
      </c>
      <c r="L158" s="259">
        <f t="shared" si="28"/>
        <v>4.3768955773412797E-2</v>
      </c>
      <c r="M158" s="259">
        <f t="shared" si="28"/>
        <v>4.3613995145336711E-2</v>
      </c>
      <c r="N158" s="259">
        <f t="shared" si="28"/>
        <v>5.3919664626138106E-2</v>
      </c>
      <c r="O158" s="259">
        <f t="shared" si="28"/>
        <v>5.5144531906196531E-2</v>
      </c>
      <c r="P158" s="259">
        <f t="shared" si="28"/>
        <v>4.8488759040386416E-2</v>
      </c>
      <c r="Q158" s="259">
        <f t="shared" si="28"/>
        <v>3.8818222175378121E-2</v>
      </c>
    </row>
    <row r="159" spans="1:17" x14ac:dyDescent="0.25">
      <c r="A159" s="142" t="s">
        <v>219</v>
      </c>
      <c r="B159" s="259">
        <f t="shared" ref="B159:Q159" si="29">IF(B$94=0,0,B$94/B$47)</f>
        <v>0</v>
      </c>
      <c r="C159" s="259">
        <f t="shared" si="29"/>
        <v>0</v>
      </c>
      <c r="D159" s="259">
        <f t="shared" si="29"/>
        <v>0</v>
      </c>
      <c r="E159" s="259">
        <f t="shared" si="29"/>
        <v>0</v>
      </c>
      <c r="F159" s="259">
        <f t="shared" si="29"/>
        <v>0</v>
      </c>
      <c r="G159" s="259">
        <f t="shared" si="29"/>
        <v>0</v>
      </c>
      <c r="H159" s="259">
        <f t="shared" si="29"/>
        <v>0</v>
      </c>
      <c r="I159" s="259">
        <f t="shared" si="29"/>
        <v>0</v>
      </c>
      <c r="J159" s="259">
        <f t="shared" si="29"/>
        <v>0</v>
      </c>
      <c r="K159" s="259">
        <f t="shared" si="29"/>
        <v>0</v>
      </c>
      <c r="L159" s="259">
        <f t="shared" si="29"/>
        <v>0</v>
      </c>
      <c r="M159" s="259">
        <f t="shared" si="29"/>
        <v>0</v>
      </c>
      <c r="N159" s="259">
        <f t="shared" si="29"/>
        <v>0</v>
      </c>
      <c r="O159" s="259">
        <f t="shared" si="29"/>
        <v>0</v>
      </c>
      <c r="P159" s="259">
        <f t="shared" si="29"/>
        <v>0</v>
      </c>
      <c r="Q159" s="259">
        <f t="shared" si="29"/>
        <v>0</v>
      </c>
    </row>
    <row r="160" spans="1:17" x14ac:dyDescent="0.25">
      <c r="A160" s="177" t="s">
        <v>98</v>
      </c>
      <c r="B160" s="209">
        <f t="shared" ref="B160:Q160" si="30">IF(B$95=0,0,B$95/B$47)</f>
        <v>0.53651210243903336</v>
      </c>
      <c r="C160" s="209">
        <f t="shared" si="30"/>
        <v>0.39182531661492248</v>
      </c>
      <c r="D160" s="209">
        <f t="shared" si="30"/>
        <v>0.39889099332254835</v>
      </c>
      <c r="E160" s="209">
        <f t="shared" si="30"/>
        <v>0.45022991010630448</v>
      </c>
      <c r="F160" s="209">
        <f t="shared" si="30"/>
        <v>0.47296152718036255</v>
      </c>
      <c r="G160" s="209">
        <f t="shared" si="30"/>
        <v>0.44659476893328248</v>
      </c>
      <c r="H160" s="209">
        <f t="shared" si="30"/>
        <v>0.46819211164097008</v>
      </c>
      <c r="I160" s="209">
        <f t="shared" si="30"/>
        <v>0.48087781734936208</v>
      </c>
      <c r="J160" s="209">
        <f t="shared" si="30"/>
        <v>0.36491489568109114</v>
      </c>
      <c r="K160" s="209">
        <f t="shared" si="30"/>
        <v>0.32411140410663553</v>
      </c>
      <c r="L160" s="209">
        <f t="shared" si="30"/>
        <v>0.37302639892024292</v>
      </c>
      <c r="M160" s="209">
        <f t="shared" si="30"/>
        <v>0.37828882394028812</v>
      </c>
      <c r="N160" s="209">
        <f t="shared" si="30"/>
        <v>0.30144833518045522</v>
      </c>
      <c r="O160" s="209">
        <f t="shared" si="30"/>
        <v>0.2992034703693443</v>
      </c>
      <c r="P160" s="209">
        <f t="shared" si="30"/>
        <v>0.33750572689864211</v>
      </c>
      <c r="Q160" s="209">
        <f t="shared" si="30"/>
        <v>0.42468533902543515</v>
      </c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31">SUM(B163:B167,B169:B171,B173:B175,B176)</f>
        <v>1</v>
      </c>
      <c r="C162" s="77">
        <f t="shared" si="31"/>
        <v>1</v>
      </c>
      <c r="D162" s="77">
        <f t="shared" si="31"/>
        <v>1</v>
      </c>
      <c r="E162" s="77">
        <f t="shared" si="31"/>
        <v>1</v>
      </c>
      <c r="F162" s="77">
        <f t="shared" si="31"/>
        <v>1</v>
      </c>
      <c r="G162" s="77">
        <f t="shared" si="31"/>
        <v>1</v>
      </c>
      <c r="H162" s="77">
        <f t="shared" si="31"/>
        <v>1</v>
      </c>
      <c r="I162" s="77">
        <f t="shared" si="31"/>
        <v>1.0000000000000002</v>
      </c>
      <c r="J162" s="77">
        <f t="shared" si="31"/>
        <v>0.99999999999999978</v>
      </c>
      <c r="K162" s="77">
        <f t="shared" si="31"/>
        <v>1</v>
      </c>
      <c r="L162" s="77">
        <f t="shared" si="31"/>
        <v>1</v>
      </c>
      <c r="M162" s="77">
        <f t="shared" si="31"/>
        <v>1</v>
      </c>
      <c r="N162" s="77">
        <f t="shared" si="31"/>
        <v>1</v>
      </c>
      <c r="O162" s="77">
        <f t="shared" si="31"/>
        <v>1.0000000000000002</v>
      </c>
      <c r="P162" s="77">
        <f t="shared" si="31"/>
        <v>0.99999999999999989</v>
      </c>
      <c r="Q162" s="77">
        <f t="shared" si="31"/>
        <v>1</v>
      </c>
    </row>
    <row r="163" spans="1:17" x14ac:dyDescent="0.25">
      <c r="A163" s="132" t="s">
        <v>83</v>
      </c>
      <c r="B163" s="240">
        <f t="shared" ref="B163:Q163" si="32">IF(B$98=0,0,B$98/B$97)</f>
        <v>0</v>
      </c>
      <c r="C163" s="240">
        <f t="shared" si="32"/>
        <v>0</v>
      </c>
      <c r="D163" s="240">
        <f t="shared" si="32"/>
        <v>0</v>
      </c>
      <c r="E163" s="240">
        <f t="shared" si="32"/>
        <v>0</v>
      </c>
      <c r="F163" s="240">
        <f t="shared" si="32"/>
        <v>0</v>
      </c>
      <c r="G163" s="240">
        <f t="shared" si="32"/>
        <v>0</v>
      </c>
      <c r="H163" s="240">
        <f t="shared" si="32"/>
        <v>0</v>
      </c>
      <c r="I163" s="240">
        <f t="shared" si="32"/>
        <v>0</v>
      </c>
      <c r="J163" s="240">
        <f t="shared" si="32"/>
        <v>0</v>
      </c>
      <c r="K163" s="240">
        <f t="shared" si="32"/>
        <v>0</v>
      </c>
      <c r="L163" s="240">
        <f t="shared" si="32"/>
        <v>0</v>
      </c>
      <c r="M163" s="240">
        <f t="shared" si="32"/>
        <v>0</v>
      </c>
      <c r="N163" s="240">
        <f t="shared" si="32"/>
        <v>0</v>
      </c>
      <c r="O163" s="240">
        <f t="shared" si="32"/>
        <v>0</v>
      </c>
      <c r="P163" s="240">
        <f t="shared" si="32"/>
        <v>0</v>
      </c>
      <c r="Q163" s="240">
        <f t="shared" si="32"/>
        <v>0</v>
      </c>
    </row>
    <row r="164" spans="1:17" x14ac:dyDescent="0.25">
      <c r="A164" s="76" t="s">
        <v>82</v>
      </c>
      <c r="B164" s="239">
        <f t="shared" ref="B164:Q164" si="33">IF(B$99=0,0,B$99/B$97)</f>
        <v>0</v>
      </c>
      <c r="C164" s="239">
        <f t="shared" si="33"/>
        <v>0</v>
      </c>
      <c r="D164" s="239">
        <f t="shared" si="33"/>
        <v>0</v>
      </c>
      <c r="E164" s="239">
        <f t="shared" si="33"/>
        <v>0</v>
      </c>
      <c r="F164" s="239">
        <f t="shared" si="33"/>
        <v>0</v>
      </c>
      <c r="G164" s="239">
        <f t="shared" si="33"/>
        <v>0</v>
      </c>
      <c r="H164" s="239">
        <f t="shared" si="33"/>
        <v>0</v>
      </c>
      <c r="I164" s="239">
        <f t="shared" si="33"/>
        <v>0</v>
      </c>
      <c r="J164" s="239">
        <f t="shared" si="33"/>
        <v>0</v>
      </c>
      <c r="K164" s="239">
        <f t="shared" si="33"/>
        <v>0</v>
      </c>
      <c r="L164" s="239">
        <f t="shared" si="33"/>
        <v>0</v>
      </c>
      <c r="M164" s="239">
        <f t="shared" si="33"/>
        <v>0</v>
      </c>
      <c r="N164" s="239">
        <f t="shared" si="33"/>
        <v>0</v>
      </c>
      <c r="O164" s="239">
        <f t="shared" si="33"/>
        <v>0</v>
      </c>
      <c r="P164" s="239">
        <f t="shared" si="33"/>
        <v>0</v>
      </c>
      <c r="Q164" s="239">
        <f t="shared" si="33"/>
        <v>0</v>
      </c>
    </row>
    <row r="165" spans="1:17" x14ac:dyDescent="0.25">
      <c r="A165" s="76" t="s">
        <v>81</v>
      </c>
      <c r="B165" s="239">
        <f t="shared" ref="B165:Q165" si="34">IF(B$100=0,0,B$100/B$97)</f>
        <v>0</v>
      </c>
      <c r="C165" s="239">
        <f t="shared" si="34"/>
        <v>0</v>
      </c>
      <c r="D165" s="239">
        <f t="shared" si="34"/>
        <v>0</v>
      </c>
      <c r="E165" s="239">
        <f t="shared" si="34"/>
        <v>0</v>
      </c>
      <c r="F165" s="239">
        <f t="shared" si="34"/>
        <v>0</v>
      </c>
      <c r="G165" s="239">
        <f t="shared" si="34"/>
        <v>0</v>
      </c>
      <c r="H165" s="239">
        <f t="shared" si="34"/>
        <v>0</v>
      </c>
      <c r="I165" s="239">
        <f t="shared" si="34"/>
        <v>0</v>
      </c>
      <c r="J165" s="239">
        <f t="shared" si="34"/>
        <v>0</v>
      </c>
      <c r="K165" s="239">
        <f t="shared" si="34"/>
        <v>0</v>
      </c>
      <c r="L165" s="239">
        <f t="shared" si="34"/>
        <v>0</v>
      </c>
      <c r="M165" s="239">
        <f t="shared" si="34"/>
        <v>0</v>
      </c>
      <c r="N165" s="239">
        <f t="shared" si="34"/>
        <v>0</v>
      </c>
      <c r="O165" s="239">
        <f t="shared" si="34"/>
        <v>0</v>
      </c>
      <c r="P165" s="239">
        <f t="shared" si="34"/>
        <v>0</v>
      </c>
      <c r="Q165" s="239">
        <f t="shared" si="34"/>
        <v>0</v>
      </c>
    </row>
    <row r="166" spans="1:17" x14ac:dyDescent="0.25">
      <c r="A166" s="76" t="s">
        <v>80</v>
      </c>
      <c r="B166" s="239">
        <f t="shared" ref="B166:Q166" si="35">IF(B$101=0,0,B$101/B$97)</f>
        <v>0</v>
      </c>
      <c r="C166" s="239">
        <f t="shared" si="35"/>
        <v>0</v>
      </c>
      <c r="D166" s="239">
        <f t="shared" si="35"/>
        <v>0</v>
      </c>
      <c r="E166" s="239">
        <f t="shared" si="35"/>
        <v>0</v>
      </c>
      <c r="F166" s="239">
        <f t="shared" si="35"/>
        <v>0</v>
      </c>
      <c r="G166" s="239">
        <f t="shared" si="35"/>
        <v>0</v>
      </c>
      <c r="H166" s="239">
        <f t="shared" si="35"/>
        <v>0</v>
      </c>
      <c r="I166" s="239">
        <f t="shared" si="35"/>
        <v>0</v>
      </c>
      <c r="J166" s="239">
        <f t="shared" si="35"/>
        <v>0</v>
      </c>
      <c r="K166" s="239">
        <f t="shared" si="35"/>
        <v>0</v>
      </c>
      <c r="L166" s="239">
        <f t="shared" si="35"/>
        <v>0</v>
      </c>
      <c r="M166" s="239">
        <f t="shared" si="35"/>
        <v>0</v>
      </c>
      <c r="N166" s="239">
        <f t="shared" si="35"/>
        <v>0</v>
      </c>
      <c r="O166" s="239">
        <f t="shared" si="35"/>
        <v>0</v>
      </c>
      <c r="P166" s="239">
        <f t="shared" si="35"/>
        <v>0</v>
      </c>
      <c r="Q166" s="239">
        <f t="shared" si="35"/>
        <v>0</v>
      </c>
    </row>
    <row r="167" spans="1:17" x14ac:dyDescent="0.25">
      <c r="A167" s="129" t="s">
        <v>79</v>
      </c>
      <c r="B167" s="238">
        <f t="shared" ref="B167:Q167" si="36">IF(B$102=0,0,B$102/B$97)</f>
        <v>4.9167611883128457E-3</v>
      </c>
      <c r="C167" s="238">
        <f t="shared" si="36"/>
        <v>4.7753467314266525E-3</v>
      </c>
      <c r="D167" s="238">
        <f t="shared" si="36"/>
        <v>4.6845622239655906E-3</v>
      </c>
      <c r="E167" s="238">
        <f t="shared" si="36"/>
        <v>4.8655353388295649E-3</v>
      </c>
      <c r="F167" s="238">
        <f t="shared" si="36"/>
        <v>5.0710334611306918E-3</v>
      </c>
      <c r="G167" s="238">
        <f t="shared" si="36"/>
        <v>5.0344440904613926E-3</v>
      </c>
      <c r="H167" s="238">
        <f t="shared" si="36"/>
        <v>5.0799547328794371E-3</v>
      </c>
      <c r="I167" s="238">
        <f t="shared" si="36"/>
        <v>5.1485538472291212E-3</v>
      </c>
      <c r="J167" s="238">
        <f t="shared" si="36"/>
        <v>5.5404618856095813E-3</v>
      </c>
      <c r="K167" s="238">
        <f t="shared" si="36"/>
        <v>5.5220412706955208E-3</v>
      </c>
      <c r="L167" s="238">
        <f t="shared" si="36"/>
        <v>5.6224105320939631E-3</v>
      </c>
      <c r="M167" s="238">
        <f t="shared" si="36"/>
        <v>5.615393144240915E-3</v>
      </c>
      <c r="N167" s="238">
        <f t="shared" si="36"/>
        <v>5.3398454728025603E-3</v>
      </c>
      <c r="O167" s="238">
        <f t="shared" si="36"/>
        <v>5.0428469937279325E-3</v>
      </c>
      <c r="P167" s="238">
        <f t="shared" si="36"/>
        <v>5.2938467470137075E-3</v>
      </c>
      <c r="Q167" s="238">
        <f t="shared" si="36"/>
        <v>5.6494779348819704E-3</v>
      </c>
    </row>
    <row r="168" spans="1:17" x14ac:dyDescent="0.25">
      <c r="A168" s="127" t="s">
        <v>206</v>
      </c>
      <c r="B168" s="237">
        <f t="shared" ref="B168:Q168" si="37">IF(B$107=0,0,B$107/B$97)</f>
        <v>0.65578415036098925</v>
      </c>
      <c r="C168" s="237">
        <f t="shared" si="37"/>
        <v>0.68139921249683566</v>
      </c>
      <c r="D168" s="237">
        <f t="shared" si="37"/>
        <v>0.66983664263820775</v>
      </c>
      <c r="E168" s="237">
        <f t="shared" si="37"/>
        <v>0.68588664964256962</v>
      </c>
      <c r="F168" s="237">
        <f t="shared" si="37"/>
        <v>0.68477965508018479</v>
      </c>
      <c r="G168" s="237">
        <f t="shared" si="37"/>
        <v>0.69512202112662136</v>
      </c>
      <c r="H168" s="237">
        <f t="shared" si="37"/>
        <v>0.68799337997973642</v>
      </c>
      <c r="I168" s="237">
        <f t="shared" si="37"/>
        <v>0.68237889337390489</v>
      </c>
      <c r="J168" s="237">
        <f t="shared" si="37"/>
        <v>0.67311629383513538</v>
      </c>
      <c r="K168" s="237">
        <f t="shared" si="37"/>
        <v>0.67573950116055481</v>
      </c>
      <c r="L168" s="237">
        <f t="shared" si="37"/>
        <v>0.67897697440438254</v>
      </c>
      <c r="M168" s="237">
        <f t="shared" si="37"/>
        <v>0.68527655703511037</v>
      </c>
      <c r="N168" s="237">
        <f t="shared" si="37"/>
        <v>0.73225756880777204</v>
      </c>
      <c r="O168" s="237">
        <f t="shared" si="37"/>
        <v>0.70689643677640801</v>
      </c>
      <c r="P168" s="237">
        <f t="shared" si="37"/>
        <v>0.67736573053749438</v>
      </c>
      <c r="Q168" s="237">
        <f t="shared" si="37"/>
        <v>0.66205248588606969</v>
      </c>
    </row>
    <row r="169" spans="1:17" x14ac:dyDescent="0.25">
      <c r="A169" s="142" t="s">
        <v>218</v>
      </c>
      <c r="B169" s="235">
        <f t="shared" ref="B169:Q169" si="38">IF(B$108=0,0,B$108/B$97)</f>
        <v>0.65578415036098925</v>
      </c>
      <c r="C169" s="235">
        <f t="shared" si="38"/>
        <v>0.68139921249683566</v>
      </c>
      <c r="D169" s="235">
        <f t="shared" si="38"/>
        <v>0.66983664263820775</v>
      </c>
      <c r="E169" s="235">
        <f t="shared" si="38"/>
        <v>0.68588664964256962</v>
      </c>
      <c r="F169" s="235">
        <f t="shared" si="38"/>
        <v>0.68477965508018479</v>
      </c>
      <c r="G169" s="235">
        <f t="shared" si="38"/>
        <v>0.69512202112662136</v>
      </c>
      <c r="H169" s="235">
        <f t="shared" si="38"/>
        <v>0.68799337997973642</v>
      </c>
      <c r="I169" s="235">
        <f t="shared" si="38"/>
        <v>0.68237889337390489</v>
      </c>
      <c r="J169" s="235">
        <f t="shared" si="38"/>
        <v>0.67311629383513538</v>
      </c>
      <c r="K169" s="235">
        <f t="shared" si="38"/>
        <v>0.67573950116055481</v>
      </c>
      <c r="L169" s="235">
        <f t="shared" si="38"/>
        <v>0.67897697440438254</v>
      </c>
      <c r="M169" s="235">
        <f t="shared" si="38"/>
        <v>0.68527655703511037</v>
      </c>
      <c r="N169" s="235">
        <f t="shared" si="38"/>
        <v>0.73225756880777204</v>
      </c>
      <c r="O169" s="235">
        <f t="shared" si="38"/>
        <v>0.70689643677640801</v>
      </c>
      <c r="P169" s="235">
        <f t="shared" si="38"/>
        <v>0.67736573053749438</v>
      </c>
      <c r="Q169" s="235">
        <f t="shared" si="38"/>
        <v>0.66205248588606969</v>
      </c>
    </row>
    <row r="170" spans="1:17" x14ac:dyDescent="0.25">
      <c r="A170" s="142" t="s">
        <v>217</v>
      </c>
      <c r="B170" s="235">
        <f t="shared" ref="B170:Q170" si="39">IF(B$114=0,0,B$114/B$97)</f>
        <v>0</v>
      </c>
      <c r="C170" s="235">
        <f t="shared" si="39"/>
        <v>0</v>
      </c>
      <c r="D170" s="235">
        <f t="shared" si="39"/>
        <v>0</v>
      </c>
      <c r="E170" s="235">
        <f t="shared" si="39"/>
        <v>0</v>
      </c>
      <c r="F170" s="235">
        <f t="shared" si="39"/>
        <v>0</v>
      </c>
      <c r="G170" s="235">
        <f t="shared" si="39"/>
        <v>0</v>
      </c>
      <c r="H170" s="235">
        <f t="shared" si="39"/>
        <v>0</v>
      </c>
      <c r="I170" s="235">
        <f t="shared" si="39"/>
        <v>0</v>
      </c>
      <c r="J170" s="235">
        <f t="shared" si="39"/>
        <v>0</v>
      </c>
      <c r="K170" s="235">
        <f t="shared" si="39"/>
        <v>0</v>
      </c>
      <c r="L170" s="235">
        <f t="shared" si="39"/>
        <v>0</v>
      </c>
      <c r="M170" s="235">
        <f t="shared" si="39"/>
        <v>0</v>
      </c>
      <c r="N170" s="235">
        <f t="shared" si="39"/>
        <v>0</v>
      </c>
      <c r="O170" s="235">
        <f t="shared" si="39"/>
        <v>0</v>
      </c>
      <c r="P170" s="235">
        <f t="shared" si="39"/>
        <v>0</v>
      </c>
      <c r="Q170" s="235">
        <f t="shared" si="39"/>
        <v>0</v>
      </c>
    </row>
    <row r="171" spans="1:17" x14ac:dyDescent="0.25">
      <c r="A171" s="127" t="s">
        <v>205</v>
      </c>
      <c r="B171" s="237">
        <f t="shared" ref="B171:Q171" si="40">IF(B$115=0,0,B$115/B$97)</f>
        <v>0</v>
      </c>
      <c r="C171" s="237">
        <f t="shared" si="40"/>
        <v>0</v>
      </c>
      <c r="D171" s="237">
        <f t="shared" si="40"/>
        <v>0</v>
      </c>
      <c r="E171" s="237">
        <f t="shared" si="40"/>
        <v>0</v>
      </c>
      <c r="F171" s="237">
        <f t="shared" si="40"/>
        <v>0</v>
      </c>
      <c r="G171" s="237">
        <f t="shared" si="40"/>
        <v>0</v>
      </c>
      <c r="H171" s="237">
        <f t="shared" si="40"/>
        <v>0</v>
      </c>
      <c r="I171" s="237">
        <f t="shared" si="40"/>
        <v>0</v>
      </c>
      <c r="J171" s="237">
        <f t="shared" si="40"/>
        <v>0</v>
      </c>
      <c r="K171" s="237">
        <f t="shared" si="40"/>
        <v>0</v>
      </c>
      <c r="L171" s="237">
        <f t="shared" si="40"/>
        <v>0</v>
      </c>
      <c r="M171" s="237">
        <f t="shared" si="40"/>
        <v>0</v>
      </c>
      <c r="N171" s="237">
        <f t="shared" si="40"/>
        <v>0</v>
      </c>
      <c r="O171" s="237">
        <f t="shared" si="40"/>
        <v>0</v>
      </c>
      <c r="P171" s="237">
        <f t="shared" si="40"/>
        <v>0</v>
      </c>
      <c r="Q171" s="237">
        <f t="shared" si="40"/>
        <v>0</v>
      </c>
    </row>
    <row r="172" spans="1:17" x14ac:dyDescent="0.25">
      <c r="A172" s="127" t="s">
        <v>204</v>
      </c>
      <c r="B172" s="237">
        <f t="shared" ref="B172:Q172" si="41">IF(B$116=0,0,B$116/B$97)</f>
        <v>5.0291286821835465E-2</v>
      </c>
      <c r="C172" s="237">
        <f t="shared" si="41"/>
        <v>5.2305498406076296E-2</v>
      </c>
      <c r="D172" s="237">
        <f t="shared" si="41"/>
        <v>5.1417933571514182E-2</v>
      </c>
      <c r="E172" s="237">
        <f t="shared" si="41"/>
        <v>5.2649962608806437E-2</v>
      </c>
      <c r="F172" s="237">
        <f t="shared" si="41"/>
        <v>5.2564987602589118E-2</v>
      </c>
      <c r="G172" s="237">
        <f t="shared" si="41"/>
        <v>5.3358887273788853E-2</v>
      </c>
      <c r="H172" s="237">
        <f t="shared" si="41"/>
        <v>5.2811679232881582E-2</v>
      </c>
      <c r="I172" s="237">
        <f t="shared" si="41"/>
        <v>5.2380700571876229E-2</v>
      </c>
      <c r="J172" s="237">
        <f t="shared" si="41"/>
        <v>5.1669685829672532E-2</v>
      </c>
      <c r="K172" s="237">
        <f t="shared" si="41"/>
        <v>5.187104820882122E-2</v>
      </c>
      <c r="L172" s="237">
        <f t="shared" si="41"/>
        <v>5.2119562807149529E-2</v>
      </c>
      <c r="M172" s="237">
        <f t="shared" si="41"/>
        <v>5.2603130740906126E-2</v>
      </c>
      <c r="N172" s="237">
        <f t="shared" si="41"/>
        <v>5.6209482482033363E-2</v>
      </c>
      <c r="O172" s="237">
        <f t="shared" si="41"/>
        <v>5.4262713793848345E-2</v>
      </c>
      <c r="P172" s="237">
        <f t="shared" si="41"/>
        <v>5.1995880666099517E-2</v>
      </c>
      <c r="Q172" s="237">
        <f t="shared" si="41"/>
        <v>5.0820406907079535E-2</v>
      </c>
    </row>
    <row r="173" spans="1:17" x14ac:dyDescent="0.25">
      <c r="A173" s="142" t="s">
        <v>216</v>
      </c>
      <c r="B173" s="235">
        <f t="shared" ref="B173:Q173" si="42">IF(B$117=0,0,B$117/B$97)</f>
        <v>5.0291286821835465E-2</v>
      </c>
      <c r="C173" s="235">
        <f t="shared" si="42"/>
        <v>5.2305498406076296E-2</v>
      </c>
      <c r="D173" s="235">
        <f t="shared" si="42"/>
        <v>5.1417933571514182E-2</v>
      </c>
      <c r="E173" s="235">
        <f t="shared" si="42"/>
        <v>5.2649962608806437E-2</v>
      </c>
      <c r="F173" s="235">
        <f t="shared" si="42"/>
        <v>5.2564987602589118E-2</v>
      </c>
      <c r="G173" s="235">
        <f t="shared" si="42"/>
        <v>5.3358887273788853E-2</v>
      </c>
      <c r="H173" s="235">
        <f t="shared" si="42"/>
        <v>5.2811679232881582E-2</v>
      </c>
      <c r="I173" s="235">
        <f t="shared" si="42"/>
        <v>5.2380700571876229E-2</v>
      </c>
      <c r="J173" s="235">
        <f t="shared" si="42"/>
        <v>5.1669685829672532E-2</v>
      </c>
      <c r="K173" s="235">
        <f t="shared" si="42"/>
        <v>5.187104820882122E-2</v>
      </c>
      <c r="L173" s="235">
        <f t="shared" si="42"/>
        <v>5.2119562807149529E-2</v>
      </c>
      <c r="M173" s="235">
        <f t="shared" si="42"/>
        <v>5.2603130740906126E-2</v>
      </c>
      <c r="N173" s="235">
        <f t="shared" si="42"/>
        <v>5.6209482482033363E-2</v>
      </c>
      <c r="O173" s="235">
        <f t="shared" si="42"/>
        <v>5.4262713793848345E-2</v>
      </c>
      <c r="P173" s="235">
        <f t="shared" si="42"/>
        <v>5.1995880666099517E-2</v>
      </c>
      <c r="Q173" s="235">
        <f t="shared" si="42"/>
        <v>5.0820406907079535E-2</v>
      </c>
    </row>
    <row r="174" spans="1:17" x14ac:dyDescent="0.25">
      <c r="A174" s="142" t="s">
        <v>215</v>
      </c>
      <c r="B174" s="259">
        <f t="shared" ref="B174:Q174" si="43">IF(B$123=0,0,B$123/B$97)</f>
        <v>0</v>
      </c>
      <c r="C174" s="259">
        <f t="shared" si="43"/>
        <v>0</v>
      </c>
      <c r="D174" s="259">
        <f t="shared" si="43"/>
        <v>0</v>
      </c>
      <c r="E174" s="259">
        <f t="shared" si="43"/>
        <v>0</v>
      </c>
      <c r="F174" s="259">
        <f t="shared" si="43"/>
        <v>0</v>
      </c>
      <c r="G174" s="259">
        <f t="shared" si="43"/>
        <v>0</v>
      </c>
      <c r="H174" s="259">
        <f t="shared" si="43"/>
        <v>0</v>
      </c>
      <c r="I174" s="259">
        <f t="shared" si="43"/>
        <v>0</v>
      </c>
      <c r="J174" s="259">
        <f t="shared" si="43"/>
        <v>0</v>
      </c>
      <c r="K174" s="259">
        <f t="shared" si="43"/>
        <v>0</v>
      </c>
      <c r="L174" s="259">
        <f t="shared" si="43"/>
        <v>0</v>
      </c>
      <c r="M174" s="259">
        <f t="shared" si="43"/>
        <v>0</v>
      </c>
      <c r="N174" s="259">
        <f t="shared" si="43"/>
        <v>0</v>
      </c>
      <c r="O174" s="259">
        <f t="shared" si="43"/>
        <v>0</v>
      </c>
      <c r="P174" s="259">
        <f t="shared" si="43"/>
        <v>0</v>
      </c>
      <c r="Q174" s="259">
        <f t="shared" si="43"/>
        <v>0</v>
      </c>
    </row>
    <row r="175" spans="1:17" x14ac:dyDescent="0.25">
      <c r="A175" s="127" t="s">
        <v>203</v>
      </c>
      <c r="B175" s="236">
        <f t="shared" ref="B175:Q175" si="44">IF(B$124=0,0,B$124/B$97)</f>
        <v>0</v>
      </c>
      <c r="C175" s="236">
        <f t="shared" si="44"/>
        <v>0</v>
      </c>
      <c r="D175" s="236">
        <f t="shared" si="44"/>
        <v>0</v>
      </c>
      <c r="E175" s="236">
        <f t="shared" si="44"/>
        <v>0</v>
      </c>
      <c r="F175" s="236">
        <f t="shared" si="44"/>
        <v>0</v>
      </c>
      <c r="G175" s="236">
        <f t="shared" si="44"/>
        <v>0</v>
      </c>
      <c r="H175" s="236">
        <f t="shared" si="44"/>
        <v>0</v>
      </c>
      <c r="I175" s="236">
        <f t="shared" si="44"/>
        <v>0</v>
      </c>
      <c r="J175" s="236">
        <f t="shared" si="44"/>
        <v>0</v>
      </c>
      <c r="K175" s="236">
        <f t="shared" si="44"/>
        <v>0</v>
      </c>
      <c r="L175" s="236">
        <f t="shared" si="44"/>
        <v>0</v>
      </c>
      <c r="M175" s="236">
        <f t="shared" si="44"/>
        <v>0</v>
      </c>
      <c r="N175" s="236">
        <f t="shared" si="44"/>
        <v>0</v>
      </c>
      <c r="O175" s="236">
        <f t="shared" si="44"/>
        <v>0</v>
      </c>
      <c r="P175" s="236">
        <f t="shared" si="44"/>
        <v>0</v>
      </c>
      <c r="Q175" s="236">
        <f t="shared" si="44"/>
        <v>0</v>
      </c>
    </row>
    <row r="176" spans="1:17" x14ac:dyDescent="0.25">
      <c r="A176" s="177" t="s">
        <v>98</v>
      </c>
      <c r="B176" s="209">
        <f t="shared" ref="B176:Q176" si="45">IF(B$125=0,0,B$125/B$97)</f>
        <v>0.28900780162886247</v>
      </c>
      <c r="C176" s="209">
        <f t="shared" si="45"/>
        <v>0.26151994236566145</v>
      </c>
      <c r="D176" s="209">
        <f t="shared" si="45"/>
        <v>0.2740608615663126</v>
      </c>
      <c r="E176" s="209">
        <f t="shared" si="45"/>
        <v>0.25659785240979449</v>
      </c>
      <c r="F176" s="209">
        <f t="shared" si="45"/>
        <v>0.25758432385609548</v>
      </c>
      <c r="G176" s="209">
        <f t="shared" si="45"/>
        <v>0.24648464750912838</v>
      </c>
      <c r="H176" s="209">
        <f t="shared" si="45"/>
        <v>0.25411498605450267</v>
      </c>
      <c r="I176" s="209">
        <f t="shared" si="45"/>
        <v>0.26009185220698988</v>
      </c>
      <c r="J176" s="209">
        <f t="shared" si="45"/>
        <v>0.26967355844958235</v>
      </c>
      <c r="K176" s="209">
        <f t="shared" si="45"/>
        <v>0.26686740935992836</v>
      </c>
      <c r="L176" s="209">
        <f t="shared" si="45"/>
        <v>0.26328105225637394</v>
      </c>
      <c r="M176" s="209">
        <f t="shared" si="45"/>
        <v>0.2565049190797426</v>
      </c>
      <c r="N176" s="209">
        <f t="shared" si="45"/>
        <v>0.20619310323739207</v>
      </c>
      <c r="O176" s="209">
        <f t="shared" si="45"/>
        <v>0.23379800243601581</v>
      </c>
      <c r="P176" s="209">
        <f t="shared" si="45"/>
        <v>0.26534454204939228</v>
      </c>
      <c r="Q176" s="209">
        <f t="shared" si="45"/>
        <v>0.28147762927196873</v>
      </c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266" t="s">
        <v>133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230</v>
      </c>
      <c r="B180" s="230">
        <f>IF(B$5=0,0,(B$5-B$45)/NMM_fec!B$5)</f>
        <v>3.0193720332879668</v>
      </c>
      <c r="C180" s="230">
        <f>IF(C$5=0,0,(C$5-C$45)/NMM_fec!C$5)</f>
        <v>3.2774022558110887</v>
      </c>
      <c r="D180" s="230">
        <f>IF(D$5=0,0,(D$5-D$45)/NMM_fec!D$5)</f>
        <v>3.1965948121650674</v>
      </c>
      <c r="E180" s="230">
        <f>IF(E$5=0,0,(E$5-E$45)/NMM_fec!E$5)</f>
        <v>3.1382323363651703</v>
      </c>
      <c r="F180" s="230">
        <f>IF(F$5=0,0,(F$5-F$45)/NMM_fec!F$5)</f>
        <v>3.1808742170811146</v>
      </c>
      <c r="G180" s="230">
        <f>IF(G$5=0,0,(G$5-G$45)/NMM_fec!G$5)</f>
        <v>2.9360340065075854</v>
      </c>
      <c r="H180" s="230">
        <f>IF(H$5=0,0,(H$5-H$45)/NMM_fec!H$5)</f>
        <v>2.939207207156171</v>
      </c>
      <c r="I180" s="230">
        <f>IF(I$5=0,0,(I$5-I$45)/NMM_fec!I$5)</f>
        <v>3.0089058322349422</v>
      </c>
      <c r="J180" s="230">
        <f>IF(J$5=0,0,(J$5-J$45)/NMM_fec!J$5)</f>
        <v>2.95476488881443</v>
      </c>
      <c r="K180" s="230">
        <f>IF(K$5=0,0,(K$5-K$45)/NMM_fec!K$5)</f>
        <v>3.0127818189549966</v>
      </c>
      <c r="L180" s="230">
        <f>IF(L$5=0,0,(L$5-L$45)/NMM_fec!L$5)</f>
        <v>3.1182760439399679</v>
      </c>
      <c r="M180" s="230">
        <f>IF(M$5=0,0,(M$5-M$45)/NMM_fec!M$5)</f>
        <v>3.168694187041782</v>
      </c>
      <c r="N180" s="230">
        <f>IF(N$5=0,0,(N$5-N$45)/NMM_fec!N$5)</f>
        <v>3.1281536426461827</v>
      </c>
      <c r="O180" s="230">
        <f>IF(O$5=0,0,(O$5-O$45)/NMM_fec!O$5)</f>
        <v>2.8478225861513451</v>
      </c>
      <c r="P180" s="230">
        <f>IF(P$5=0,0,(P$5-P$45)/NMM_fec!P$5)</f>
        <v>2.9112696180136779</v>
      </c>
      <c r="Q180" s="230">
        <f>IF(Q$5=0,0,(Q$5-Q$45)/NMM_fec!Q$5)</f>
        <v>2.8281156703586046</v>
      </c>
    </row>
    <row r="181" spans="1:17" x14ac:dyDescent="0.25">
      <c r="A181" s="132" t="s">
        <v>83</v>
      </c>
      <c r="B181" s="229">
        <f>IF(B$6=0,0,B$6/NMM_fec!B$6)</f>
        <v>0</v>
      </c>
      <c r="C181" s="229">
        <f>IF(C$6=0,0,C$6/NMM_fec!C$6)</f>
        <v>0</v>
      </c>
      <c r="D181" s="229">
        <f>IF(D$6=0,0,D$6/NMM_fec!D$6)</f>
        <v>0</v>
      </c>
      <c r="E181" s="229">
        <f>IF(E$6=0,0,E$6/NMM_fec!E$6)</f>
        <v>0</v>
      </c>
      <c r="F181" s="229">
        <f>IF(F$6=0,0,F$6/NMM_fec!F$6)</f>
        <v>0</v>
      </c>
      <c r="G181" s="229">
        <f>IF(G$6=0,0,G$6/NMM_fec!G$6)</f>
        <v>0</v>
      </c>
      <c r="H181" s="229">
        <f>IF(H$6=0,0,H$6/NMM_fec!H$6)</f>
        <v>0</v>
      </c>
      <c r="I181" s="229">
        <f>IF(I$6=0,0,I$6/NMM_fec!I$6)</f>
        <v>0</v>
      </c>
      <c r="J181" s="229">
        <f>IF(J$6=0,0,J$6/NMM_fec!J$6)</f>
        <v>0</v>
      </c>
      <c r="K181" s="229">
        <f>IF(K$6=0,0,K$6/NMM_fec!K$6)</f>
        <v>0</v>
      </c>
      <c r="L181" s="229">
        <f>IF(L$6=0,0,L$6/NMM_fec!L$6)</f>
        <v>0</v>
      </c>
      <c r="M181" s="229">
        <f>IF(M$6=0,0,M$6/NMM_fec!M$6)</f>
        <v>0</v>
      </c>
      <c r="N181" s="229">
        <f>IF(N$6=0,0,N$6/NMM_fec!N$6)</f>
        <v>0</v>
      </c>
      <c r="O181" s="229">
        <f>IF(O$6=0,0,O$6/NMM_fec!O$6)</f>
        <v>0</v>
      </c>
      <c r="P181" s="229">
        <f>IF(P$6=0,0,P$6/NMM_fec!P$6)</f>
        <v>0</v>
      </c>
      <c r="Q181" s="229">
        <f>IF(Q$6=0,0,Q$6/NMM_fec!Q$6)</f>
        <v>0</v>
      </c>
    </row>
    <row r="182" spans="1:17" x14ac:dyDescent="0.25">
      <c r="A182" s="76" t="s">
        <v>82</v>
      </c>
      <c r="B182" s="228">
        <f>IF(B$7=0,0,B$7/NMM_fec!B$7)</f>
        <v>0</v>
      </c>
      <c r="C182" s="228">
        <f>IF(C$7=0,0,C$7/NMM_fec!C$7)</f>
        <v>0</v>
      </c>
      <c r="D182" s="228">
        <f>IF(D$7=0,0,D$7/NMM_fec!D$7)</f>
        <v>0</v>
      </c>
      <c r="E182" s="228">
        <f>IF(E$7=0,0,E$7/NMM_fec!E$7)</f>
        <v>0</v>
      </c>
      <c r="F182" s="228">
        <f>IF(F$7=0,0,F$7/NMM_fec!F$7)</f>
        <v>0</v>
      </c>
      <c r="G182" s="228">
        <f>IF(G$7=0,0,G$7/NMM_fec!G$7)</f>
        <v>0</v>
      </c>
      <c r="H182" s="228">
        <f>IF(H$7=0,0,H$7/NMM_fec!H$7)</f>
        <v>0</v>
      </c>
      <c r="I182" s="228">
        <f>IF(I$7=0,0,I$7/NMM_fec!I$7)</f>
        <v>0</v>
      </c>
      <c r="J182" s="228">
        <f>IF(J$7=0,0,J$7/NMM_fec!J$7)</f>
        <v>0</v>
      </c>
      <c r="K182" s="228">
        <f>IF(K$7=0,0,K$7/NMM_fec!K$7)</f>
        <v>0</v>
      </c>
      <c r="L182" s="228">
        <f>IF(L$7=0,0,L$7/NMM_fec!L$7)</f>
        <v>0</v>
      </c>
      <c r="M182" s="228">
        <f>IF(M$7=0,0,M$7/NMM_fec!M$7)</f>
        <v>0</v>
      </c>
      <c r="N182" s="228">
        <f>IF(N$7=0,0,N$7/NMM_fec!N$7)</f>
        <v>0</v>
      </c>
      <c r="O182" s="228">
        <f>IF(O$7=0,0,O$7/NMM_fec!O$7)</f>
        <v>0</v>
      </c>
      <c r="P182" s="228">
        <f>IF(P$7=0,0,P$7/NMM_fec!P$7)</f>
        <v>0</v>
      </c>
      <c r="Q182" s="228">
        <f>IF(Q$7=0,0,Q$7/NMM_fec!Q$7)</f>
        <v>0</v>
      </c>
    </row>
    <row r="183" spans="1:17" x14ac:dyDescent="0.25">
      <c r="A183" s="76" t="s">
        <v>81</v>
      </c>
      <c r="B183" s="228">
        <f>IF(B$8=0,0,B$8/NMM_fec!B$8)</f>
        <v>0</v>
      </c>
      <c r="C183" s="228">
        <f>IF(C$8=0,0,C$8/NMM_fec!C$8)</f>
        <v>0</v>
      </c>
      <c r="D183" s="228">
        <f>IF(D$8=0,0,D$8/NMM_fec!D$8)</f>
        <v>0</v>
      </c>
      <c r="E183" s="228">
        <f>IF(E$8=0,0,E$8/NMM_fec!E$8)</f>
        <v>0</v>
      </c>
      <c r="F183" s="228">
        <f>IF(F$8=0,0,F$8/NMM_fec!F$8)</f>
        <v>0</v>
      </c>
      <c r="G183" s="228">
        <f>IF(G$8=0,0,G$8/NMM_fec!G$8)</f>
        <v>0</v>
      </c>
      <c r="H183" s="228">
        <f>IF(H$8=0,0,H$8/NMM_fec!H$8)</f>
        <v>0</v>
      </c>
      <c r="I183" s="228">
        <f>IF(I$8=0,0,I$8/NMM_fec!I$8)</f>
        <v>0</v>
      </c>
      <c r="J183" s="228">
        <f>IF(J$8=0,0,J$8/NMM_fec!J$8)</f>
        <v>0</v>
      </c>
      <c r="K183" s="228">
        <f>IF(K$8=0,0,K$8/NMM_fec!K$8)</f>
        <v>0</v>
      </c>
      <c r="L183" s="228">
        <f>IF(L$8=0,0,L$8/NMM_fec!L$8)</f>
        <v>0</v>
      </c>
      <c r="M183" s="228">
        <f>IF(M$8=0,0,M$8/NMM_fec!M$8)</f>
        <v>0</v>
      </c>
      <c r="N183" s="228">
        <f>IF(N$8=0,0,N$8/NMM_fec!N$8)</f>
        <v>0</v>
      </c>
      <c r="O183" s="228">
        <f>IF(O$8=0,0,O$8/NMM_fec!O$8)</f>
        <v>0</v>
      </c>
      <c r="P183" s="228">
        <f>IF(P$8=0,0,P$8/NMM_fec!P$8)</f>
        <v>0</v>
      </c>
      <c r="Q183" s="228">
        <f>IF(Q$8=0,0,Q$8/NMM_fec!Q$8)</f>
        <v>0</v>
      </c>
    </row>
    <row r="184" spans="1:17" x14ac:dyDescent="0.25">
      <c r="A184" s="76" t="s">
        <v>80</v>
      </c>
      <c r="B184" s="228">
        <f>IF(B$9=0,0,B$9/NMM_fec!B$9)</f>
        <v>0</v>
      </c>
      <c r="C184" s="228">
        <f>IF(C$9=0,0,C$9/NMM_fec!C$9)</f>
        <v>0</v>
      </c>
      <c r="D184" s="228">
        <f>IF(D$9=0,0,D$9/NMM_fec!D$9)</f>
        <v>0</v>
      </c>
      <c r="E184" s="228">
        <f>IF(E$9=0,0,E$9/NMM_fec!E$9)</f>
        <v>0</v>
      </c>
      <c r="F184" s="228">
        <f>IF(F$9=0,0,F$9/NMM_fec!F$9)</f>
        <v>0</v>
      </c>
      <c r="G184" s="228">
        <f>IF(G$9=0,0,G$9/NMM_fec!G$9)</f>
        <v>0</v>
      </c>
      <c r="H184" s="228">
        <f>IF(H$9=0,0,H$9/NMM_fec!H$9)</f>
        <v>0</v>
      </c>
      <c r="I184" s="228">
        <f>IF(I$9=0,0,I$9/NMM_fec!I$9)</f>
        <v>0</v>
      </c>
      <c r="J184" s="228">
        <f>IF(J$9=0,0,J$9/NMM_fec!J$9)</f>
        <v>0</v>
      </c>
      <c r="K184" s="228">
        <f>IF(K$9=0,0,K$9/NMM_fec!K$9)</f>
        <v>0</v>
      </c>
      <c r="L184" s="228">
        <f>IF(L$9=0,0,L$9/NMM_fec!L$9)</f>
        <v>0</v>
      </c>
      <c r="M184" s="228">
        <f>IF(M$9=0,0,M$9/NMM_fec!M$9)</f>
        <v>0</v>
      </c>
      <c r="N184" s="228">
        <f>IF(N$9=0,0,N$9/NMM_fec!N$9)</f>
        <v>0</v>
      </c>
      <c r="O184" s="228">
        <f>IF(O$9=0,0,O$9/NMM_fec!O$9)</f>
        <v>0</v>
      </c>
      <c r="P184" s="228">
        <f>IF(P$9=0,0,P$9/NMM_fec!P$9)</f>
        <v>0</v>
      </c>
      <c r="Q184" s="228">
        <f>IF(Q$9=0,0,Q$9/NMM_fec!Q$9)</f>
        <v>0</v>
      </c>
    </row>
    <row r="185" spans="1:17" x14ac:dyDescent="0.25">
      <c r="A185" s="129" t="s">
        <v>79</v>
      </c>
      <c r="B185" s="227">
        <f>IF(B$10=0,0,B$10/NMM_fec!B$10)</f>
        <v>1.3251222000000005</v>
      </c>
      <c r="C185" s="227">
        <f>IF(C$10=0,0,C$10/NMM_fec!C$10)</f>
        <v>1.3251222</v>
      </c>
      <c r="D185" s="227">
        <f>IF(D$10=0,0,D$10/NMM_fec!D$10)</f>
        <v>1.3251222</v>
      </c>
      <c r="E185" s="227">
        <f>IF(E$10=0,0,E$10/NMM_fec!E$10)</f>
        <v>1.3251222000000002</v>
      </c>
      <c r="F185" s="227">
        <f>IF(F$10=0,0,F$10/NMM_fec!F$10)</f>
        <v>1.3251222</v>
      </c>
      <c r="G185" s="227">
        <f>IF(G$10=0,0,G$10/NMM_fec!G$10)</f>
        <v>1.3251222000000002</v>
      </c>
      <c r="H185" s="227">
        <f>IF(H$10=0,0,H$10/NMM_fec!H$10)</f>
        <v>1.3251222</v>
      </c>
      <c r="I185" s="227">
        <f>IF(I$10=0,0,I$10/NMM_fec!I$10)</f>
        <v>1.3251222000000002</v>
      </c>
      <c r="J185" s="227">
        <f>IF(J$10=0,0,J$10/NMM_fec!J$10)</f>
        <v>1.3251222000000002</v>
      </c>
      <c r="K185" s="227">
        <f>IF(K$10=0,0,K$10/NMM_fec!K$10)</f>
        <v>1.3251222</v>
      </c>
      <c r="L185" s="227">
        <f>IF(L$10=0,0,L$10/NMM_fec!L$10)</f>
        <v>1.3251222000000002</v>
      </c>
      <c r="M185" s="227">
        <f>IF(M$10=0,0,M$10/NMM_fec!M$10)</f>
        <v>1.3251222000000002</v>
      </c>
      <c r="N185" s="227">
        <f>IF(N$10=0,0,N$10/NMM_fec!N$10)</f>
        <v>1.3251222</v>
      </c>
      <c r="O185" s="227">
        <f>IF(O$10=0,0,O$10/NMM_fec!O$10)</f>
        <v>1.3251222000000002</v>
      </c>
      <c r="P185" s="227">
        <f>IF(P$10=0,0,P$10/NMM_fec!P$10)</f>
        <v>1.3238308206052321</v>
      </c>
      <c r="Q185" s="227">
        <f>IF(Q$10=0,0,Q$10/NMM_fec!Q$10)</f>
        <v>1.3239117534215818</v>
      </c>
    </row>
    <row r="186" spans="1:17" x14ac:dyDescent="0.25">
      <c r="A186" s="127" t="s">
        <v>214</v>
      </c>
      <c r="B186" s="225">
        <f>IF(B$15=0,0,B$15/NMM_fec!B$15)</f>
        <v>0</v>
      </c>
      <c r="C186" s="225">
        <f>IF(C$15=0,0,C$15/NMM_fec!C$15)</f>
        <v>0</v>
      </c>
      <c r="D186" s="225">
        <f>IF(D$15=0,0,D$15/NMM_fec!D$15)</f>
        <v>0</v>
      </c>
      <c r="E186" s="225">
        <f>IF(E$15=0,0,E$15/NMM_fec!E$15)</f>
        <v>0</v>
      </c>
      <c r="F186" s="225">
        <f>IF(F$15=0,0,F$15/NMM_fec!F$15)</f>
        <v>0</v>
      </c>
      <c r="G186" s="225">
        <f>IF(G$15=0,0,G$15/NMM_fec!G$15)</f>
        <v>0</v>
      </c>
      <c r="H186" s="225">
        <f>IF(H$15=0,0,H$15/NMM_fec!H$15)</f>
        <v>0</v>
      </c>
      <c r="I186" s="225">
        <f>IF(I$15=0,0,I$15/NMM_fec!I$15)</f>
        <v>0</v>
      </c>
      <c r="J186" s="225">
        <f>IF(J$15=0,0,J$15/NMM_fec!J$15)</f>
        <v>0</v>
      </c>
      <c r="K186" s="225">
        <f>IF(K$15=0,0,K$15/NMM_fec!K$15)</f>
        <v>0</v>
      </c>
      <c r="L186" s="225">
        <f>IF(L$15=0,0,L$15/NMM_fec!L$15)</f>
        <v>0</v>
      </c>
      <c r="M186" s="225">
        <f>IF(M$15=0,0,M$15/NMM_fec!M$15)</f>
        <v>0</v>
      </c>
      <c r="N186" s="225">
        <f>IF(N$15=0,0,N$15/NMM_fec!N$15)</f>
        <v>0</v>
      </c>
      <c r="O186" s="225">
        <f>IF(O$15=0,0,O$15/NMM_fec!O$15)</f>
        <v>0</v>
      </c>
      <c r="P186" s="225">
        <f>IF(P$15=0,0,P$15/NMM_fec!P$15)</f>
        <v>0</v>
      </c>
      <c r="Q186" s="225">
        <f>IF(Q$15=0,0,Q$15/NMM_fec!Q$15)</f>
        <v>0</v>
      </c>
    </row>
    <row r="187" spans="1:17" x14ac:dyDescent="0.25">
      <c r="A187" s="127" t="s">
        <v>213</v>
      </c>
      <c r="B187" s="226">
        <f>IF(B$16=0,0,B$16/NMM_fec!B$16)</f>
        <v>4.0460089838651854</v>
      </c>
      <c r="C187" s="226">
        <f>IF(C$16=0,0,C$16/NMM_fec!C$16)</f>
        <v>4.0485911955726452</v>
      </c>
      <c r="D187" s="226">
        <f>IF(D$16=0,0,D$16/NMM_fec!D$16)</f>
        <v>3.7785328112320307</v>
      </c>
      <c r="E187" s="226">
        <f>IF(E$16=0,0,E$16/NMM_fec!E$16)</f>
        <v>3.7877992395344275</v>
      </c>
      <c r="F187" s="226">
        <f>IF(F$16=0,0,F$16/NMM_fec!F$16)</f>
        <v>3.8286877569448383</v>
      </c>
      <c r="G187" s="226">
        <f>IF(G$16=0,0,G$16/NMM_fec!G$16)</f>
        <v>4.0075325113800293</v>
      </c>
      <c r="H187" s="226">
        <f>IF(H$16=0,0,H$16/NMM_fec!H$16)</f>
        <v>4.0521337907213333</v>
      </c>
      <c r="I187" s="226">
        <f>IF(I$16=0,0,I$16/NMM_fec!I$16)</f>
        <v>4.0603547047150679</v>
      </c>
      <c r="J187" s="226">
        <f>IF(J$16=0,0,J$16/NMM_fec!J$16)</f>
        <v>4.066136590981543</v>
      </c>
      <c r="K187" s="226">
        <f>IF(K$16=0,0,K$16/NMM_fec!K$16)</f>
        <v>4.073331350301383</v>
      </c>
      <c r="L187" s="226">
        <f>IF(L$16=0,0,L$16/NMM_fec!L$16)</f>
        <v>4.078753522475326</v>
      </c>
      <c r="M187" s="226">
        <f>IF(M$16=0,0,M$16/NMM_fec!M$16)</f>
        <v>4.0821615779697176</v>
      </c>
      <c r="N187" s="226">
        <f>IF(N$16=0,0,N$16/NMM_fec!N$16)</f>
        <v>4.0833248701206761</v>
      </c>
      <c r="O187" s="226">
        <f>IF(O$16=0,0,O$16/NMM_fec!O$16)</f>
        <v>4.084111005045254</v>
      </c>
      <c r="P187" s="226">
        <f>IF(P$16=0,0,P$16/NMM_fec!P$16)</f>
        <v>4.0823099370991587</v>
      </c>
      <c r="Q187" s="226">
        <f>IF(Q$16=0,0,Q$16/NMM_fec!Q$16)</f>
        <v>4.0123611306350941</v>
      </c>
    </row>
    <row r="188" spans="1:17" x14ac:dyDescent="0.25">
      <c r="A188" s="127" t="s">
        <v>212</v>
      </c>
      <c r="B188" s="226">
        <f>IF(B$36=0,0,B$36/NMM_fec!B$36)</f>
        <v>2.897378803981705</v>
      </c>
      <c r="C188" s="226">
        <f>IF(C$36=0,0,C$36/NMM_fec!C$36)</f>
        <v>3.3565401220881079</v>
      </c>
      <c r="D188" s="226">
        <f>IF(D$36=0,0,D$36/NMM_fec!D$36)</f>
        <v>3.3783093150190155</v>
      </c>
      <c r="E188" s="226">
        <f>IF(E$36=0,0,E$36/NMM_fec!E$36)</f>
        <v>3.2683968884116381</v>
      </c>
      <c r="F188" s="226">
        <f>IF(F$36=0,0,F$36/NMM_fec!F$36)</f>
        <v>3.3193970955811554</v>
      </c>
      <c r="G188" s="226">
        <f>IF(G$36=0,0,G$36/NMM_fec!G$36)</f>
        <v>2.7722267242163281</v>
      </c>
      <c r="H188" s="226">
        <f>IF(H$36=0,0,H$36/NMM_fec!H$36)</f>
        <v>2.7504670446229289</v>
      </c>
      <c r="I188" s="226">
        <f>IF(I$36=0,0,I$36/NMM_fec!I$36)</f>
        <v>2.8698685741605852</v>
      </c>
      <c r="J188" s="226">
        <f>IF(J$36=0,0,J$36/NMM_fec!J$36)</f>
        <v>2.7696369733891788</v>
      </c>
      <c r="K188" s="226">
        <f>IF(K$36=0,0,K$36/NMM_fec!K$36)</f>
        <v>2.8688101933341996</v>
      </c>
      <c r="L188" s="226">
        <f>IF(L$36=0,0,L$36/NMM_fec!L$36)</f>
        <v>3.0538507676558342</v>
      </c>
      <c r="M188" s="226">
        <f>IF(M$36=0,0,M$36/NMM_fec!M$36)</f>
        <v>3.1417837782770488</v>
      </c>
      <c r="N188" s="226">
        <f>IF(N$36=0,0,N$36/NMM_fec!N$36)</f>
        <v>3.0686776277009566</v>
      </c>
      <c r="O188" s="226">
        <f>IF(O$36=0,0,O$36/NMM_fec!O$36)</f>
        <v>2.5676238050721798</v>
      </c>
      <c r="P188" s="226">
        <f>IF(P$36=0,0,P$36/NMM_fec!P$36)</f>
        <v>2.6820309130211784</v>
      </c>
      <c r="Q188" s="226">
        <f>IF(Q$36=0,0,Q$36/NMM_fec!Q$36)</f>
        <v>2.5765598787862802</v>
      </c>
    </row>
    <row r="189" spans="1:17" x14ac:dyDescent="0.25">
      <c r="A189" s="72" t="s">
        <v>211</v>
      </c>
      <c r="B189" s="224">
        <f>IF(B$44=0,0,B$44/NMM_fec!B$44)</f>
        <v>0</v>
      </c>
      <c r="C189" s="224">
        <f>IF(C$44=0,0,C$44/NMM_fec!C$44)</f>
        <v>0</v>
      </c>
      <c r="D189" s="224">
        <f>IF(D$44=0,0,D$44/NMM_fec!D$44)</f>
        <v>0</v>
      </c>
      <c r="E189" s="224">
        <f>IF(E$44=0,0,E$44/NMM_fec!E$44)</f>
        <v>0</v>
      </c>
      <c r="F189" s="224">
        <f>IF(F$44=0,0,F$44/NMM_fec!F$44)</f>
        <v>0</v>
      </c>
      <c r="G189" s="224">
        <f>IF(G$44=0,0,G$44/NMM_fec!G$44)</f>
        <v>0</v>
      </c>
      <c r="H189" s="224">
        <f>IF(H$44=0,0,H$44/NMM_fec!H$44)</f>
        <v>0</v>
      </c>
      <c r="I189" s="224">
        <f>IF(I$44=0,0,I$44/NMM_fec!I$44)</f>
        <v>0</v>
      </c>
      <c r="J189" s="224">
        <f>IF(J$44=0,0,J$44/NMM_fec!J$44)</f>
        <v>0</v>
      </c>
      <c r="K189" s="224">
        <f>IF(K$44=0,0,K$44/NMM_fec!K$44)</f>
        <v>0</v>
      </c>
      <c r="L189" s="224">
        <f>IF(L$44=0,0,L$44/NMM_fec!L$44)</f>
        <v>0</v>
      </c>
      <c r="M189" s="224">
        <f>IF(M$44=0,0,M$44/NMM_fec!M$44)</f>
        <v>0</v>
      </c>
      <c r="N189" s="224">
        <f>IF(N$44=0,0,N$44/NMM_fec!N$44)</f>
        <v>0</v>
      </c>
      <c r="O189" s="224">
        <f>IF(O$44=0,0,O$44/NMM_fec!O$44)</f>
        <v>0</v>
      </c>
      <c r="P189" s="224">
        <f>IF(P$44=0,0,P$44/NMM_fec!P$44)</f>
        <v>0</v>
      </c>
      <c r="Q189" s="224">
        <f>IF(Q$44=0,0,Q$44/NMM_fec!Q$44)</f>
        <v>0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229</v>
      </c>
      <c r="B191" s="230">
        <f>IF(B$47=0,0,(B$47-B$95)/NMM_fec!B$47)</f>
        <v>2.0558591806265203</v>
      </c>
      <c r="C191" s="230">
        <f>IF(C$47=0,0,(C$47-C$95)/NMM_fec!C$47)</f>
        <v>2.0834994103236579</v>
      </c>
      <c r="D191" s="230">
        <f>IF(D$47=0,0,(D$47-D$95)/NMM_fec!D$47)</f>
        <v>2.0604110881926925</v>
      </c>
      <c r="E191" s="230">
        <f>IF(E$47=0,0,(E$47-E$95)/NMM_fec!E$47)</f>
        <v>2.0201839866255273</v>
      </c>
      <c r="F191" s="230">
        <f>IF(F$47=0,0,(F$47-F$95)/NMM_fec!F$47)</f>
        <v>1.9993334333684611</v>
      </c>
      <c r="G191" s="230">
        <f>IF(G$47=0,0,(G$47-G$95)/NMM_fec!G$47)</f>
        <v>2.0091792615198396</v>
      </c>
      <c r="H191" s="230">
        <f>IF(H$47=0,0,(H$47-H$95)/NMM_fec!H$47)</f>
        <v>2.0075774837974425</v>
      </c>
      <c r="I191" s="230">
        <f>IF(I$47=0,0,(I$47-I$95)/NMM_fec!I$47)</f>
        <v>1.9960073012268413</v>
      </c>
      <c r="J191" s="230">
        <f>IF(J$47=0,0,(J$47-J$95)/NMM_fec!J$47)</f>
        <v>1.950833979315592</v>
      </c>
      <c r="K191" s="230">
        <f>IF(K$47=0,0,(K$47-K$95)/NMM_fec!K$47)</f>
        <v>2.010320487739131</v>
      </c>
      <c r="L191" s="230">
        <f>IF(L$47=0,0,(L$47-L$95)/NMM_fec!L$47)</f>
        <v>1.9441394997333481</v>
      </c>
      <c r="M191" s="230">
        <f>IF(M$47=0,0,(M$47-M$95)/NMM_fec!M$47)</f>
        <v>1.9550612696774068</v>
      </c>
      <c r="N191" s="230">
        <f>IF(N$47=0,0,(N$47-N$95)/NMM_fec!N$47)</f>
        <v>1.9966336715477326</v>
      </c>
      <c r="O191" s="230">
        <f>IF(O$47=0,0,(O$47-O$95)/NMM_fec!O$47)</f>
        <v>2.0020796453419853</v>
      </c>
      <c r="P191" s="230">
        <f>IF(P$47=0,0,(P$47-P$95)/NMM_fec!P$47)</f>
        <v>1.9628238857858111</v>
      </c>
      <c r="Q191" s="230">
        <f>IF(Q$47=0,0,(Q$47-Q$95)/NMM_fec!Q$47)</f>
        <v>1.9501538420354738</v>
      </c>
    </row>
    <row r="192" spans="1:17" x14ac:dyDescent="0.25">
      <c r="A192" s="132" t="s">
        <v>83</v>
      </c>
      <c r="B192" s="229">
        <f>IF(B$48=0,0,B$48/NMM_fec!B$48)</f>
        <v>0</v>
      </c>
      <c r="C192" s="229">
        <f>IF(C$48=0,0,C$48/NMM_fec!C$48)</f>
        <v>0</v>
      </c>
      <c r="D192" s="229">
        <f>IF(D$48=0,0,D$48/NMM_fec!D$48)</f>
        <v>0</v>
      </c>
      <c r="E192" s="229">
        <f>IF(E$48=0,0,E$48/NMM_fec!E$48)</f>
        <v>0</v>
      </c>
      <c r="F192" s="229">
        <f>IF(F$48=0,0,F$48/NMM_fec!F$48)</f>
        <v>0</v>
      </c>
      <c r="G192" s="229">
        <f>IF(G$48=0,0,G$48/NMM_fec!G$48)</f>
        <v>0</v>
      </c>
      <c r="H192" s="229">
        <f>IF(H$48=0,0,H$48/NMM_fec!H$48)</f>
        <v>0</v>
      </c>
      <c r="I192" s="229">
        <f>IF(I$48=0,0,I$48/NMM_fec!I$48)</f>
        <v>0</v>
      </c>
      <c r="J192" s="229">
        <f>IF(J$48=0,0,J$48/NMM_fec!J$48)</f>
        <v>0</v>
      </c>
      <c r="K192" s="229">
        <f>IF(K$48=0,0,K$48/NMM_fec!K$48)</f>
        <v>0</v>
      </c>
      <c r="L192" s="229">
        <f>IF(L$48=0,0,L$48/NMM_fec!L$48)</f>
        <v>0</v>
      </c>
      <c r="M192" s="229">
        <f>IF(M$48=0,0,M$48/NMM_fec!M$48)</f>
        <v>0</v>
      </c>
      <c r="N192" s="229">
        <f>IF(N$48=0,0,N$48/NMM_fec!N$48)</f>
        <v>0</v>
      </c>
      <c r="O192" s="229">
        <f>IF(O$48=0,0,O$48/NMM_fec!O$48)</f>
        <v>0</v>
      </c>
      <c r="P192" s="229">
        <f>IF(P$48=0,0,P$48/NMM_fec!P$48)</f>
        <v>0</v>
      </c>
      <c r="Q192" s="229">
        <f>IF(Q$48=0,0,Q$48/NMM_fec!Q$48)</f>
        <v>0</v>
      </c>
    </row>
    <row r="193" spans="1:17" x14ac:dyDescent="0.25">
      <c r="A193" s="76" t="s">
        <v>82</v>
      </c>
      <c r="B193" s="228">
        <f>IF(B$49=0,0,B$49/NMM_fec!B$49)</f>
        <v>0</v>
      </c>
      <c r="C193" s="228">
        <f>IF(C$49=0,0,C$49/NMM_fec!C$49)</f>
        <v>0</v>
      </c>
      <c r="D193" s="228">
        <f>IF(D$49=0,0,D$49/NMM_fec!D$49)</f>
        <v>0</v>
      </c>
      <c r="E193" s="228">
        <f>IF(E$49=0,0,E$49/NMM_fec!E$49)</f>
        <v>0</v>
      </c>
      <c r="F193" s="228">
        <f>IF(F$49=0,0,F$49/NMM_fec!F$49)</f>
        <v>0</v>
      </c>
      <c r="G193" s="228">
        <f>IF(G$49=0,0,G$49/NMM_fec!G$49)</f>
        <v>0</v>
      </c>
      <c r="H193" s="228">
        <f>IF(H$49=0,0,H$49/NMM_fec!H$49)</f>
        <v>0</v>
      </c>
      <c r="I193" s="228">
        <f>IF(I$49=0,0,I$49/NMM_fec!I$49)</f>
        <v>0</v>
      </c>
      <c r="J193" s="228">
        <f>IF(J$49=0,0,J$49/NMM_fec!J$49)</f>
        <v>0</v>
      </c>
      <c r="K193" s="228">
        <f>IF(K$49=0,0,K$49/NMM_fec!K$49)</f>
        <v>0</v>
      </c>
      <c r="L193" s="228">
        <f>IF(L$49=0,0,L$49/NMM_fec!L$49)</f>
        <v>0</v>
      </c>
      <c r="M193" s="228">
        <f>IF(M$49=0,0,M$49/NMM_fec!M$49)</f>
        <v>0</v>
      </c>
      <c r="N193" s="228">
        <f>IF(N$49=0,0,N$49/NMM_fec!N$49)</f>
        <v>0</v>
      </c>
      <c r="O193" s="228">
        <f>IF(O$49=0,0,O$49/NMM_fec!O$49)</f>
        <v>0</v>
      </c>
      <c r="P193" s="228">
        <f>IF(P$49=0,0,P$49/NMM_fec!P$49)</f>
        <v>0</v>
      </c>
      <c r="Q193" s="228">
        <f>IF(Q$49=0,0,Q$49/NMM_fec!Q$49)</f>
        <v>0</v>
      </c>
    </row>
    <row r="194" spans="1:17" x14ac:dyDescent="0.25">
      <c r="A194" s="76" t="s">
        <v>81</v>
      </c>
      <c r="B194" s="228">
        <f>IF(B$50=0,0,B$50/NMM_fec!B$50)</f>
        <v>0</v>
      </c>
      <c r="C194" s="228">
        <f>IF(C$50=0,0,C$50/NMM_fec!C$50)</f>
        <v>0</v>
      </c>
      <c r="D194" s="228">
        <f>IF(D$50=0,0,D$50/NMM_fec!D$50)</f>
        <v>0</v>
      </c>
      <c r="E194" s="228">
        <f>IF(E$50=0,0,E$50/NMM_fec!E$50)</f>
        <v>0</v>
      </c>
      <c r="F194" s="228">
        <f>IF(F$50=0,0,F$50/NMM_fec!F$50)</f>
        <v>0</v>
      </c>
      <c r="G194" s="228">
        <f>IF(G$50=0,0,G$50/NMM_fec!G$50)</f>
        <v>0</v>
      </c>
      <c r="H194" s="228">
        <f>IF(H$50=0,0,H$50/NMM_fec!H$50)</f>
        <v>0</v>
      </c>
      <c r="I194" s="228">
        <f>IF(I$50=0,0,I$50/NMM_fec!I$50)</f>
        <v>0</v>
      </c>
      <c r="J194" s="228">
        <f>IF(J$50=0,0,J$50/NMM_fec!J$50)</f>
        <v>0</v>
      </c>
      <c r="K194" s="228">
        <f>IF(K$50=0,0,K$50/NMM_fec!K$50)</f>
        <v>0</v>
      </c>
      <c r="L194" s="228">
        <f>IF(L$50=0,0,L$50/NMM_fec!L$50)</f>
        <v>0</v>
      </c>
      <c r="M194" s="228">
        <f>IF(M$50=0,0,M$50/NMM_fec!M$50)</f>
        <v>0</v>
      </c>
      <c r="N194" s="228">
        <f>IF(N$50=0,0,N$50/NMM_fec!N$50)</f>
        <v>0</v>
      </c>
      <c r="O194" s="228">
        <f>IF(O$50=0,0,O$50/NMM_fec!O$50)</f>
        <v>0</v>
      </c>
      <c r="P194" s="228">
        <f>IF(P$50=0,0,P$50/NMM_fec!P$50)</f>
        <v>0</v>
      </c>
      <c r="Q194" s="228">
        <f>IF(Q$50=0,0,Q$50/NMM_fec!Q$50)</f>
        <v>0</v>
      </c>
    </row>
    <row r="195" spans="1:17" x14ac:dyDescent="0.25">
      <c r="A195" s="76" t="s">
        <v>80</v>
      </c>
      <c r="B195" s="228">
        <f>IF(B$51=0,0,B$51/NMM_fec!B$51)</f>
        <v>0</v>
      </c>
      <c r="C195" s="228">
        <f>IF(C$51=0,0,C$51/NMM_fec!C$51)</f>
        <v>0</v>
      </c>
      <c r="D195" s="228">
        <f>IF(D$51=0,0,D$51/NMM_fec!D$51)</f>
        <v>0</v>
      </c>
      <c r="E195" s="228">
        <f>IF(E$51=0,0,E$51/NMM_fec!E$51)</f>
        <v>0</v>
      </c>
      <c r="F195" s="228">
        <f>IF(F$51=0,0,F$51/NMM_fec!F$51)</f>
        <v>0</v>
      </c>
      <c r="G195" s="228">
        <f>IF(G$51=0,0,G$51/NMM_fec!G$51)</f>
        <v>0</v>
      </c>
      <c r="H195" s="228">
        <f>IF(H$51=0,0,H$51/NMM_fec!H$51)</f>
        <v>0</v>
      </c>
      <c r="I195" s="228">
        <f>IF(I$51=0,0,I$51/NMM_fec!I$51)</f>
        <v>0</v>
      </c>
      <c r="J195" s="228">
        <f>IF(J$51=0,0,J$51/NMM_fec!J$51)</f>
        <v>0</v>
      </c>
      <c r="K195" s="228">
        <f>IF(K$51=0,0,K$51/NMM_fec!K$51)</f>
        <v>0</v>
      </c>
      <c r="L195" s="228">
        <f>IF(L$51=0,0,L$51/NMM_fec!L$51)</f>
        <v>0</v>
      </c>
      <c r="M195" s="228">
        <f>IF(M$51=0,0,M$51/NMM_fec!M$51)</f>
        <v>0</v>
      </c>
      <c r="N195" s="228">
        <f>IF(N$51=0,0,N$51/NMM_fec!N$51)</f>
        <v>0</v>
      </c>
      <c r="O195" s="228">
        <f>IF(O$51=0,0,O$51/NMM_fec!O$51)</f>
        <v>0</v>
      </c>
      <c r="P195" s="228">
        <f>IF(P$51=0,0,P$51/NMM_fec!P$51)</f>
        <v>0</v>
      </c>
      <c r="Q195" s="228">
        <f>IF(Q$51=0,0,Q$51/NMM_fec!Q$51)</f>
        <v>0</v>
      </c>
    </row>
    <row r="196" spans="1:17" x14ac:dyDescent="0.25">
      <c r="A196" s="129" t="s">
        <v>79</v>
      </c>
      <c r="B196" s="227">
        <f>IF(B$52=0,0,B$52/NMM_fec!B$52)</f>
        <v>1.3251222</v>
      </c>
      <c r="C196" s="227">
        <f>IF(C$52=0,0,C$52/NMM_fec!C$52)</f>
        <v>1.3251222000000002</v>
      </c>
      <c r="D196" s="227">
        <f>IF(D$52=0,0,D$52/NMM_fec!D$52)</f>
        <v>1.3251222000000002</v>
      </c>
      <c r="E196" s="227">
        <f>IF(E$52=0,0,E$52/NMM_fec!E$52)</f>
        <v>1.3251222000000002</v>
      </c>
      <c r="F196" s="227">
        <f>IF(F$52=0,0,F$52/NMM_fec!F$52)</f>
        <v>1.3251222</v>
      </c>
      <c r="G196" s="227">
        <f>IF(G$52=0,0,G$52/NMM_fec!G$52)</f>
        <v>1.3251222</v>
      </c>
      <c r="H196" s="227">
        <f>IF(H$52=0,0,H$52/NMM_fec!H$52)</f>
        <v>1.3251222000000002</v>
      </c>
      <c r="I196" s="227">
        <f>IF(I$52=0,0,I$52/NMM_fec!I$52)</f>
        <v>1.3251222000000005</v>
      </c>
      <c r="J196" s="227">
        <f>IF(J$52=0,0,J$52/NMM_fec!J$52)</f>
        <v>1.3251222000000002</v>
      </c>
      <c r="K196" s="227">
        <f>IF(K$52=0,0,K$52/NMM_fec!K$52)</f>
        <v>1.3251222000000002</v>
      </c>
      <c r="L196" s="227">
        <f>IF(L$52=0,0,L$52/NMM_fec!L$52)</f>
        <v>1.3251222000000005</v>
      </c>
      <c r="M196" s="227">
        <f>IF(M$52=0,0,M$52/NMM_fec!M$52)</f>
        <v>1.3251222000000002</v>
      </c>
      <c r="N196" s="227">
        <f>IF(N$52=0,0,N$52/NMM_fec!N$52)</f>
        <v>1.3251222000000005</v>
      </c>
      <c r="O196" s="227">
        <f>IF(O$52=0,0,O$52/NMM_fec!O$52)</f>
        <v>1.3251222000000002</v>
      </c>
      <c r="P196" s="227">
        <f>IF(P$52=0,0,P$52/NMM_fec!P$52)</f>
        <v>1.3238308206052321</v>
      </c>
      <c r="Q196" s="227">
        <f>IF(Q$52=0,0,Q$52/NMM_fec!Q$52)</f>
        <v>1.3239117534215816</v>
      </c>
    </row>
    <row r="197" spans="1:17" x14ac:dyDescent="0.25">
      <c r="A197" s="127" t="s">
        <v>210</v>
      </c>
      <c r="B197" s="226">
        <f>IF(B$57=0,0,B$57/NMM_fec!B$57)</f>
        <v>0</v>
      </c>
      <c r="C197" s="226">
        <f>IF(C$57=0,0,C$57/NMM_fec!C$57)</f>
        <v>0</v>
      </c>
      <c r="D197" s="226">
        <f>IF(D$57=0,0,D$57/NMM_fec!D$57)</f>
        <v>0</v>
      </c>
      <c r="E197" s="226">
        <f>IF(E$57=0,0,E$57/NMM_fec!E$57)</f>
        <v>0</v>
      </c>
      <c r="F197" s="226">
        <f>IF(F$57=0,0,F$57/NMM_fec!F$57)</f>
        <v>0</v>
      </c>
      <c r="G197" s="226">
        <f>IF(G$57=0,0,G$57/NMM_fec!G$57)</f>
        <v>0</v>
      </c>
      <c r="H197" s="226">
        <f>IF(H$57=0,0,H$57/NMM_fec!H$57)</f>
        <v>0</v>
      </c>
      <c r="I197" s="226">
        <f>IF(I$57=0,0,I$57/NMM_fec!I$57)</f>
        <v>0</v>
      </c>
      <c r="J197" s="226">
        <f>IF(J$57=0,0,J$57/NMM_fec!J$57)</f>
        <v>0</v>
      </c>
      <c r="K197" s="226">
        <f>IF(K$57=0,0,K$57/NMM_fec!K$57)</f>
        <v>0</v>
      </c>
      <c r="L197" s="226">
        <f>IF(L$57=0,0,L$57/NMM_fec!L$57)</f>
        <v>0</v>
      </c>
      <c r="M197" s="226">
        <f>IF(M$57=0,0,M$57/NMM_fec!M$57)</f>
        <v>0</v>
      </c>
      <c r="N197" s="226">
        <f>IF(N$57=0,0,N$57/NMM_fec!N$57)</f>
        <v>0</v>
      </c>
      <c r="O197" s="226">
        <f>IF(O$57=0,0,O$57/NMM_fec!O$57)</f>
        <v>0</v>
      </c>
      <c r="P197" s="226">
        <f>IF(P$57=0,0,P$57/NMM_fec!P$57)</f>
        <v>0</v>
      </c>
      <c r="Q197" s="226">
        <f>IF(Q$57=0,0,Q$57/NMM_fec!Q$57)</f>
        <v>0</v>
      </c>
    </row>
    <row r="198" spans="1:17" x14ac:dyDescent="0.25">
      <c r="A198" s="127" t="s">
        <v>209</v>
      </c>
      <c r="B198" s="226">
        <f>IF(B$58=0,0,B$58/NMM_fec!B$58)</f>
        <v>3.0294914555547665</v>
      </c>
      <c r="C198" s="226">
        <f>IF(C$58=0,0,C$58/NMM_fec!C$58)</f>
        <v>3.0386266979572913</v>
      </c>
      <c r="D198" s="226">
        <f>IF(D$58=0,0,D$58/NMM_fec!D$58)</f>
        <v>2.9301043809804908</v>
      </c>
      <c r="E198" s="226">
        <f>IF(E$58=0,0,E$58/NMM_fec!E$58)</f>
        <v>2.7167239492600004</v>
      </c>
      <c r="F198" s="226">
        <f>IF(F$58=0,0,F$58/NMM_fec!F$58)</f>
        <v>2.72273750383299</v>
      </c>
      <c r="G198" s="226">
        <f>IF(G$58=0,0,G$58/NMM_fec!G$58)</f>
        <v>2.7140650627758882</v>
      </c>
      <c r="H198" s="226">
        <f>IF(H$58=0,0,H$58/NMM_fec!H$58)</f>
        <v>2.7690169131644131</v>
      </c>
      <c r="I198" s="226">
        <f>IF(I$58=0,0,I$58/NMM_fec!I$58)</f>
        <v>2.7633166090120254</v>
      </c>
      <c r="J198" s="226">
        <f>IF(J$58=0,0,J$58/NMM_fec!J$58)</f>
        <v>2.7317962060452663</v>
      </c>
      <c r="K198" s="226">
        <f>IF(K$58=0,0,K$58/NMM_fec!K$58)</f>
        <v>2.7045613207369001</v>
      </c>
      <c r="L198" s="226">
        <f>IF(L$58=0,0,L$58/NMM_fec!L$58)</f>
        <v>2.6972141975262893</v>
      </c>
      <c r="M198" s="226">
        <f>IF(M$58=0,0,M$58/NMM_fec!M$58)</f>
        <v>2.7483702091305129</v>
      </c>
      <c r="N198" s="226">
        <f>IF(N$58=0,0,N$58/NMM_fec!N$58)</f>
        <v>2.6527636463354587</v>
      </c>
      <c r="O198" s="226">
        <f>IF(O$58=0,0,O$58/NMM_fec!O$58)</f>
        <v>2.6161479594621939</v>
      </c>
      <c r="P198" s="226">
        <f>IF(P$58=0,0,P$58/NMM_fec!P$58)</f>
        <v>2.665528736232488</v>
      </c>
      <c r="Q198" s="226">
        <f>IF(Q$58=0,0,Q$58/NMM_fec!Q$58)</f>
        <v>2.8418025397653803</v>
      </c>
    </row>
    <row r="199" spans="1:17" x14ac:dyDescent="0.25">
      <c r="A199" s="127" t="s">
        <v>208</v>
      </c>
      <c r="B199" s="226">
        <f>IF(B$77=0,0,B$77/NMM_fec!B$77)</f>
        <v>2.1834668228513729</v>
      </c>
      <c r="C199" s="226">
        <f>IF(C$77=0,0,C$77/NMM_fec!C$77)</f>
        <v>2.1973302355463562</v>
      </c>
      <c r="D199" s="226">
        <f>IF(D$77=0,0,D$77/NMM_fec!D$77)</f>
        <v>2.1977693021179983</v>
      </c>
      <c r="E199" s="226">
        <f>IF(E$77=0,0,E$77/NMM_fec!E$77)</f>
        <v>2.1947874733759147</v>
      </c>
      <c r="F199" s="226">
        <f>IF(F$77=0,0,F$77/NMM_fec!F$77)</f>
        <v>2.1860779199271603</v>
      </c>
      <c r="G199" s="226">
        <f>IF(G$77=0,0,G$77/NMM_fec!G$77)</f>
        <v>2.1905272850432138</v>
      </c>
      <c r="H199" s="226">
        <f>IF(H$77=0,0,H$77/NMM_fec!H$77)</f>
        <v>2.1866565331958925</v>
      </c>
      <c r="I199" s="226">
        <f>IF(I$77=0,0,I$77/NMM_fec!I$77)</f>
        <v>2.1824280241451719</v>
      </c>
      <c r="J199" s="226">
        <f>IF(J$77=0,0,J$77/NMM_fec!J$77)</f>
        <v>2.1664417220216499</v>
      </c>
      <c r="K199" s="226">
        <f>IF(K$77=0,0,K$77/NMM_fec!K$77)</f>
        <v>2.2576977800736269</v>
      </c>
      <c r="L199" s="226">
        <f>IF(L$77=0,0,L$77/NMM_fec!L$77)</f>
        <v>2.1662753422899579</v>
      </c>
      <c r="M199" s="226">
        <f>IF(M$77=0,0,M$77/NMM_fec!M$77)</f>
        <v>2.1672239874952606</v>
      </c>
      <c r="N199" s="226">
        <f>IF(N$77=0,0,N$77/NMM_fec!N$77)</f>
        <v>2.1891441287377384</v>
      </c>
      <c r="O199" s="226">
        <f>IF(O$77=0,0,O$77/NMM_fec!O$77)</f>
        <v>2.1936228514498843</v>
      </c>
      <c r="P199" s="226">
        <f>IF(P$77=0,0,P$77/NMM_fec!P$77)</f>
        <v>2.1719366663554092</v>
      </c>
      <c r="Q199" s="226">
        <f>IF(Q$77=0,0,Q$77/NMM_fec!Q$77)</f>
        <v>2.1578492785168617</v>
      </c>
    </row>
    <row r="200" spans="1:17" x14ac:dyDescent="0.25">
      <c r="A200" s="72" t="s">
        <v>207</v>
      </c>
      <c r="B200" s="258">
        <f>IF(B$87=0,0,B$87/NMM_fec!B$87)</f>
        <v>1.4508458089342358</v>
      </c>
      <c r="C200" s="258">
        <f>IF(C$87=0,0,C$87/NMM_fec!C$87)</f>
        <v>1.4486704486737929</v>
      </c>
      <c r="D200" s="258">
        <f>IF(D$87=0,0,D$87/NMM_fec!D$87)</f>
        <v>1.3863066825338861</v>
      </c>
      <c r="E200" s="258">
        <f>IF(E$87=0,0,E$87/NMM_fec!E$87)</f>
        <v>1.3662858205277715</v>
      </c>
      <c r="F200" s="258">
        <f>IF(F$87=0,0,F$87/NMM_fec!F$87)</f>
        <v>1.3075689075442636</v>
      </c>
      <c r="G200" s="258">
        <f>IF(G$87=0,0,G$87/NMM_fec!G$87)</f>
        <v>1.3376095467572717</v>
      </c>
      <c r="H200" s="258">
        <f>IF(H$87=0,0,H$87/NMM_fec!H$87)</f>
        <v>1.3114807854158888</v>
      </c>
      <c r="I200" s="258">
        <f>IF(I$87=0,0,I$87/NMM_fec!I$87)</f>
        <v>1.2828563221454359</v>
      </c>
      <c r="J200" s="258">
        <f>IF(J$87=0,0,J$87/NMM_fec!J$87)</f>
        <v>1.1738704535564146</v>
      </c>
      <c r="K200" s="258">
        <f>IF(K$87=0,0,K$87/NMM_fec!K$87)</f>
        <v>1.1825413739124404</v>
      </c>
      <c r="L200" s="258">
        <f>IF(L$87=0,0,L$87/NMM_fec!L$87)</f>
        <v>1.1666977471227058</v>
      </c>
      <c r="M200" s="258">
        <f>IF(M$87=0,0,M$87/NMM_fec!M$87)</f>
        <v>1.1792319782915017</v>
      </c>
      <c r="N200" s="258">
        <f>IF(N$87=0,0,N$87/NMM_fec!N$87)</f>
        <v>1.3282809095074628</v>
      </c>
      <c r="O200" s="258">
        <f>IF(O$87=0,0,O$87/NMM_fec!O$87)</f>
        <v>1.358454933008173</v>
      </c>
      <c r="P200" s="258">
        <f>IF(P$87=0,0,P$87/NMM_fec!P$87)</f>
        <v>1.2363955673384786</v>
      </c>
      <c r="Q200" s="258">
        <f>IF(Q$87=0,0,Q$87/NMM_fec!Q$87)</f>
        <v>1.1344018883443157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228</v>
      </c>
      <c r="B202" s="230">
        <f>IF(B$97=0,0,(B$97-B$125)/NMM_fec!B$97)</f>
        <v>1.572740852549023</v>
      </c>
      <c r="C202" s="230">
        <f>IF(C$97=0,0,(C$97-C$125)/NMM_fec!C$97)</f>
        <v>1.6819198981565791</v>
      </c>
      <c r="D202" s="230">
        <f>IF(D$97=0,0,(D$97-D$125)/NMM_fec!D$97)</f>
        <v>1.6853986706438058</v>
      </c>
      <c r="E202" s="230">
        <f>IF(E$97=0,0,(E$97-E$125)/NMM_fec!E$97)</f>
        <v>1.6617459442057894</v>
      </c>
      <c r="F202" s="230">
        <f>IF(F$97=0,0,(F$97-F$125)/NMM_fec!F$97)</f>
        <v>1.5922897686608222</v>
      </c>
      <c r="G202" s="230">
        <f>IF(G$97=0,0,(G$97-G$125)/NMM_fec!G$97)</f>
        <v>1.6278411785638531</v>
      </c>
      <c r="H202" s="230">
        <f>IF(H$97=0,0,(H$97-H$125)/NMM_fec!H$97)</f>
        <v>1.5969212003930251</v>
      </c>
      <c r="I202" s="230">
        <f>IF(I$97=0,0,(I$97-I$125)/NMM_fec!I$97)</f>
        <v>1.5630180660324871</v>
      </c>
      <c r="J202" s="230">
        <f>IF(J$97=0,0,(J$97-J$125)/NMM_fec!J$97)</f>
        <v>1.433647891556221</v>
      </c>
      <c r="K202" s="230">
        <f>IF(K$97=0,0,(K$97-K$125)/NMM_fec!K$97)</f>
        <v>1.4439572153091611</v>
      </c>
      <c r="L202" s="230">
        <f>IF(L$97=0,0,(L$97-L$125)/NMM_fec!L$97)</f>
        <v>1.4251176985586826</v>
      </c>
      <c r="M202" s="230">
        <f>IF(M$97=0,0,(M$97-M$125)/NMM_fec!M$97)</f>
        <v>1.4400228365334657</v>
      </c>
      <c r="N202" s="230">
        <f>IF(N$97=0,0,(N$97-N$125)/NMM_fec!N$97)</f>
        <v>1.6168049337355392</v>
      </c>
      <c r="O202" s="230">
        <f>IF(O$97=0,0,(O$97-O$125)/NMM_fec!O$97)</f>
        <v>1.6524903646993312</v>
      </c>
      <c r="P202" s="230">
        <f>IF(P$97=0,0,(P$97-P$125)/NMM_fec!P$97)</f>
        <v>1.5078576722478176</v>
      </c>
      <c r="Q202" s="230">
        <f>IF(Q$97=0,0,(Q$97-Q$125)/NMM_fec!Q$97)</f>
        <v>1.3819951936174741</v>
      </c>
    </row>
    <row r="203" spans="1:17" x14ac:dyDescent="0.25">
      <c r="A203" s="132" t="s">
        <v>83</v>
      </c>
      <c r="B203" s="229">
        <f>IF(B$98=0,0,B$98/NMM_fec!B$98)</f>
        <v>0</v>
      </c>
      <c r="C203" s="229">
        <f>IF(C$98=0,0,C$98/NMM_fec!C$98)</f>
        <v>0</v>
      </c>
      <c r="D203" s="229">
        <f>IF(D$98=0,0,D$98/NMM_fec!D$98)</f>
        <v>0</v>
      </c>
      <c r="E203" s="229">
        <f>IF(E$98=0,0,E$98/NMM_fec!E$98)</f>
        <v>0</v>
      </c>
      <c r="F203" s="229">
        <f>IF(F$98=0,0,F$98/NMM_fec!F$98)</f>
        <v>0</v>
      </c>
      <c r="G203" s="229">
        <f>IF(G$98=0,0,G$98/NMM_fec!G$98)</f>
        <v>0</v>
      </c>
      <c r="H203" s="229">
        <f>IF(H$98=0,0,H$98/NMM_fec!H$98)</f>
        <v>0</v>
      </c>
      <c r="I203" s="229">
        <f>IF(I$98=0,0,I$98/NMM_fec!I$98)</f>
        <v>0</v>
      </c>
      <c r="J203" s="229">
        <f>IF(J$98=0,0,J$98/NMM_fec!J$98)</f>
        <v>0</v>
      </c>
      <c r="K203" s="229">
        <f>IF(K$98=0,0,K$98/NMM_fec!K$98)</f>
        <v>0</v>
      </c>
      <c r="L203" s="229">
        <f>IF(L$98=0,0,L$98/NMM_fec!L$98)</f>
        <v>0</v>
      </c>
      <c r="M203" s="229">
        <f>IF(M$98=0,0,M$98/NMM_fec!M$98)</f>
        <v>0</v>
      </c>
      <c r="N203" s="229">
        <f>IF(N$98=0,0,N$98/NMM_fec!N$98)</f>
        <v>0</v>
      </c>
      <c r="O203" s="229">
        <f>IF(O$98=0,0,O$98/NMM_fec!O$98)</f>
        <v>0</v>
      </c>
      <c r="P203" s="229">
        <f>IF(P$98=0,0,P$98/NMM_fec!P$98)</f>
        <v>0</v>
      </c>
      <c r="Q203" s="229">
        <f>IF(Q$98=0,0,Q$98/NMM_fec!Q$98)</f>
        <v>0</v>
      </c>
    </row>
    <row r="204" spans="1:17" x14ac:dyDescent="0.25">
      <c r="A204" s="76" t="s">
        <v>82</v>
      </c>
      <c r="B204" s="228">
        <f>IF(B$99=0,0,B$99/NMM_fec!B$99)</f>
        <v>0</v>
      </c>
      <c r="C204" s="228">
        <f>IF(C$99=0,0,C$99/NMM_fec!C$99)</f>
        <v>0</v>
      </c>
      <c r="D204" s="228">
        <f>IF(D$99=0,0,D$99/NMM_fec!D$99)</f>
        <v>0</v>
      </c>
      <c r="E204" s="228">
        <f>IF(E$99=0,0,E$99/NMM_fec!E$99)</f>
        <v>0</v>
      </c>
      <c r="F204" s="228">
        <f>IF(F$99=0,0,F$99/NMM_fec!F$99)</f>
        <v>0</v>
      </c>
      <c r="G204" s="228">
        <f>IF(G$99=0,0,G$99/NMM_fec!G$99)</f>
        <v>0</v>
      </c>
      <c r="H204" s="228">
        <f>IF(H$99=0,0,H$99/NMM_fec!H$99)</f>
        <v>0</v>
      </c>
      <c r="I204" s="228">
        <f>IF(I$99=0,0,I$99/NMM_fec!I$99)</f>
        <v>0</v>
      </c>
      <c r="J204" s="228">
        <f>IF(J$99=0,0,J$99/NMM_fec!J$99)</f>
        <v>0</v>
      </c>
      <c r="K204" s="228">
        <f>IF(K$99=0,0,K$99/NMM_fec!K$99)</f>
        <v>0</v>
      </c>
      <c r="L204" s="228">
        <f>IF(L$99=0,0,L$99/NMM_fec!L$99)</f>
        <v>0</v>
      </c>
      <c r="M204" s="228">
        <f>IF(M$99=0,0,M$99/NMM_fec!M$99)</f>
        <v>0</v>
      </c>
      <c r="N204" s="228">
        <f>IF(N$99=0,0,N$99/NMM_fec!N$99)</f>
        <v>0</v>
      </c>
      <c r="O204" s="228">
        <f>IF(O$99=0,0,O$99/NMM_fec!O$99)</f>
        <v>0</v>
      </c>
      <c r="P204" s="228">
        <f>IF(P$99=0,0,P$99/NMM_fec!P$99)</f>
        <v>0</v>
      </c>
      <c r="Q204" s="228">
        <f>IF(Q$99=0,0,Q$99/NMM_fec!Q$99)</f>
        <v>0</v>
      </c>
    </row>
    <row r="205" spans="1:17" x14ac:dyDescent="0.25">
      <c r="A205" s="76" t="s">
        <v>81</v>
      </c>
      <c r="B205" s="228">
        <f>IF(B$100=0,0,B$100/NMM_fec!B$100)</f>
        <v>0</v>
      </c>
      <c r="C205" s="228">
        <f>IF(C$100=0,0,C$100/NMM_fec!C$100)</f>
        <v>0</v>
      </c>
      <c r="D205" s="228">
        <f>IF(D$100=0,0,D$100/NMM_fec!D$100)</f>
        <v>0</v>
      </c>
      <c r="E205" s="228">
        <f>IF(E$100=0,0,E$100/NMM_fec!E$100)</f>
        <v>0</v>
      </c>
      <c r="F205" s="228">
        <f>IF(F$100=0,0,F$100/NMM_fec!F$100)</f>
        <v>0</v>
      </c>
      <c r="G205" s="228">
        <f>IF(G$100=0,0,G$100/NMM_fec!G$100)</f>
        <v>0</v>
      </c>
      <c r="H205" s="228">
        <f>IF(H$100=0,0,H$100/NMM_fec!H$100)</f>
        <v>0</v>
      </c>
      <c r="I205" s="228">
        <f>IF(I$100=0,0,I$100/NMM_fec!I$100)</f>
        <v>0</v>
      </c>
      <c r="J205" s="228">
        <f>IF(J$100=0,0,J$100/NMM_fec!J$100)</f>
        <v>0</v>
      </c>
      <c r="K205" s="228">
        <f>IF(K$100=0,0,K$100/NMM_fec!K$100)</f>
        <v>0</v>
      </c>
      <c r="L205" s="228">
        <f>IF(L$100=0,0,L$100/NMM_fec!L$100)</f>
        <v>0</v>
      </c>
      <c r="M205" s="228">
        <f>IF(M$100=0,0,M$100/NMM_fec!M$100)</f>
        <v>0</v>
      </c>
      <c r="N205" s="228">
        <f>IF(N$100=0,0,N$100/NMM_fec!N$100)</f>
        <v>0</v>
      </c>
      <c r="O205" s="228">
        <f>IF(O$100=0,0,O$100/NMM_fec!O$100)</f>
        <v>0</v>
      </c>
      <c r="P205" s="228">
        <f>IF(P$100=0,0,P$100/NMM_fec!P$100)</f>
        <v>0</v>
      </c>
      <c r="Q205" s="228">
        <f>IF(Q$100=0,0,Q$100/NMM_fec!Q$100)</f>
        <v>0</v>
      </c>
    </row>
    <row r="206" spans="1:17" x14ac:dyDescent="0.25">
      <c r="A206" s="76" t="s">
        <v>80</v>
      </c>
      <c r="B206" s="228">
        <f>IF(B$101=0,0,B$101/NMM_fec!B$101)</f>
        <v>0</v>
      </c>
      <c r="C206" s="228">
        <f>IF(C$101=0,0,C$101/NMM_fec!C$101)</f>
        <v>0</v>
      </c>
      <c r="D206" s="228">
        <f>IF(D$101=0,0,D$101/NMM_fec!D$101)</f>
        <v>0</v>
      </c>
      <c r="E206" s="228">
        <f>IF(E$101=0,0,E$101/NMM_fec!E$101)</f>
        <v>0</v>
      </c>
      <c r="F206" s="228">
        <f>IF(F$101=0,0,F$101/NMM_fec!F$101)</f>
        <v>0</v>
      </c>
      <c r="G206" s="228">
        <f>IF(G$101=0,0,G$101/NMM_fec!G$101)</f>
        <v>0</v>
      </c>
      <c r="H206" s="228">
        <f>IF(H$101=0,0,H$101/NMM_fec!H$101)</f>
        <v>0</v>
      </c>
      <c r="I206" s="228">
        <f>IF(I$101=0,0,I$101/NMM_fec!I$101)</f>
        <v>0</v>
      </c>
      <c r="J206" s="228">
        <f>IF(J$101=0,0,J$101/NMM_fec!J$101)</f>
        <v>0</v>
      </c>
      <c r="K206" s="228">
        <f>IF(K$101=0,0,K$101/NMM_fec!K$101)</f>
        <v>0</v>
      </c>
      <c r="L206" s="228">
        <f>IF(L$101=0,0,L$101/NMM_fec!L$101)</f>
        <v>0</v>
      </c>
      <c r="M206" s="228">
        <f>IF(M$101=0,0,M$101/NMM_fec!M$101)</f>
        <v>0</v>
      </c>
      <c r="N206" s="228">
        <f>IF(N$101=0,0,N$101/NMM_fec!N$101)</f>
        <v>0</v>
      </c>
      <c r="O206" s="228">
        <f>IF(O$101=0,0,O$101/NMM_fec!O$101)</f>
        <v>0</v>
      </c>
      <c r="P206" s="228">
        <f>IF(P$101=0,0,P$101/NMM_fec!P$101)</f>
        <v>0</v>
      </c>
      <c r="Q206" s="228">
        <f>IF(Q$101=0,0,Q$101/NMM_fec!Q$101)</f>
        <v>0</v>
      </c>
    </row>
    <row r="207" spans="1:17" x14ac:dyDescent="0.25">
      <c r="A207" s="129" t="s">
        <v>79</v>
      </c>
      <c r="B207" s="227">
        <f>IF(B$102=0,0,B$102/NMM_fec!B$102)</f>
        <v>1.3251222000000002</v>
      </c>
      <c r="C207" s="227">
        <f>IF(C$102=0,0,C$102/NMM_fec!C$102)</f>
        <v>1.3251222</v>
      </c>
      <c r="D207" s="227">
        <f>IF(D$102=0,0,D$102/NMM_fec!D$102)</f>
        <v>1.3251222000000002</v>
      </c>
      <c r="E207" s="227">
        <f>IF(E$102=0,0,E$102/NMM_fec!E$102)</f>
        <v>1.3251222000000002</v>
      </c>
      <c r="F207" s="227">
        <f>IF(F$102=0,0,F$102/NMM_fec!F$102)</f>
        <v>1.3251222000000002</v>
      </c>
      <c r="G207" s="227">
        <f>IF(G$102=0,0,G$102/NMM_fec!G$102)</f>
        <v>1.3251222000000002</v>
      </c>
      <c r="H207" s="227">
        <f>IF(H$102=0,0,H$102/NMM_fec!H$102)</f>
        <v>1.3251222</v>
      </c>
      <c r="I207" s="227">
        <f>IF(I$102=0,0,I$102/NMM_fec!I$102)</f>
        <v>1.3251222</v>
      </c>
      <c r="J207" s="227">
        <f>IF(J$102=0,0,J$102/NMM_fec!J$102)</f>
        <v>1.3251222000000002</v>
      </c>
      <c r="K207" s="227">
        <f>IF(K$102=0,0,K$102/NMM_fec!K$102)</f>
        <v>1.3251222000000002</v>
      </c>
      <c r="L207" s="227">
        <f>IF(L$102=0,0,L$102/NMM_fec!L$102)</f>
        <v>1.3251222000000002</v>
      </c>
      <c r="M207" s="227">
        <f>IF(M$102=0,0,M$102/NMM_fec!M$102)</f>
        <v>1.3251222000000002</v>
      </c>
      <c r="N207" s="227">
        <f>IF(N$102=0,0,N$102/NMM_fec!N$102)</f>
        <v>1.3251222000000005</v>
      </c>
      <c r="O207" s="227">
        <f>IF(O$102=0,0,O$102/NMM_fec!O$102)</f>
        <v>1.3251222</v>
      </c>
      <c r="P207" s="227">
        <f>IF(P$102=0,0,P$102/NMM_fec!P$102)</f>
        <v>1.3238308206052321</v>
      </c>
      <c r="Q207" s="227">
        <f>IF(Q$102=0,0,Q$102/NMM_fec!Q$102)</f>
        <v>1.3239117534215814</v>
      </c>
    </row>
    <row r="208" spans="1:17" x14ac:dyDescent="0.25">
      <c r="A208" s="127" t="s">
        <v>206</v>
      </c>
      <c r="B208" s="226">
        <f>IF(B$107=0,0,B$107/NMM_fec!B$107)</f>
        <v>2.0171227044855109</v>
      </c>
      <c r="C208" s="226">
        <f>IF(C$107=0,0,C$107/NMM_fec!C$107)</f>
        <v>2.0805800424683647</v>
      </c>
      <c r="D208" s="226">
        <f>IF(D$107=0,0,D$107/NMM_fec!D$107)</f>
        <v>2.0825611529697001</v>
      </c>
      <c r="E208" s="226">
        <f>IF(E$107=0,0,E$107/NMM_fec!E$107)</f>
        <v>2.0690025334224305</v>
      </c>
      <c r="F208" s="226">
        <f>IF(F$107=0,0,F$107/NMM_fec!F$107)</f>
        <v>2.0279490581450754</v>
      </c>
      <c r="G208" s="226">
        <f>IF(G$107=0,0,G$107/NMM_fec!G$107)</f>
        <v>2.0491976873492996</v>
      </c>
      <c r="H208" s="226">
        <f>IF(H$107=0,0,H$107/NMM_fec!H$107)</f>
        <v>2.0307457599450909</v>
      </c>
      <c r="I208" s="226">
        <f>IF(I$107=0,0,I$107/NMM_fec!I$107)</f>
        <v>2.0100710625103644</v>
      </c>
      <c r="J208" s="226">
        <f>IF(J$107=0,0,J$107/NMM_fec!J$107)</f>
        <v>1.9266342909585961</v>
      </c>
      <c r="K208" s="226">
        <f>IF(K$107=0,0,K$107/NMM_fec!K$107)</f>
        <v>1.9335615393532484</v>
      </c>
      <c r="L208" s="226">
        <f>IF(L$107=0,0,L$107/NMM_fec!L$107)</f>
        <v>1.9208642978994717</v>
      </c>
      <c r="M208" s="226">
        <f>IF(M$107=0,0,M$107/NMM_fec!M$107)</f>
        <v>1.9309238051788655</v>
      </c>
      <c r="N208" s="226">
        <f>IF(N$107=0,0,N$107/NMM_fec!N$107)</f>
        <v>2.0426550537479442</v>
      </c>
      <c r="O208" s="226">
        <f>IF(O$107=0,0,O$107/NMM_fec!O$107)</f>
        <v>2.0636397052507816</v>
      </c>
      <c r="P208" s="226">
        <f>IF(P$107=0,0,P$107/NMM_fec!P$107)</f>
        <v>1.9735450749070917</v>
      </c>
      <c r="Q208" s="226">
        <f>IF(Q$107=0,0,Q$107/NMM_fec!Q$107)</f>
        <v>1.8895587198029802</v>
      </c>
    </row>
    <row r="209" spans="1:17" x14ac:dyDescent="0.25">
      <c r="A209" s="127" t="s">
        <v>205</v>
      </c>
      <c r="B209" s="226">
        <f>IF(B$115=0,0,B$115/NMM_fec!B$115)</f>
        <v>0</v>
      </c>
      <c r="C209" s="226">
        <f>IF(C$115=0,0,C$115/NMM_fec!C$115)</f>
        <v>0</v>
      </c>
      <c r="D209" s="226">
        <f>IF(D$115=0,0,D$115/NMM_fec!D$115)</f>
        <v>0</v>
      </c>
      <c r="E209" s="226">
        <f>IF(E$115=0,0,E$115/NMM_fec!E$115)</f>
        <v>0</v>
      </c>
      <c r="F209" s="226">
        <f>IF(F$115=0,0,F$115/NMM_fec!F$115)</f>
        <v>0</v>
      </c>
      <c r="G209" s="226">
        <f>IF(G$115=0,0,G$115/NMM_fec!G$115)</f>
        <v>0</v>
      </c>
      <c r="H209" s="226">
        <f>IF(H$115=0,0,H$115/NMM_fec!H$115)</f>
        <v>0</v>
      </c>
      <c r="I209" s="226">
        <f>IF(I$115=0,0,I$115/NMM_fec!I$115)</f>
        <v>0</v>
      </c>
      <c r="J209" s="226">
        <f>IF(J$115=0,0,J$115/NMM_fec!J$115)</f>
        <v>0</v>
      </c>
      <c r="K209" s="226">
        <f>IF(K$115=0,0,K$115/NMM_fec!K$115)</f>
        <v>0</v>
      </c>
      <c r="L209" s="226">
        <f>IF(L$115=0,0,L$115/NMM_fec!L$115)</f>
        <v>0</v>
      </c>
      <c r="M209" s="226">
        <f>IF(M$115=0,0,M$115/NMM_fec!M$115)</f>
        <v>0</v>
      </c>
      <c r="N209" s="226">
        <f>IF(N$115=0,0,N$115/NMM_fec!N$115)</f>
        <v>0</v>
      </c>
      <c r="O209" s="226">
        <f>IF(O$115=0,0,O$115/NMM_fec!O$115)</f>
        <v>0</v>
      </c>
      <c r="P209" s="226">
        <f>IF(P$115=0,0,P$115/NMM_fec!P$115)</f>
        <v>0</v>
      </c>
      <c r="Q209" s="226">
        <f>IF(Q$115=0,0,Q$115/NMM_fec!Q$115)</f>
        <v>0</v>
      </c>
    </row>
    <row r="210" spans="1:17" x14ac:dyDescent="0.25">
      <c r="A210" s="127" t="s">
        <v>204</v>
      </c>
      <c r="B210" s="226">
        <f>IF(B$116=0,0,B$116/NMM_fec!B$116)</f>
        <v>1.5532575378563895</v>
      </c>
      <c r="C210" s="226">
        <f>IF(C$116=0,0,C$116/NMM_fec!C$116)</f>
        <v>1.679082612608062</v>
      </c>
      <c r="D210" s="226">
        <f>IF(D$116=0,0,D$116/NMM_fec!D$116)</f>
        <v>1.6830804151161398</v>
      </c>
      <c r="E210" s="226">
        <f>IF(E$116=0,0,E$116/NMM_fec!E$116)</f>
        <v>1.6559456829358989</v>
      </c>
      <c r="F210" s="226">
        <f>IF(F$116=0,0,F$116/NMM_fec!F$116)</f>
        <v>1.5768962138354392</v>
      </c>
      <c r="G210" s="226">
        <f>IF(G$116=0,0,G$116/NMM_fec!G$116)</f>
        <v>1.6172408429418832</v>
      </c>
      <c r="H210" s="226">
        <f>IF(H$116=0,0,H$116/NMM_fec!H$116)</f>
        <v>1.5821382377664344</v>
      </c>
      <c r="I210" s="226">
        <f>IF(I$116=0,0,I$116/NMM_fec!I$116)</f>
        <v>1.5438608171501993</v>
      </c>
      <c r="J210" s="226">
        <f>IF(J$116=0,0,J$116/NMM_fec!J$116)</f>
        <v>1.3998021199920292</v>
      </c>
      <c r="K210" s="226">
        <f>IF(K$116=0,0,K$116/NMM_fec!K$116)</f>
        <v>1.4111670415955293</v>
      </c>
      <c r="L210" s="226">
        <f>IF(L$116=0,0,L$116/NMM_fec!L$116)</f>
        <v>1.3904133694754517</v>
      </c>
      <c r="M210" s="226">
        <f>IF(M$116=0,0,M$116/NMM_fec!M$116)</f>
        <v>1.4068274879930751</v>
      </c>
      <c r="N210" s="226">
        <f>IF(N$116=0,0,N$116/NMM_fec!N$116)</f>
        <v>1.6046904427820736</v>
      </c>
      <c r="O210" s="226">
        <f>IF(O$116=0,0,O$116/NMM_fec!O$116)</f>
        <v>1.6453574562207831</v>
      </c>
      <c r="P210" s="226">
        <f>IF(P$116=0,0,P$116/NMM_fec!P$116)</f>
        <v>1.4824085171177619</v>
      </c>
      <c r="Q210" s="226">
        <f>IF(Q$116=0,0,Q$116/NMM_fec!Q$116)</f>
        <v>1.3434316093818222</v>
      </c>
    </row>
    <row r="211" spans="1:17" x14ac:dyDescent="0.25">
      <c r="A211" s="72" t="s">
        <v>203</v>
      </c>
      <c r="B211" s="224">
        <f>IF(B$124=0,0,B$124/NMM_fec!B$124)</f>
        <v>0</v>
      </c>
      <c r="C211" s="224">
        <f>IF(C$124=0,0,C$124/NMM_fec!C$124)</f>
        <v>0</v>
      </c>
      <c r="D211" s="224">
        <f>IF(D$124=0,0,D$124/NMM_fec!D$124)</f>
        <v>0</v>
      </c>
      <c r="E211" s="224">
        <f>IF(E$124=0,0,E$124/NMM_fec!E$124)</f>
        <v>0</v>
      </c>
      <c r="F211" s="224">
        <f>IF(F$124=0,0,F$124/NMM_fec!F$124)</f>
        <v>0</v>
      </c>
      <c r="G211" s="224">
        <f>IF(G$124=0,0,G$124/NMM_fec!G$124)</f>
        <v>0</v>
      </c>
      <c r="H211" s="224">
        <f>IF(H$124=0,0,H$124/NMM_fec!H$124)</f>
        <v>0</v>
      </c>
      <c r="I211" s="224">
        <f>IF(I$124=0,0,I$124/NMM_fec!I$124)</f>
        <v>0</v>
      </c>
      <c r="J211" s="224">
        <f>IF(J$124=0,0,J$124/NMM_fec!J$124)</f>
        <v>0</v>
      </c>
      <c r="K211" s="224">
        <f>IF(K$124=0,0,K$124/NMM_fec!K$124)</f>
        <v>0</v>
      </c>
      <c r="L211" s="224">
        <f>IF(L$124=0,0,L$124/NMM_fec!L$124)</f>
        <v>0</v>
      </c>
      <c r="M211" s="224">
        <f>IF(M$124=0,0,M$124/NMM_fec!M$124)</f>
        <v>0</v>
      </c>
      <c r="N211" s="224">
        <f>IF(N$124=0,0,N$124/NMM_fec!N$124)</f>
        <v>0</v>
      </c>
      <c r="O211" s="224">
        <f>IF(O$124=0,0,O$124/NMM_fec!O$124)</f>
        <v>0</v>
      </c>
      <c r="P211" s="224">
        <f>IF(P$124=0,0,P$124/NMM_fec!P$124)</f>
        <v>0</v>
      </c>
      <c r="Q211" s="224">
        <f>IF(Q$124=0,0,Q$124/NMM_fec!Q$124)</f>
        <v>0</v>
      </c>
    </row>
  </sheetData>
  <pageMargins left="0.39370078740157483" right="0.39370078740157483" top="0.39370078740157483" bottom="0.39370078740157483" header="0.31496062992125984" footer="0.31496062992125984"/>
  <pageSetup paperSize="9" scale="3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fitToPage="1"/>
  </sheetPr>
  <dimension ref="A1:Q7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271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17" x14ac:dyDescent="0.25">
      <c r="A3" s="31" t="s">
        <v>78</v>
      </c>
      <c r="B3" s="46">
        <f>SUM(B4,B7)</f>
        <v>13139.888948593945</v>
      </c>
      <c r="C3" s="46">
        <f t="shared" ref="C3:Q3" si="0">SUM(C4,C7)</f>
        <v>13336.99039437902</v>
      </c>
      <c r="D3" s="46">
        <f t="shared" si="0"/>
        <v>12812.050339172736</v>
      </c>
      <c r="E3" s="46">
        <f t="shared" si="0"/>
        <v>12147.095040859735</v>
      </c>
      <c r="F3" s="46">
        <f t="shared" si="0"/>
        <v>11970.686739397153</v>
      </c>
      <c r="G3" s="46">
        <f t="shared" si="0"/>
        <v>11315.846520702362</v>
      </c>
      <c r="H3" s="46">
        <f t="shared" si="0"/>
        <v>10624.048382116503</v>
      </c>
      <c r="I3" s="46">
        <f t="shared" si="0"/>
        <v>10267.149062334782</v>
      </c>
      <c r="J3" s="46">
        <f t="shared" si="0"/>
        <v>9607.7120926747266</v>
      </c>
      <c r="K3" s="46">
        <f t="shared" si="0"/>
        <v>8814.1446371953061</v>
      </c>
      <c r="L3" s="46">
        <f t="shared" si="0"/>
        <v>8371</v>
      </c>
      <c r="M3" s="46">
        <f t="shared" si="0"/>
        <v>8575.1218057074675</v>
      </c>
      <c r="N3" s="46">
        <f t="shared" si="0"/>
        <v>8424.1032263152174</v>
      </c>
      <c r="O3" s="46">
        <f t="shared" si="0"/>
        <v>8095.830192189077</v>
      </c>
      <c r="P3" s="46">
        <f t="shared" si="0"/>
        <v>8295.9247404168964</v>
      </c>
      <c r="Q3" s="46">
        <f t="shared" si="0"/>
        <v>8467.9832435667267</v>
      </c>
    </row>
    <row r="4" spans="1:17" x14ac:dyDescent="0.25">
      <c r="A4" s="269" t="s">
        <v>234</v>
      </c>
      <c r="B4" s="214">
        <f>SUM(B5:B6)</f>
        <v>6678.6076780703324</v>
      </c>
      <c r="C4" s="214">
        <f t="shared" ref="C4:Q4" si="1">SUM(C5:C6)</f>
        <v>7037.8972677085394</v>
      </c>
      <c r="D4" s="214">
        <f t="shared" si="1"/>
        <v>6644.1312838316244</v>
      </c>
      <c r="E4" s="214">
        <f t="shared" si="1"/>
        <v>6208.4406134557257</v>
      </c>
      <c r="F4" s="214">
        <f t="shared" si="1"/>
        <v>6026.2404527417621</v>
      </c>
      <c r="G4" s="214">
        <f t="shared" si="1"/>
        <v>5497.5070453067419</v>
      </c>
      <c r="H4" s="214">
        <f t="shared" si="1"/>
        <v>4990.470511824019</v>
      </c>
      <c r="I4" s="214">
        <f t="shared" si="1"/>
        <v>5044.4211770316087</v>
      </c>
      <c r="J4" s="214">
        <f t="shared" si="1"/>
        <v>4638.7994410352994</v>
      </c>
      <c r="K4" s="214">
        <f t="shared" si="1"/>
        <v>4317.709069612456</v>
      </c>
      <c r="L4" s="214">
        <f t="shared" si="1"/>
        <v>4036</v>
      </c>
      <c r="M4" s="214">
        <f t="shared" si="1"/>
        <v>4285.5722382420208</v>
      </c>
      <c r="N4" s="214">
        <f t="shared" si="1"/>
        <v>4325.4112985105521</v>
      </c>
      <c r="O4" s="214">
        <f t="shared" si="1"/>
        <v>4074.8391897316405</v>
      </c>
      <c r="P4" s="214">
        <f t="shared" si="1"/>
        <v>4219.6892809743149</v>
      </c>
      <c r="Q4" s="214">
        <f t="shared" si="1"/>
        <v>4480.6084824617283</v>
      </c>
    </row>
    <row r="5" spans="1:17" x14ac:dyDescent="0.25">
      <c r="A5" s="268" t="s">
        <v>35</v>
      </c>
      <c r="B5" s="214">
        <v>362.2963158820495</v>
      </c>
      <c r="C5" s="214">
        <v>378.48044793282713</v>
      </c>
      <c r="D5" s="214">
        <v>346.49388517568747</v>
      </c>
      <c r="E5" s="214">
        <v>320.38044530633357</v>
      </c>
      <c r="F5" s="214">
        <v>310.23493792882653</v>
      </c>
      <c r="G5" s="214">
        <v>281.120535582336</v>
      </c>
      <c r="H5" s="214">
        <v>254.88903564823238</v>
      </c>
      <c r="I5" s="214">
        <v>244.39046739920471</v>
      </c>
      <c r="J5" s="214">
        <v>231.93997205176498</v>
      </c>
      <c r="K5" s="214">
        <v>28.666431278539637</v>
      </c>
      <c r="L5" s="214">
        <v>134.66838940580925</v>
      </c>
      <c r="M5" s="214">
        <v>145.88085050787211</v>
      </c>
      <c r="N5" s="214">
        <v>110.9276046329818</v>
      </c>
      <c r="O5" s="214">
        <v>90.586721376819781</v>
      </c>
      <c r="P5" s="214">
        <v>84.802843009507043</v>
      </c>
      <c r="Q5" s="214">
        <v>91.165993029495837</v>
      </c>
    </row>
    <row r="6" spans="1:17" x14ac:dyDescent="0.25">
      <c r="A6" s="268" t="s">
        <v>56</v>
      </c>
      <c r="B6" s="214">
        <v>6316.3113621882831</v>
      </c>
      <c r="C6" s="214">
        <v>6659.4168197757126</v>
      </c>
      <c r="D6" s="214">
        <v>6297.6373986559365</v>
      </c>
      <c r="E6" s="214">
        <v>5888.0601681493918</v>
      </c>
      <c r="F6" s="214">
        <v>5716.0055148129359</v>
      </c>
      <c r="G6" s="214">
        <v>5216.3865097244061</v>
      </c>
      <c r="H6" s="214">
        <v>4735.5814761757865</v>
      </c>
      <c r="I6" s="214">
        <v>4800.0307096324041</v>
      </c>
      <c r="J6" s="214">
        <v>4406.8594689835345</v>
      </c>
      <c r="K6" s="214">
        <v>4289.0426383339163</v>
      </c>
      <c r="L6" s="214">
        <v>3901.3316105941908</v>
      </c>
      <c r="M6" s="214">
        <v>4139.6913877341485</v>
      </c>
      <c r="N6" s="214">
        <v>4214.4836938775707</v>
      </c>
      <c r="O6" s="214">
        <v>3984.2524683548208</v>
      </c>
      <c r="P6" s="214">
        <v>4134.8864379648076</v>
      </c>
      <c r="Q6" s="214">
        <v>4389.4424894322328</v>
      </c>
    </row>
    <row r="7" spans="1:17" x14ac:dyDescent="0.25">
      <c r="A7" s="223" t="s">
        <v>55</v>
      </c>
      <c r="B7" s="213">
        <v>6461.2812705236129</v>
      </c>
      <c r="C7" s="213">
        <v>6299.0931266704802</v>
      </c>
      <c r="D7" s="213">
        <v>6167.9190553411117</v>
      </c>
      <c r="E7" s="213">
        <v>5938.6544274040089</v>
      </c>
      <c r="F7" s="213">
        <v>5944.4462866553913</v>
      </c>
      <c r="G7" s="213">
        <v>5818.33947539562</v>
      </c>
      <c r="H7" s="213">
        <v>5633.5778702924845</v>
      </c>
      <c r="I7" s="213">
        <v>5222.727885303173</v>
      </c>
      <c r="J7" s="213">
        <v>4968.9126516394272</v>
      </c>
      <c r="K7" s="213">
        <v>4496.4355675828501</v>
      </c>
      <c r="L7" s="213">
        <v>4335</v>
      </c>
      <c r="M7" s="213">
        <v>4289.5495674654467</v>
      </c>
      <c r="N7" s="213">
        <v>4098.6919278046653</v>
      </c>
      <c r="O7" s="213">
        <v>4020.9910024574365</v>
      </c>
      <c r="P7" s="213">
        <v>4076.2354594425815</v>
      </c>
      <c r="Q7" s="213">
        <v>3987.3747611049985</v>
      </c>
    </row>
    <row r="8" spans="1:17" x14ac:dyDescent="0.25">
      <c r="A8" s="63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233</v>
      </c>
      <c r="B10" s="215">
        <v>2581</v>
      </c>
      <c r="C10" s="215">
        <v>2460</v>
      </c>
      <c r="D10" s="215">
        <v>2427</v>
      </c>
      <c r="E10" s="215">
        <v>2432</v>
      </c>
      <c r="F10" s="215">
        <v>2503</v>
      </c>
      <c r="G10" s="215">
        <v>2504</v>
      </c>
      <c r="H10" s="215">
        <v>2422</v>
      </c>
      <c r="I10" s="215">
        <v>2259.9899999999998</v>
      </c>
      <c r="J10" s="215">
        <v>2225.8000000000002</v>
      </c>
      <c r="K10" s="215">
        <v>1687.74</v>
      </c>
      <c r="L10" s="215">
        <v>1832.47</v>
      </c>
      <c r="M10" s="215">
        <v>1837.42</v>
      </c>
      <c r="N10" s="215">
        <v>2798.67</v>
      </c>
      <c r="O10" s="215">
        <v>1698.6</v>
      </c>
      <c r="P10" s="215">
        <v>1655</v>
      </c>
      <c r="Q10" s="215">
        <v>1725</v>
      </c>
    </row>
    <row r="11" spans="1:17" x14ac:dyDescent="0.25">
      <c r="A11" s="222" t="s">
        <v>232</v>
      </c>
      <c r="B11" s="214">
        <v>10006</v>
      </c>
      <c r="C11" s="214">
        <v>9625</v>
      </c>
      <c r="D11" s="214">
        <v>9809</v>
      </c>
      <c r="E11" s="214">
        <v>9939</v>
      </c>
      <c r="F11" s="214">
        <v>10255</v>
      </c>
      <c r="G11" s="214">
        <v>10332</v>
      </c>
      <c r="H11" s="214">
        <v>10006.200000000001</v>
      </c>
      <c r="I11" s="214">
        <v>9870.5</v>
      </c>
      <c r="J11" s="214">
        <v>9404</v>
      </c>
      <c r="K11" s="214">
        <v>8331.5</v>
      </c>
      <c r="L11" s="214">
        <v>8829.7999999999993</v>
      </c>
      <c r="M11" s="214">
        <v>8527.2099999999991</v>
      </c>
      <c r="N11" s="214">
        <v>8099.58</v>
      </c>
      <c r="O11" s="214">
        <v>8041.82</v>
      </c>
      <c r="P11" s="214">
        <v>8096</v>
      </c>
      <c r="Q11" s="214">
        <v>7984</v>
      </c>
    </row>
    <row r="12" spans="1:17" x14ac:dyDescent="0.25">
      <c r="A12" s="221" t="s">
        <v>231</v>
      </c>
      <c r="B12" s="213">
        <v>947.40860215053704</v>
      </c>
      <c r="C12" s="213">
        <v>951.67745415318177</v>
      </c>
      <c r="D12" s="213">
        <v>935.15177610333626</v>
      </c>
      <c r="E12" s="213">
        <v>916.86251342642265</v>
      </c>
      <c r="F12" s="213">
        <v>923.50134048257371</v>
      </c>
      <c r="G12" s="213">
        <v>907.04068522483863</v>
      </c>
      <c r="H12" s="213">
        <v>892.48595927116753</v>
      </c>
      <c r="I12" s="213">
        <v>857.18665952890717</v>
      </c>
      <c r="J12" s="213">
        <v>861.92932330827</v>
      </c>
      <c r="K12" s="213">
        <v>812.37081081081033</v>
      </c>
      <c r="L12" s="213">
        <v>802.53645161290251</v>
      </c>
      <c r="M12" s="213">
        <v>804.1523275862063</v>
      </c>
      <c r="N12" s="213">
        <v>820.29838709677369</v>
      </c>
      <c r="O12" s="213">
        <v>846.99304347826035</v>
      </c>
      <c r="P12" s="213">
        <v>847.91304347826031</v>
      </c>
      <c r="Q12" s="213">
        <v>901.92896174863336</v>
      </c>
    </row>
    <row r="13" spans="1:17" x14ac:dyDescent="0.25">
      <c r="A13" s="123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233</v>
      </c>
      <c r="B15" s="120">
        <v>2867.7777777777778</v>
      </c>
      <c r="C15" s="120">
        <v>2867.7777777777778</v>
      </c>
      <c r="D15" s="120">
        <v>2867.7777777777778</v>
      </c>
      <c r="E15" s="120">
        <v>2867.7777777777778</v>
      </c>
      <c r="F15" s="120">
        <v>2867.7777777777778</v>
      </c>
      <c r="G15" s="120">
        <v>2867.7777777777778</v>
      </c>
      <c r="H15" s="120">
        <v>2867.7777777777778</v>
      </c>
      <c r="I15" s="120">
        <v>2558.5344593705831</v>
      </c>
      <c r="J15" s="120">
        <v>2558.5344593705831</v>
      </c>
      <c r="K15" s="120">
        <v>2558.5344593705831</v>
      </c>
      <c r="L15" s="120">
        <v>2249.2911409633884</v>
      </c>
      <c r="M15" s="120">
        <v>2249.2911409633884</v>
      </c>
      <c r="N15" s="120">
        <v>3177.0210961849721</v>
      </c>
      <c r="O15" s="120">
        <v>2867.7777777777778</v>
      </c>
      <c r="P15" s="120">
        <v>2867.7777777777778</v>
      </c>
      <c r="Q15" s="120">
        <v>2867.7777777777778</v>
      </c>
    </row>
    <row r="16" spans="1:17" x14ac:dyDescent="0.25">
      <c r="A16" s="180" t="s">
        <v>232</v>
      </c>
      <c r="B16" s="189">
        <v>11117.777777777777</v>
      </c>
      <c r="C16" s="189">
        <v>10145.74982057444</v>
      </c>
      <c r="D16" s="189">
        <v>11117.777777777777</v>
      </c>
      <c r="E16" s="189">
        <v>11117.777777777777</v>
      </c>
      <c r="F16" s="189">
        <v>11117.777777777777</v>
      </c>
      <c r="G16" s="189">
        <v>11117.777777777777</v>
      </c>
      <c r="H16" s="189">
        <v>11117.777777777777</v>
      </c>
      <c r="I16" s="189">
        <v>11117.777777777777</v>
      </c>
      <c r="J16" s="189">
        <v>11117.777777777777</v>
      </c>
      <c r="K16" s="189">
        <v>10145.74982057444</v>
      </c>
      <c r="L16" s="189">
        <v>10145.74982057444</v>
      </c>
      <c r="M16" s="189">
        <v>10145.74982057444</v>
      </c>
      <c r="N16" s="189">
        <v>9173.7218633711018</v>
      </c>
      <c r="O16" s="189">
        <v>9173.7218633711018</v>
      </c>
      <c r="P16" s="189">
        <v>9173.7218633711018</v>
      </c>
      <c r="Q16" s="189">
        <v>9173.7218633711018</v>
      </c>
    </row>
    <row r="17" spans="1:17" x14ac:dyDescent="0.25">
      <c r="A17" s="108" t="s">
        <v>231</v>
      </c>
      <c r="B17" s="118">
        <v>1111.1111111111111</v>
      </c>
      <c r="C17" s="118">
        <v>1111.1111111111111</v>
      </c>
      <c r="D17" s="118">
        <v>1111.1111111111111</v>
      </c>
      <c r="E17" s="118">
        <v>991.90776890063978</v>
      </c>
      <c r="F17" s="118">
        <v>991.90776890063978</v>
      </c>
      <c r="G17" s="118">
        <v>991.90776890063989</v>
      </c>
      <c r="H17" s="118">
        <v>991.90776890063978</v>
      </c>
      <c r="I17" s="118">
        <v>991.90776890063978</v>
      </c>
      <c r="J17" s="118">
        <v>991.90776890063989</v>
      </c>
      <c r="K17" s="118">
        <v>872.70442669016848</v>
      </c>
      <c r="L17" s="118">
        <v>872.70442669016848</v>
      </c>
      <c r="M17" s="118">
        <v>872.70442669016848</v>
      </c>
      <c r="N17" s="118">
        <v>872.70442669016848</v>
      </c>
      <c r="O17" s="118">
        <v>991.90776890063978</v>
      </c>
      <c r="P17" s="118">
        <v>991.90776890063989</v>
      </c>
      <c r="Q17" s="118">
        <v>991.90776890063967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233</v>
      </c>
      <c r="B19" s="120"/>
      <c r="C19" s="120">
        <v>0</v>
      </c>
      <c r="D19" s="120">
        <v>0</v>
      </c>
      <c r="E19" s="120">
        <v>309.24331840719469</v>
      </c>
      <c r="F19" s="120">
        <v>0</v>
      </c>
      <c r="G19" s="120">
        <v>0</v>
      </c>
      <c r="H19" s="120">
        <v>0</v>
      </c>
      <c r="I19" s="120">
        <v>0</v>
      </c>
      <c r="J19" s="120">
        <v>0</v>
      </c>
      <c r="K19" s="120">
        <v>0</v>
      </c>
      <c r="L19" s="120">
        <v>0</v>
      </c>
      <c r="M19" s="120">
        <v>0</v>
      </c>
      <c r="N19" s="120">
        <v>927.72995522158396</v>
      </c>
      <c r="O19" s="120">
        <v>0</v>
      </c>
      <c r="P19" s="120">
        <v>0</v>
      </c>
      <c r="Q19" s="120">
        <v>0</v>
      </c>
    </row>
    <row r="20" spans="1:17" x14ac:dyDescent="0.25">
      <c r="A20" s="179" t="s">
        <v>232</v>
      </c>
      <c r="B20" s="189"/>
      <c r="C20" s="189">
        <v>0</v>
      </c>
      <c r="D20" s="189">
        <v>972.02795720333813</v>
      </c>
      <c r="E20" s="189">
        <v>0</v>
      </c>
      <c r="F20" s="189">
        <v>972.02795720333813</v>
      </c>
      <c r="G20" s="189">
        <v>0</v>
      </c>
      <c r="H20" s="189">
        <v>972.02795720333813</v>
      </c>
      <c r="I20" s="189">
        <v>0</v>
      </c>
      <c r="J20" s="189">
        <v>0</v>
      </c>
      <c r="K20" s="189">
        <v>0</v>
      </c>
      <c r="L20" s="189">
        <v>0</v>
      </c>
      <c r="M20" s="189">
        <v>0</v>
      </c>
      <c r="N20" s="189">
        <v>0</v>
      </c>
      <c r="O20" s="189">
        <v>0</v>
      </c>
      <c r="P20" s="189">
        <v>972.02795720333825</v>
      </c>
      <c r="Q20" s="189">
        <v>0</v>
      </c>
    </row>
    <row r="21" spans="1:17" x14ac:dyDescent="0.25">
      <c r="A21" s="119" t="s">
        <v>231</v>
      </c>
      <c r="B21" s="118"/>
      <c r="C21" s="118">
        <v>119.20334221047126</v>
      </c>
      <c r="D21" s="118">
        <v>0</v>
      </c>
      <c r="E21" s="118">
        <v>0</v>
      </c>
      <c r="F21" s="118">
        <v>0</v>
      </c>
      <c r="G21" s="118">
        <v>119.20334221047128</v>
      </c>
      <c r="H21" s="118">
        <v>0</v>
      </c>
      <c r="I21" s="118">
        <v>119.20334221047126</v>
      </c>
      <c r="J21" s="118">
        <v>1.1368683772161603E-13</v>
      </c>
      <c r="K21" s="118">
        <v>0</v>
      </c>
      <c r="L21" s="118">
        <v>0</v>
      </c>
      <c r="M21" s="118">
        <v>119.20334221047126</v>
      </c>
      <c r="N21" s="118">
        <v>0</v>
      </c>
      <c r="O21" s="118">
        <v>119.20334221047131</v>
      </c>
      <c r="P21" s="118">
        <v>119.20334221047128</v>
      </c>
      <c r="Q21" s="118">
        <v>0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233</v>
      </c>
      <c r="B23" s="120"/>
      <c r="C23" s="120">
        <f>B15+C19-C15</f>
        <v>0</v>
      </c>
      <c r="D23" s="120">
        <f t="shared" ref="D23:Q23" si="2">C15+D19-D15</f>
        <v>0</v>
      </c>
      <c r="E23" s="120">
        <f t="shared" si="2"/>
        <v>309.24331840719469</v>
      </c>
      <c r="F23" s="120">
        <f t="shared" si="2"/>
        <v>0</v>
      </c>
      <c r="G23" s="120">
        <f t="shared" si="2"/>
        <v>0</v>
      </c>
      <c r="H23" s="120">
        <f t="shared" si="2"/>
        <v>0</v>
      </c>
      <c r="I23" s="120">
        <f t="shared" si="2"/>
        <v>309.24331840719469</v>
      </c>
      <c r="J23" s="120">
        <f t="shared" si="2"/>
        <v>0</v>
      </c>
      <c r="K23" s="120">
        <f t="shared" si="2"/>
        <v>0</v>
      </c>
      <c r="L23" s="120">
        <f t="shared" si="2"/>
        <v>309.24331840719469</v>
      </c>
      <c r="M23" s="120">
        <f t="shared" si="2"/>
        <v>0</v>
      </c>
      <c r="N23" s="120">
        <f t="shared" si="2"/>
        <v>0</v>
      </c>
      <c r="O23" s="120">
        <f t="shared" si="2"/>
        <v>309.24331840719424</v>
      </c>
      <c r="P23" s="120">
        <f t="shared" si="2"/>
        <v>0</v>
      </c>
      <c r="Q23" s="120">
        <f t="shared" si="2"/>
        <v>0</v>
      </c>
    </row>
    <row r="24" spans="1:17" x14ac:dyDescent="0.25">
      <c r="A24" s="179" t="s">
        <v>232</v>
      </c>
      <c r="B24" s="189"/>
      <c r="C24" s="189">
        <f t="shared" ref="C24:Q24" si="3">B16+C20-C16</f>
        <v>972.02795720333779</v>
      </c>
      <c r="D24" s="189">
        <f t="shared" si="3"/>
        <v>0</v>
      </c>
      <c r="E24" s="189">
        <f t="shared" si="3"/>
        <v>0</v>
      </c>
      <c r="F24" s="189">
        <f t="shared" si="3"/>
        <v>972.02795720333779</v>
      </c>
      <c r="G24" s="189">
        <f t="shared" si="3"/>
        <v>0</v>
      </c>
      <c r="H24" s="189">
        <f t="shared" si="3"/>
        <v>972.02795720333779</v>
      </c>
      <c r="I24" s="189">
        <f t="shared" si="3"/>
        <v>0</v>
      </c>
      <c r="J24" s="189">
        <f t="shared" si="3"/>
        <v>0</v>
      </c>
      <c r="K24" s="189">
        <f t="shared" si="3"/>
        <v>972.02795720333779</v>
      </c>
      <c r="L24" s="189">
        <f t="shared" si="3"/>
        <v>0</v>
      </c>
      <c r="M24" s="189">
        <f t="shared" si="3"/>
        <v>0</v>
      </c>
      <c r="N24" s="189">
        <f t="shared" si="3"/>
        <v>972.02795720333779</v>
      </c>
      <c r="O24" s="189">
        <f t="shared" si="3"/>
        <v>0</v>
      </c>
      <c r="P24" s="189">
        <f t="shared" si="3"/>
        <v>972.02795720333779</v>
      </c>
      <c r="Q24" s="189">
        <f t="shared" si="3"/>
        <v>0</v>
      </c>
    </row>
    <row r="25" spans="1:17" x14ac:dyDescent="0.25">
      <c r="A25" s="119" t="s">
        <v>231</v>
      </c>
      <c r="B25" s="118"/>
      <c r="C25" s="118">
        <f t="shared" ref="C25:Q25" si="4">B17+C21-C17</f>
        <v>119.20334221047119</v>
      </c>
      <c r="D25" s="118">
        <f t="shared" si="4"/>
        <v>0</v>
      </c>
      <c r="E25" s="118">
        <f t="shared" si="4"/>
        <v>119.20334221047131</v>
      </c>
      <c r="F25" s="118">
        <f t="shared" si="4"/>
        <v>0</v>
      </c>
      <c r="G25" s="118">
        <f t="shared" si="4"/>
        <v>119.20334221047119</v>
      </c>
      <c r="H25" s="118">
        <f t="shared" si="4"/>
        <v>0</v>
      </c>
      <c r="I25" s="118">
        <f t="shared" si="4"/>
        <v>119.20334221047131</v>
      </c>
      <c r="J25" s="118">
        <f t="shared" si="4"/>
        <v>0</v>
      </c>
      <c r="K25" s="118">
        <f t="shared" si="4"/>
        <v>119.20334221047142</v>
      </c>
      <c r="L25" s="118">
        <f t="shared" si="4"/>
        <v>0</v>
      </c>
      <c r="M25" s="118">
        <f t="shared" si="4"/>
        <v>119.20334221047131</v>
      </c>
      <c r="N25" s="118">
        <f t="shared" si="4"/>
        <v>0</v>
      </c>
      <c r="O25" s="118">
        <f t="shared" si="4"/>
        <v>0</v>
      </c>
      <c r="P25" s="118">
        <f t="shared" si="4"/>
        <v>119.20334221047119</v>
      </c>
      <c r="Q25" s="118">
        <f t="shared" si="4"/>
        <v>0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233</v>
      </c>
      <c r="B27" s="120">
        <f>B15-B10</f>
        <v>286.77777777777783</v>
      </c>
      <c r="C27" s="120">
        <f t="shared" ref="C27:Q27" si="5">C15-C10</f>
        <v>407.77777777777783</v>
      </c>
      <c r="D27" s="120">
        <f t="shared" si="5"/>
        <v>440.77777777777783</v>
      </c>
      <c r="E27" s="120">
        <f t="shared" si="5"/>
        <v>435.77777777777783</v>
      </c>
      <c r="F27" s="120">
        <f t="shared" si="5"/>
        <v>364.77777777777783</v>
      </c>
      <c r="G27" s="120">
        <f t="shared" si="5"/>
        <v>363.77777777777783</v>
      </c>
      <c r="H27" s="120">
        <f t="shared" si="5"/>
        <v>445.77777777777783</v>
      </c>
      <c r="I27" s="120">
        <f t="shared" si="5"/>
        <v>298.54445937058335</v>
      </c>
      <c r="J27" s="120">
        <f t="shared" si="5"/>
        <v>332.73445937058295</v>
      </c>
      <c r="K27" s="120">
        <f t="shared" si="5"/>
        <v>870.79445937058313</v>
      </c>
      <c r="L27" s="120">
        <f t="shared" si="5"/>
        <v>416.82114096338842</v>
      </c>
      <c r="M27" s="120">
        <f t="shared" si="5"/>
        <v>411.87114096338837</v>
      </c>
      <c r="N27" s="120">
        <f t="shared" si="5"/>
        <v>378.35109618497199</v>
      </c>
      <c r="O27" s="120">
        <f t="shared" si="5"/>
        <v>1169.1777777777779</v>
      </c>
      <c r="P27" s="120">
        <f t="shared" si="5"/>
        <v>1212.7777777777778</v>
      </c>
      <c r="Q27" s="120">
        <f t="shared" si="5"/>
        <v>1142.7777777777778</v>
      </c>
    </row>
    <row r="28" spans="1:17" x14ac:dyDescent="0.25">
      <c r="A28" s="180" t="s">
        <v>232</v>
      </c>
      <c r="B28" s="189">
        <f t="shared" ref="B28:Q28" si="6">B16-B11</f>
        <v>1111.7777777777774</v>
      </c>
      <c r="C28" s="189">
        <f t="shared" si="6"/>
        <v>520.74982057443958</v>
      </c>
      <c r="D28" s="189">
        <f t="shared" si="6"/>
        <v>1308.7777777777774</v>
      </c>
      <c r="E28" s="189">
        <f t="shared" si="6"/>
        <v>1178.7777777777774</v>
      </c>
      <c r="F28" s="189">
        <f t="shared" si="6"/>
        <v>862.77777777777737</v>
      </c>
      <c r="G28" s="189">
        <f t="shared" si="6"/>
        <v>785.77777777777737</v>
      </c>
      <c r="H28" s="189">
        <f t="shared" si="6"/>
        <v>1111.5777777777766</v>
      </c>
      <c r="I28" s="189">
        <f t="shared" si="6"/>
        <v>1247.2777777777774</v>
      </c>
      <c r="J28" s="189">
        <f t="shared" si="6"/>
        <v>1713.7777777777774</v>
      </c>
      <c r="K28" s="189">
        <f t="shared" si="6"/>
        <v>1814.2498205744396</v>
      </c>
      <c r="L28" s="189">
        <f t="shared" si="6"/>
        <v>1315.9498205744403</v>
      </c>
      <c r="M28" s="189">
        <f t="shared" si="6"/>
        <v>1618.5398205744405</v>
      </c>
      <c r="N28" s="189">
        <f t="shared" si="6"/>
        <v>1074.1418633711019</v>
      </c>
      <c r="O28" s="189">
        <f t="shared" si="6"/>
        <v>1131.9018633711021</v>
      </c>
      <c r="P28" s="189">
        <f t="shared" si="6"/>
        <v>1077.7218633711018</v>
      </c>
      <c r="Q28" s="189">
        <f t="shared" si="6"/>
        <v>1189.7218633711018</v>
      </c>
    </row>
    <row r="29" spans="1:17" x14ac:dyDescent="0.25">
      <c r="A29" s="108" t="s">
        <v>231</v>
      </c>
      <c r="B29" s="118">
        <f t="shared" ref="B29:Q29" si="7">B17-B12</f>
        <v>163.70250896057405</v>
      </c>
      <c r="C29" s="118">
        <f t="shared" si="7"/>
        <v>159.43365695792932</v>
      </c>
      <c r="D29" s="118">
        <f t="shared" si="7"/>
        <v>175.95933500777483</v>
      </c>
      <c r="E29" s="118">
        <f t="shared" si="7"/>
        <v>75.045255474217129</v>
      </c>
      <c r="F29" s="118">
        <f t="shared" si="7"/>
        <v>68.406428418066071</v>
      </c>
      <c r="G29" s="118">
        <f t="shared" si="7"/>
        <v>84.867083675801268</v>
      </c>
      <c r="H29" s="118">
        <f t="shared" si="7"/>
        <v>99.42180962947225</v>
      </c>
      <c r="I29" s="118">
        <f t="shared" si="7"/>
        <v>134.72110937173261</v>
      </c>
      <c r="J29" s="118">
        <f t="shared" si="7"/>
        <v>129.97844559236989</v>
      </c>
      <c r="K29" s="118">
        <f t="shared" si="7"/>
        <v>60.333615879358149</v>
      </c>
      <c r="L29" s="118">
        <f t="shared" si="7"/>
        <v>70.167975077265965</v>
      </c>
      <c r="M29" s="118">
        <f t="shared" si="7"/>
        <v>68.552099103962178</v>
      </c>
      <c r="N29" s="118">
        <f t="shared" si="7"/>
        <v>52.40603959339478</v>
      </c>
      <c r="O29" s="118">
        <f t="shared" si="7"/>
        <v>144.91472542237943</v>
      </c>
      <c r="P29" s="118">
        <f t="shared" si="7"/>
        <v>143.99472542237959</v>
      </c>
      <c r="Q29" s="118">
        <f t="shared" si="7"/>
        <v>89.978807152006311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3570.128493995735</v>
      </c>
      <c r="C32" s="38">
        <v>3403.2007999999987</v>
      </c>
      <c r="D32" s="38">
        <v>3489.4800400000013</v>
      </c>
      <c r="E32" s="38">
        <v>3492.7790499999983</v>
      </c>
      <c r="F32" s="38">
        <v>3264.5009399999985</v>
      </c>
      <c r="G32" s="38">
        <v>3275.1035501479646</v>
      </c>
      <c r="H32" s="38">
        <v>3249.8457699999999</v>
      </c>
      <c r="I32" s="38">
        <v>2793.3037800000002</v>
      </c>
      <c r="J32" s="38">
        <v>2481.65101</v>
      </c>
      <c r="K32" s="38">
        <v>2218.7189099999996</v>
      </c>
      <c r="L32" s="38">
        <v>2498.8016697344019</v>
      </c>
      <c r="M32" s="38">
        <v>2111.7112966580107</v>
      </c>
      <c r="N32" s="38">
        <v>2203.5205692781292</v>
      </c>
      <c r="O32" s="38">
        <v>2742.9966670323506</v>
      </c>
      <c r="P32" s="38">
        <v>2268.7034980473695</v>
      </c>
      <c r="Q32" s="38">
        <v>2309.7624352600469</v>
      </c>
    </row>
    <row r="33" spans="1:17" x14ac:dyDescent="0.25">
      <c r="A33" s="55" t="s">
        <v>33</v>
      </c>
      <c r="B33" s="54">
        <v>101.22281462091425</v>
      </c>
      <c r="C33" s="54">
        <v>75.109970000000004</v>
      </c>
      <c r="D33" s="54">
        <v>102.49487000000001</v>
      </c>
      <c r="E33" s="54">
        <v>123.59477</v>
      </c>
      <c r="F33" s="54">
        <v>126.70972999999999</v>
      </c>
      <c r="G33" s="54">
        <v>115.50619670384999</v>
      </c>
      <c r="H33" s="54">
        <v>98.702340000000007</v>
      </c>
      <c r="I33" s="54">
        <v>61.498170000000002</v>
      </c>
      <c r="J33" s="54">
        <v>41.601849999999999</v>
      </c>
      <c r="K33" s="54">
        <v>24.80322</v>
      </c>
      <c r="L33" s="54">
        <v>27.3239457136184</v>
      </c>
      <c r="M33" s="54">
        <v>21.973044409273847</v>
      </c>
      <c r="N33" s="54">
        <v>23.884537625106219</v>
      </c>
      <c r="O33" s="54">
        <v>16.38517408552892</v>
      </c>
      <c r="P33" s="54">
        <v>14.402197656871676</v>
      </c>
      <c r="Q33" s="54">
        <v>16.910012687142224</v>
      </c>
    </row>
    <row r="34" spans="1:17" x14ac:dyDescent="0.25">
      <c r="A34" s="52" t="s">
        <v>32</v>
      </c>
      <c r="B34" s="51">
        <v>249.02061457472968</v>
      </c>
      <c r="C34" s="51">
        <v>204.10276000000002</v>
      </c>
      <c r="D34" s="51">
        <v>201.20246000000003</v>
      </c>
      <c r="E34" s="51">
        <v>197.31043999999997</v>
      </c>
      <c r="F34" s="51">
        <v>181.29066999999998</v>
      </c>
      <c r="G34" s="51">
        <v>133.84898773356457</v>
      </c>
      <c r="H34" s="51">
        <v>120.80096999999999</v>
      </c>
      <c r="I34" s="51">
        <v>120.20072999999999</v>
      </c>
      <c r="J34" s="51">
        <v>104.20550999999999</v>
      </c>
      <c r="K34" s="51">
        <v>81.403120000000001</v>
      </c>
      <c r="L34" s="51">
        <v>67.808889836010394</v>
      </c>
      <c r="M34" s="51">
        <v>79.057371840265489</v>
      </c>
      <c r="N34" s="51">
        <v>72.895794185371187</v>
      </c>
      <c r="O34" s="51">
        <v>61.503232155937269</v>
      </c>
      <c r="P34" s="51">
        <v>56.29600139856322</v>
      </c>
      <c r="Q34" s="51">
        <v>51.232156121134366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0</v>
      </c>
      <c r="C36" s="51">
        <v>20.888590000000001</v>
      </c>
      <c r="D36" s="51">
        <v>22.001480000000001</v>
      </c>
      <c r="E36" s="51">
        <v>24.19247</v>
      </c>
      <c r="F36" s="51">
        <v>28.58887</v>
      </c>
      <c r="G36" s="51">
        <v>23.072512230405383</v>
      </c>
      <c r="H36" s="51">
        <v>25.292999999999999</v>
      </c>
      <c r="I36" s="51">
        <v>20.893280000000001</v>
      </c>
      <c r="J36" s="51">
        <v>23.09488</v>
      </c>
      <c r="K36" s="51">
        <v>18.694610000000001</v>
      </c>
      <c r="L36" s="51">
        <v>15.381710323291244</v>
      </c>
      <c r="M36" s="51">
        <v>13.184226112748012</v>
      </c>
      <c r="N36" s="51">
        <v>12.085399409490662</v>
      </c>
      <c r="O36" s="51">
        <v>13.184367386733641</v>
      </c>
      <c r="P36" s="51">
        <v>9.8881541322847681</v>
      </c>
      <c r="Q36" s="51">
        <v>7.6907192335490784</v>
      </c>
    </row>
    <row r="37" spans="1:17" x14ac:dyDescent="0.25">
      <c r="A37" s="53" t="s">
        <v>76</v>
      </c>
      <c r="B37" s="51">
        <v>9.219280520093875</v>
      </c>
      <c r="C37" s="51">
        <v>11.29482</v>
      </c>
      <c r="D37" s="51">
        <v>8.2006700000000006</v>
      </c>
      <c r="E37" s="51">
        <v>17.399979999999999</v>
      </c>
      <c r="F37" s="51">
        <v>12.30059</v>
      </c>
      <c r="G37" s="51">
        <v>13.327591466671322</v>
      </c>
      <c r="H37" s="51">
        <v>13.30011</v>
      </c>
      <c r="I37" s="51">
        <v>14.302339999999999</v>
      </c>
      <c r="J37" s="51">
        <v>12.30097</v>
      </c>
      <c r="K37" s="51">
        <v>9.2007100000000008</v>
      </c>
      <c r="L37" s="51">
        <v>12.301069154889802</v>
      </c>
      <c r="M37" s="51">
        <v>13.327538457480392</v>
      </c>
      <c r="N37" s="51">
        <v>9.2197638187394215</v>
      </c>
      <c r="O37" s="51">
        <v>8.1924109887788603</v>
      </c>
      <c r="P37" s="51">
        <v>8.1925786495415203</v>
      </c>
      <c r="Q37" s="51">
        <v>8.1926665945491894</v>
      </c>
    </row>
    <row r="38" spans="1:17" x14ac:dyDescent="0.25">
      <c r="A38" s="53" t="s">
        <v>29</v>
      </c>
      <c r="B38" s="51">
        <v>239.80133405463579</v>
      </c>
      <c r="C38" s="51">
        <v>171.91935000000001</v>
      </c>
      <c r="D38" s="51">
        <v>171.00031000000001</v>
      </c>
      <c r="E38" s="51">
        <v>155.71798999999999</v>
      </c>
      <c r="F38" s="51">
        <v>140.40120999999999</v>
      </c>
      <c r="G38" s="51">
        <v>97.448884036487883</v>
      </c>
      <c r="H38" s="51">
        <v>82.207859999999997</v>
      </c>
      <c r="I38" s="51">
        <v>85.005110000000002</v>
      </c>
      <c r="J38" s="51">
        <v>68.809659999999994</v>
      </c>
      <c r="K38" s="51">
        <v>53.507800000000003</v>
      </c>
      <c r="L38" s="51">
        <v>40.126110357829354</v>
      </c>
      <c r="M38" s="51">
        <v>52.545607270037088</v>
      </c>
      <c r="N38" s="51">
        <v>51.590630957141109</v>
      </c>
      <c r="O38" s="51">
        <v>40.126453780424768</v>
      </c>
      <c r="P38" s="51">
        <v>38.215268616736935</v>
      </c>
      <c r="Q38" s="51">
        <v>35.348770293036097</v>
      </c>
    </row>
    <row r="39" spans="1:17" x14ac:dyDescent="0.25">
      <c r="A39" s="53" t="s">
        <v>28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2" t="s">
        <v>27</v>
      </c>
      <c r="B40" s="51">
        <v>1421.040033782617</v>
      </c>
      <c r="C40" s="51">
        <v>1410.5393099999999</v>
      </c>
      <c r="D40" s="51">
        <v>1425.6360199999999</v>
      </c>
      <c r="E40" s="51">
        <v>1431.18769</v>
      </c>
      <c r="F40" s="51">
        <v>1240.8310799999999</v>
      </c>
      <c r="G40" s="51">
        <v>947.97981198116975</v>
      </c>
      <c r="H40" s="51">
        <v>1275.4303500000001</v>
      </c>
      <c r="I40" s="51">
        <v>817.19592999999998</v>
      </c>
      <c r="J40" s="51">
        <v>849.09975999999995</v>
      </c>
      <c r="K40" s="51">
        <v>705.32416000000001</v>
      </c>
      <c r="L40" s="51">
        <v>851.55193101332577</v>
      </c>
      <c r="M40" s="51">
        <v>637.90200042254105</v>
      </c>
      <c r="N40" s="51">
        <v>880.74730733079741</v>
      </c>
      <c r="O40" s="51">
        <v>1207.5679643846465</v>
      </c>
      <c r="P40" s="51">
        <v>907.3270715217285</v>
      </c>
      <c r="Q40" s="51">
        <v>960.77194527741233</v>
      </c>
    </row>
    <row r="41" spans="1:17" x14ac:dyDescent="0.25">
      <c r="A41" s="53" t="s">
        <v>66</v>
      </c>
      <c r="B41" s="51">
        <v>1421.040033782617</v>
      </c>
      <c r="C41" s="51">
        <v>1410.5393099999999</v>
      </c>
      <c r="D41" s="51">
        <v>1425.6360199999999</v>
      </c>
      <c r="E41" s="51">
        <v>1431.18769</v>
      </c>
      <c r="F41" s="51">
        <v>1240.8310799999999</v>
      </c>
      <c r="G41" s="51">
        <v>947.97981198116975</v>
      </c>
      <c r="H41" s="51">
        <v>1275.4303500000001</v>
      </c>
      <c r="I41" s="51">
        <v>817.19592999999998</v>
      </c>
      <c r="J41" s="51">
        <v>849.09975999999995</v>
      </c>
      <c r="K41" s="51">
        <v>705.32416000000001</v>
      </c>
      <c r="L41" s="51">
        <v>851.55193101332577</v>
      </c>
      <c r="M41" s="51">
        <v>637.90200042254105</v>
      </c>
      <c r="N41" s="51">
        <v>880.74730733079741</v>
      </c>
      <c r="O41" s="51">
        <v>1207.5679643846465</v>
      </c>
      <c r="P41" s="51">
        <v>907.3270715217285</v>
      </c>
      <c r="Q41" s="51">
        <v>960.77194527741233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621.45311553674242</v>
      </c>
      <c r="C43" s="51">
        <v>566.61720999999864</v>
      </c>
      <c r="D43" s="51">
        <v>589.29089000000101</v>
      </c>
      <c r="E43" s="51">
        <v>598.10648999999842</v>
      </c>
      <c r="F43" s="51">
        <v>566.24426999999878</v>
      </c>
      <c r="G43" s="51">
        <v>917.83727787197711</v>
      </c>
      <c r="H43" s="51">
        <v>630.58124999999995</v>
      </c>
      <c r="I43" s="51">
        <v>691.91496000000006</v>
      </c>
      <c r="J43" s="51">
        <v>577.05334000000005</v>
      </c>
      <c r="K43" s="51">
        <v>628.76504999999997</v>
      </c>
      <c r="L43" s="51">
        <v>760.72409057300945</v>
      </c>
      <c r="M43" s="51">
        <v>609.77025930861225</v>
      </c>
      <c r="N43" s="51">
        <v>506.56728548379931</v>
      </c>
      <c r="O43" s="51">
        <v>603.44645584311559</v>
      </c>
      <c r="P43" s="51">
        <v>576.48448500285031</v>
      </c>
      <c r="Q43" s="51">
        <v>607.93096968988334</v>
      </c>
    </row>
    <row r="44" spans="1:17" x14ac:dyDescent="0.25">
      <c r="A44" s="53" t="s">
        <v>23</v>
      </c>
      <c r="B44" s="51">
        <v>621.45311553674242</v>
      </c>
      <c r="C44" s="51">
        <v>566.61720999999864</v>
      </c>
      <c r="D44" s="51">
        <v>589.29089000000101</v>
      </c>
      <c r="E44" s="51">
        <v>598.10648999999842</v>
      </c>
      <c r="F44" s="51">
        <v>566.24426999999878</v>
      </c>
      <c r="G44" s="51">
        <v>917.12074307430976</v>
      </c>
      <c r="H44" s="51">
        <v>629.88122999999996</v>
      </c>
      <c r="I44" s="51">
        <v>691.41542000000004</v>
      </c>
      <c r="J44" s="51">
        <v>576.65462000000002</v>
      </c>
      <c r="K44" s="51">
        <v>628.46451999999999</v>
      </c>
      <c r="L44" s="51">
        <v>760.58078297672535</v>
      </c>
      <c r="M44" s="51">
        <v>609.77025930861225</v>
      </c>
      <c r="N44" s="51">
        <v>505.8507449517316</v>
      </c>
      <c r="O44" s="51">
        <v>602.96876013384531</v>
      </c>
      <c r="P44" s="51">
        <v>566.78731820494454</v>
      </c>
      <c r="Q44" s="51">
        <v>596.41869009216384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0.71653479766735373</v>
      </c>
      <c r="H45" s="51">
        <v>0.70001999999999853</v>
      </c>
      <c r="I45" s="51">
        <v>0.4995399999999961</v>
      </c>
      <c r="J45" s="51">
        <v>0.39872000000000085</v>
      </c>
      <c r="K45" s="51">
        <v>0.30053000000000002</v>
      </c>
      <c r="L45" s="51">
        <v>0.14330759628411671</v>
      </c>
      <c r="M45" s="51">
        <v>0</v>
      </c>
      <c r="N45" s="51">
        <v>0.71654053206772073</v>
      </c>
      <c r="O45" s="51">
        <v>0.47769570927030836</v>
      </c>
      <c r="P45" s="51">
        <v>9.6971667979057639</v>
      </c>
      <c r="Q45" s="51">
        <v>11.512279597719504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x14ac:dyDescent="0.25">
      <c r="A50" s="63" t="s">
        <v>21</v>
      </c>
      <c r="B50" s="62">
        <v>1177.391915480732</v>
      </c>
      <c r="C50" s="62">
        <v>1146.8315500000001</v>
      </c>
      <c r="D50" s="62">
        <v>1170.8558</v>
      </c>
      <c r="E50" s="62">
        <v>1142.5796600000001</v>
      </c>
      <c r="F50" s="62">
        <v>1149.4251899999999</v>
      </c>
      <c r="G50" s="62">
        <v>1159.9312758574033</v>
      </c>
      <c r="H50" s="62">
        <v>1124.33086</v>
      </c>
      <c r="I50" s="62">
        <v>1102.4939899999999</v>
      </c>
      <c r="J50" s="62">
        <v>909.69055000000003</v>
      </c>
      <c r="K50" s="62">
        <v>778.42336</v>
      </c>
      <c r="L50" s="62">
        <v>791.3928125984379</v>
      </c>
      <c r="M50" s="62">
        <v>763.00862067731805</v>
      </c>
      <c r="N50" s="62">
        <v>719.42564465305486</v>
      </c>
      <c r="O50" s="62">
        <v>854.09384056312274</v>
      </c>
      <c r="P50" s="62">
        <v>714.19374246735617</v>
      </c>
      <c r="Q50" s="62">
        <v>672.91735148447447</v>
      </c>
    </row>
    <row r="51" spans="1:17" x14ac:dyDescent="0.25">
      <c r="A51" s="191" t="s">
        <v>105</v>
      </c>
      <c r="B51" s="190">
        <f t="shared" ref="B51:Q51" si="8">SUM(B52:B54)</f>
        <v>3570.1284939957345</v>
      </c>
      <c r="C51" s="190">
        <f t="shared" si="8"/>
        <v>3403.2007999999987</v>
      </c>
      <c r="D51" s="190">
        <f t="shared" si="8"/>
        <v>3489.4800400000017</v>
      </c>
      <c r="E51" s="190">
        <f t="shared" si="8"/>
        <v>3492.7790499999983</v>
      </c>
      <c r="F51" s="190">
        <f t="shared" si="8"/>
        <v>3264.5009399999985</v>
      </c>
      <c r="G51" s="190">
        <f t="shared" si="8"/>
        <v>3275.1035501479646</v>
      </c>
      <c r="H51" s="190">
        <f t="shared" si="8"/>
        <v>3249.8457699999999</v>
      </c>
      <c r="I51" s="190">
        <f t="shared" si="8"/>
        <v>2793.3037800000002</v>
      </c>
      <c r="J51" s="190">
        <f t="shared" si="8"/>
        <v>2481.65101</v>
      </c>
      <c r="K51" s="190">
        <f t="shared" si="8"/>
        <v>2218.7189099999996</v>
      </c>
      <c r="L51" s="190">
        <f t="shared" si="8"/>
        <v>2498.8016697344015</v>
      </c>
      <c r="M51" s="190">
        <f t="shared" si="8"/>
        <v>2111.7112966580103</v>
      </c>
      <c r="N51" s="190">
        <f t="shared" si="8"/>
        <v>2203.5205692781292</v>
      </c>
      <c r="O51" s="190">
        <f t="shared" si="8"/>
        <v>2742.9966670323506</v>
      </c>
      <c r="P51" s="190">
        <f t="shared" si="8"/>
        <v>2268.7034980473695</v>
      </c>
      <c r="Q51" s="190">
        <f t="shared" si="8"/>
        <v>2309.762435260046</v>
      </c>
    </row>
    <row r="52" spans="1:17" x14ac:dyDescent="0.25">
      <c r="A52" s="216" t="s">
        <v>35</v>
      </c>
      <c r="B52" s="215">
        <v>770.59874643967703</v>
      </c>
      <c r="C52" s="215">
        <v>728.58193595421108</v>
      </c>
      <c r="D52" s="215">
        <v>741.24558565572579</v>
      </c>
      <c r="E52" s="215">
        <v>718.14616999314921</v>
      </c>
      <c r="F52" s="215">
        <v>682.67648536512115</v>
      </c>
      <c r="G52" s="215">
        <v>682.96141713855775</v>
      </c>
      <c r="H52" s="215">
        <v>686.49398655029802</v>
      </c>
      <c r="I52" s="215">
        <v>566.39929618449435</v>
      </c>
      <c r="J52" s="215">
        <v>515.20251719707619</v>
      </c>
      <c r="K52" s="215">
        <v>404.97266462451483</v>
      </c>
      <c r="L52" s="215">
        <v>467.01382971854071</v>
      </c>
      <c r="M52" s="215">
        <v>406.70752183799578</v>
      </c>
      <c r="N52" s="215">
        <v>585.97328620842961</v>
      </c>
      <c r="O52" s="215">
        <v>496.50880485663589</v>
      </c>
      <c r="P52" s="215">
        <v>415.34932185447394</v>
      </c>
      <c r="Q52" s="215">
        <v>440.28678048955953</v>
      </c>
    </row>
    <row r="53" spans="1:17" x14ac:dyDescent="0.25">
      <c r="A53" s="179" t="s">
        <v>56</v>
      </c>
      <c r="B53" s="214">
        <v>2602.0546689415937</v>
      </c>
      <c r="C53" s="214">
        <v>2482.9024388650323</v>
      </c>
      <c r="D53" s="214">
        <v>2553.9667106654947</v>
      </c>
      <c r="E53" s="214">
        <v>2584.4147807822001</v>
      </c>
      <c r="F53" s="214">
        <v>2404.8584004936497</v>
      </c>
      <c r="G53" s="214">
        <v>2422.958599098763</v>
      </c>
      <c r="H53" s="214">
        <v>2390.3568155617618</v>
      </c>
      <c r="I53" s="214">
        <v>2084.9051251152564</v>
      </c>
      <c r="J53" s="214">
        <v>1834.5747640550721</v>
      </c>
      <c r="K53" s="214">
        <v>1684.9007413791064</v>
      </c>
      <c r="L53" s="214">
        <v>1896.5953934223737</v>
      </c>
      <c r="M53" s="214">
        <v>1590.7857071154097</v>
      </c>
      <c r="N53" s="214">
        <v>1501.7499027777965</v>
      </c>
      <c r="O53" s="214">
        <v>2081.6090669858413</v>
      </c>
      <c r="P53" s="214">
        <v>1718.3473032548127</v>
      </c>
      <c r="Q53" s="214">
        <v>1723.423511720652</v>
      </c>
    </row>
    <row r="54" spans="1:17" x14ac:dyDescent="0.25">
      <c r="A54" s="119" t="s">
        <v>55</v>
      </c>
      <c r="B54" s="213">
        <v>197.47507861446371</v>
      </c>
      <c r="C54" s="213">
        <v>191.71642518075555</v>
      </c>
      <c r="D54" s="213">
        <v>194.26774367878122</v>
      </c>
      <c r="E54" s="213">
        <v>190.21809922464897</v>
      </c>
      <c r="F54" s="213">
        <v>176.9660541412276</v>
      </c>
      <c r="G54" s="213">
        <v>169.18353391064383</v>
      </c>
      <c r="H54" s="213">
        <v>172.99496788794036</v>
      </c>
      <c r="I54" s="213">
        <v>141.99935870024939</v>
      </c>
      <c r="J54" s="213">
        <v>131.87372874785146</v>
      </c>
      <c r="K54" s="213">
        <v>128.84550399637848</v>
      </c>
      <c r="L54" s="213">
        <v>135.19244659348709</v>
      </c>
      <c r="M54" s="213">
        <v>114.21806770460495</v>
      </c>
      <c r="N54" s="213">
        <v>115.79738029190332</v>
      </c>
      <c r="O54" s="213">
        <v>164.87879518987341</v>
      </c>
      <c r="P54" s="213">
        <v>135.00687293808269</v>
      </c>
      <c r="Q54" s="213">
        <v>146.05214304983488</v>
      </c>
    </row>
    <row r="55" spans="1:17" x14ac:dyDescent="0.25">
      <c r="B55" s="13"/>
    </row>
    <row r="56" spans="1:17" x14ac:dyDescent="0.25">
      <c r="A56" s="31" t="s">
        <v>63</v>
      </c>
      <c r="B56" s="70">
        <f>SUM(B57:B59)</f>
        <v>4544.3441831445725</v>
      </c>
      <c r="C56" s="70">
        <f t="shared" ref="C56:Q56" si="9">SUM(C57:C59)</f>
        <v>4257.9015913599123</v>
      </c>
      <c r="D56" s="70">
        <f t="shared" si="9"/>
        <v>4392.1869261422053</v>
      </c>
      <c r="E56" s="70">
        <f t="shared" si="9"/>
        <v>4473.6020991243358</v>
      </c>
      <c r="F56" s="70">
        <f t="shared" si="9"/>
        <v>3984.989922788689</v>
      </c>
      <c r="G56" s="70">
        <f t="shared" si="9"/>
        <v>3102.1905077870683</v>
      </c>
      <c r="H56" s="70">
        <f t="shared" si="9"/>
        <v>3761.1405547445529</v>
      </c>
      <c r="I56" s="70">
        <f t="shared" si="9"/>
        <v>2538.0374662891081</v>
      </c>
      <c r="J56" s="70">
        <f t="shared" si="9"/>
        <v>2481.2939586493799</v>
      </c>
      <c r="K56" s="70">
        <f t="shared" si="9"/>
        <v>2006.2298279602805</v>
      </c>
      <c r="L56" s="70">
        <f t="shared" si="9"/>
        <v>2317.9082082083023</v>
      </c>
      <c r="M56" s="70">
        <f t="shared" si="9"/>
        <v>1834.5460575025595</v>
      </c>
      <c r="N56" s="70">
        <f t="shared" si="9"/>
        <v>2393.0564242922906</v>
      </c>
      <c r="O56" s="70">
        <f t="shared" si="9"/>
        <v>3094.1311464450687</v>
      </c>
      <c r="P56" s="70">
        <f t="shared" si="9"/>
        <v>2366.9567399348221</v>
      </c>
      <c r="Q56" s="70">
        <f t="shared" si="9"/>
        <v>2487.8551950018964</v>
      </c>
    </row>
    <row r="57" spans="1:17" x14ac:dyDescent="0.25">
      <c r="A57" s="121" t="s">
        <v>35</v>
      </c>
      <c r="B57" s="120">
        <f>PPA_emi!B5</f>
        <v>13.370841073225112</v>
      </c>
      <c r="C57" s="120">
        <f>PPA_emi!C5</f>
        <v>12.764186848862241</v>
      </c>
      <c r="D57" s="120">
        <f>PPA_emi!D5</f>
        <v>12.905340377016977</v>
      </c>
      <c r="E57" s="120">
        <f>PPA_emi!E5</f>
        <v>12.723324513925233</v>
      </c>
      <c r="F57" s="120">
        <f>PPA_emi!F5</f>
        <v>11.27642659360178</v>
      </c>
      <c r="G57" s="120">
        <f>PPA_emi!G5</f>
        <v>9.81110045993311</v>
      </c>
      <c r="H57" s="120">
        <f>PPA_emi!H5</f>
        <v>11.609354978827193</v>
      </c>
      <c r="I57" s="120">
        <f>PPA_emi!I5</f>
        <v>7.728145413197578</v>
      </c>
      <c r="J57" s="120">
        <f>PPA_emi!J5</f>
        <v>7.9450697958551331</v>
      </c>
      <c r="K57" s="120">
        <f>PPA_emi!K5</f>
        <v>6.1428425152888542</v>
      </c>
      <c r="L57" s="120">
        <f>PPA_emi!L5</f>
        <v>7.973744828162415</v>
      </c>
      <c r="M57" s="120">
        <f>PPA_emi!M5</f>
        <v>6.4186292659468167</v>
      </c>
      <c r="N57" s="120">
        <f>PPA_emi!N5</f>
        <v>10.491667654947756</v>
      </c>
      <c r="O57" s="120">
        <f>PPA_emi!O5</f>
        <v>9.7414334475934616</v>
      </c>
      <c r="P57" s="120">
        <f>PPA_emi!P5</f>
        <v>8.4316785594644177</v>
      </c>
      <c r="Q57" s="120">
        <f>PPA_emi!Q5</f>
        <v>9.4879840299286773</v>
      </c>
    </row>
    <row r="58" spans="1:17" x14ac:dyDescent="0.25">
      <c r="A58" s="179" t="s">
        <v>56</v>
      </c>
      <c r="B58" s="189">
        <f>PPA_emi!B31</f>
        <v>4479.0854270130112</v>
      </c>
      <c r="C58" s="189">
        <f>PPA_emi!C31</f>
        <v>4194.2749197918783</v>
      </c>
      <c r="D58" s="189">
        <f>PPA_emi!D31</f>
        <v>4328.0625337634492</v>
      </c>
      <c r="E58" s="189">
        <f>PPA_emi!E31</f>
        <v>4409.8443656395202</v>
      </c>
      <c r="F58" s="189">
        <f>PPA_emi!F31</f>
        <v>3929.4475229690752</v>
      </c>
      <c r="G58" s="189">
        <f>PPA_emi!G31</f>
        <v>3055.5747192191529</v>
      </c>
      <c r="H58" s="189">
        <f>PPA_emi!H31</f>
        <v>3705.2286909818258</v>
      </c>
      <c r="I58" s="189">
        <f>PPA_emi!I31</f>
        <v>2500.9691621086204</v>
      </c>
      <c r="J58" s="189">
        <f>PPA_emi!J31</f>
        <v>2442.5523774401508</v>
      </c>
      <c r="K58" s="189">
        <f>PPA_emi!K31</f>
        <v>1970.4907525039553</v>
      </c>
      <c r="L58" s="189">
        <f>PPA_emi!L31</f>
        <v>2276.0529128934522</v>
      </c>
      <c r="M58" s="189">
        <f>PPA_emi!M31</f>
        <v>1802.8181283502538</v>
      </c>
      <c r="N58" s="189">
        <f>PPA_emi!N31</f>
        <v>2351.863943789202</v>
      </c>
      <c r="O58" s="189">
        <f>PPA_emi!O31</f>
        <v>3038.0020868103238</v>
      </c>
      <c r="P58" s="189">
        <f>PPA_emi!P31</f>
        <v>2322.3780543625053</v>
      </c>
      <c r="Q58" s="189">
        <f>PPA_emi!Q31</f>
        <v>2437.3366571769188</v>
      </c>
    </row>
    <row r="59" spans="1:17" x14ac:dyDescent="0.25">
      <c r="A59" s="119" t="s">
        <v>55</v>
      </c>
      <c r="B59" s="118">
        <f>PPA_emi!B81</f>
        <v>51.887915058335977</v>
      </c>
      <c r="C59" s="118">
        <f>PPA_emi!C81</f>
        <v>50.862484719171754</v>
      </c>
      <c r="D59" s="118">
        <f>PPA_emi!D81</f>
        <v>51.219052001739257</v>
      </c>
      <c r="E59" s="118">
        <f>PPA_emi!E81</f>
        <v>51.034408970890873</v>
      </c>
      <c r="F59" s="118">
        <f>PPA_emi!F81</f>
        <v>44.265973226012008</v>
      </c>
      <c r="G59" s="118">
        <f>PPA_emi!G81</f>
        <v>36.804688107982138</v>
      </c>
      <c r="H59" s="118">
        <f>PPA_emi!H81</f>
        <v>44.302508783899867</v>
      </c>
      <c r="I59" s="118">
        <f>PPA_emi!I81</f>
        <v>29.340158767290333</v>
      </c>
      <c r="J59" s="118">
        <f>PPA_emi!J81</f>
        <v>30.796511413373853</v>
      </c>
      <c r="K59" s="118">
        <f>PPA_emi!K81</f>
        <v>29.596232941036519</v>
      </c>
      <c r="L59" s="118">
        <f>PPA_emi!L81</f>
        <v>33.88155048668763</v>
      </c>
      <c r="M59" s="118">
        <f>PPA_emi!M81</f>
        <v>25.309299886358911</v>
      </c>
      <c r="N59" s="118">
        <f>PPA_emi!N81</f>
        <v>30.700812848140721</v>
      </c>
      <c r="O59" s="118">
        <f>PPA_emi!O81</f>
        <v>46.387626187151554</v>
      </c>
      <c r="P59" s="118">
        <f>PPA_emi!P81</f>
        <v>36.147007012852733</v>
      </c>
      <c r="Q59" s="118">
        <f>PPA_emi!Q81</f>
        <v>41.030553795048803</v>
      </c>
    </row>
    <row r="60" spans="1:17" x14ac:dyDescent="0.25">
      <c r="A60" s="117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</row>
    <row r="61" spans="1:17" x14ac:dyDescent="0.25">
      <c r="A61" s="184" t="s">
        <v>104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</row>
    <row r="62" spans="1:17" x14ac:dyDescent="0.25">
      <c r="A62" s="110" t="s">
        <v>35</v>
      </c>
      <c r="B62" s="187">
        <f t="shared" ref="B62:Q62" si="10">IF(B$10=0,"",B$5/B$10*1000)</f>
        <v>140.37052145759375</v>
      </c>
      <c r="C62" s="187">
        <f t="shared" si="10"/>
        <v>153.85384062310044</v>
      </c>
      <c r="D62" s="187">
        <f t="shared" si="10"/>
        <v>142.76633093353419</v>
      </c>
      <c r="E62" s="187">
        <f t="shared" si="10"/>
        <v>131.73538047135426</v>
      </c>
      <c r="F62" s="187">
        <f t="shared" si="10"/>
        <v>123.94524088247165</v>
      </c>
      <c r="G62" s="187">
        <f t="shared" si="10"/>
        <v>112.26858449773802</v>
      </c>
      <c r="H62" s="187">
        <f t="shared" si="10"/>
        <v>105.23907334774252</v>
      </c>
      <c r="I62" s="187">
        <f t="shared" si="10"/>
        <v>108.1378534414775</v>
      </c>
      <c r="J62" s="187">
        <f t="shared" si="10"/>
        <v>104.20521702388577</v>
      </c>
      <c r="K62" s="187">
        <f t="shared" si="10"/>
        <v>16.985099173178117</v>
      </c>
      <c r="L62" s="187">
        <f t="shared" si="10"/>
        <v>73.490092282989224</v>
      </c>
      <c r="M62" s="187">
        <f t="shared" si="10"/>
        <v>79.394395678653822</v>
      </c>
      <c r="N62" s="187">
        <f t="shared" si="10"/>
        <v>39.63582867325615</v>
      </c>
      <c r="O62" s="187">
        <f t="shared" si="10"/>
        <v>53.330225701648288</v>
      </c>
      <c r="P62" s="187">
        <f t="shared" si="10"/>
        <v>51.240388525381903</v>
      </c>
      <c r="Q62" s="187">
        <f t="shared" si="10"/>
        <v>52.84985103159179</v>
      </c>
    </row>
    <row r="63" spans="1:17" x14ac:dyDescent="0.25">
      <c r="A63" s="180" t="s">
        <v>56</v>
      </c>
      <c r="B63" s="186">
        <f t="shared" ref="B63:Q63" si="11">IF(B$11=0,"",B$6/B$11*1000)</f>
        <v>631.25238478795552</v>
      </c>
      <c r="C63" s="186">
        <f t="shared" si="11"/>
        <v>691.8874617948793</v>
      </c>
      <c r="D63" s="186">
        <f t="shared" si="11"/>
        <v>642.02644496441394</v>
      </c>
      <c r="E63" s="186">
        <f t="shared" si="11"/>
        <v>592.41977745742952</v>
      </c>
      <c r="F63" s="186">
        <f t="shared" si="11"/>
        <v>557.38717843129564</v>
      </c>
      <c r="G63" s="186">
        <f t="shared" si="11"/>
        <v>504.87674310147179</v>
      </c>
      <c r="H63" s="186">
        <f t="shared" si="11"/>
        <v>473.26472348901541</v>
      </c>
      <c r="I63" s="186">
        <f t="shared" si="11"/>
        <v>486.30066456941432</v>
      </c>
      <c r="J63" s="186">
        <f t="shared" si="11"/>
        <v>468.61542630620318</v>
      </c>
      <c r="K63" s="186">
        <f t="shared" si="11"/>
        <v>514.79837224196319</v>
      </c>
      <c r="L63" s="186">
        <f t="shared" si="11"/>
        <v>441.83691709825717</v>
      </c>
      <c r="M63" s="186">
        <f t="shared" si="11"/>
        <v>485.46844603734974</v>
      </c>
      <c r="N63" s="186">
        <f t="shared" si="11"/>
        <v>520.33360913498859</v>
      </c>
      <c r="O63" s="186">
        <f t="shared" si="11"/>
        <v>495.4416373849229</v>
      </c>
      <c r="P63" s="186">
        <f t="shared" si="11"/>
        <v>510.73202049960565</v>
      </c>
      <c r="Q63" s="186">
        <f t="shared" si="11"/>
        <v>549.77987092087085</v>
      </c>
    </row>
    <row r="64" spans="1:17" x14ac:dyDescent="0.25">
      <c r="A64" s="108" t="s">
        <v>55</v>
      </c>
      <c r="B64" s="185">
        <f t="shared" ref="B64:Q64" si="12">IF(B$12=0,"",B$7/B$12*1000)</f>
        <v>6819.9520838812878</v>
      </c>
      <c r="C64" s="185">
        <f t="shared" si="12"/>
        <v>6618.9370139860221</v>
      </c>
      <c r="D64" s="185">
        <f t="shared" si="12"/>
        <v>6595.6342199787941</v>
      </c>
      <c r="E64" s="185">
        <f t="shared" si="12"/>
        <v>6477.1482533521421</v>
      </c>
      <c r="F64" s="185">
        <f t="shared" si="12"/>
        <v>6436.8572367736178</v>
      </c>
      <c r="G64" s="185">
        <f t="shared" si="12"/>
        <v>6414.6400157930748</v>
      </c>
      <c r="H64" s="185">
        <f t="shared" si="12"/>
        <v>6312.2313710044727</v>
      </c>
      <c r="I64" s="185">
        <f t="shared" si="12"/>
        <v>6092.8711701760276</v>
      </c>
      <c r="J64" s="185">
        <f t="shared" si="12"/>
        <v>5764.8724985566942</v>
      </c>
      <c r="K64" s="185">
        <f t="shared" si="12"/>
        <v>5534.9546140081666</v>
      </c>
      <c r="L64" s="185">
        <f t="shared" si="12"/>
        <v>5401.6238032399742</v>
      </c>
      <c r="M64" s="185">
        <f t="shared" si="12"/>
        <v>5334.2500174577945</v>
      </c>
      <c r="N64" s="185">
        <f t="shared" si="12"/>
        <v>4996.5865985801665</v>
      </c>
      <c r="O64" s="185">
        <f t="shared" si="12"/>
        <v>4747.3719334752041</v>
      </c>
      <c r="P64" s="185">
        <f t="shared" si="12"/>
        <v>4807.374400942439</v>
      </c>
      <c r="Q64" s="185">
        <f t="shared" si="12"/>
        <v>4420.9410388312544</v>
      </c>
    </row>
    <row r="65" spans="1:17" x14ac:dyDescent="0.25">
      <c r="A65" s="184" t="s">
        <v>103</v>
      </c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</row>
    <row r="66" spans="1:17" x14ac:dyDescent="0.25">
      <c r="A66" s="110" t="s">
        <v>35</v>
      </c>
      <c r="B66" s="113">
        <f t="shared" ref="B66:Q66" si="13">IF(B$52=0,"",B$52/B$10)</f>
        <v>0.29856596142567882</v>
      </c>
      <c r="C66" s="113">
        <f t="shared" si="13"/>
        <v>0.29617151868057362</v>
      </c>
      <c r="D66" s="113">
        <f t="shared" si="13"/>
        <v>0.30541639293602219</v>
      </c>
      <c r="E66" s="113">
        <f t="shared" si="13"/>
        <v>0.29529036595113045</v>
      </c>
      <c r="F66" s="113">
        <f t="shared" si="13"/>
        <v>0.27274330218342835</v>
      </c>
      <c r="G66" s="113">
        <f t="shared" si="13"/>
        <v>0.27274816978376909</v>
      </c>
      <c r="H66" s="113">
        <f t="shared" si="13"/>
        <v>0.28344095233290589</v>
      </c>
      <c r="I66" s="113">
        <f t="shared" si="13"/>
        <v>0.25062026654299108</v>
      </c>
      <c r="J66" s="113">
        <f t="shared" si="13"/>
        <v>0.23146846850439221</v>
      </c>
      <c r="K66" s="113">
        <f t="shared" si="13"/>
        <v>0.23994967508295995</v>
      </c>
      <c r="L66" s="113">
        <f t="shared" si="13"/>
        <v>0.25485482966626505</v>
      </c>
      <c r="M66" s="113">
        <f t="shared" si="13"/>
        <v>0.22134706372957505</v>
      </c>
      <c r="N66" s="113">
        <f t="shared" si="13"/>
        <v>0.20937562706872537</v>
      </c>
      <c r="O66" s="113">
        <f t="shared" si="13"/>
        <v>0.29230472439458138</v>
      </c>
      <c r="P66" s="113">
        <f t="shared" si="13"/>
        <v>0.25096635761599634</v>
      </c>
      <c r="Q66" s="113">
        <f t="shared" si="13"/>
        <v>0.25523871332728088</v>
      </c>
    </row>
    <row r="67" spans="1:17" x14ac:dyDescent="0.25">
      <c r="A67" s="180" t="s">
        <v>56</v>
      </c>
      <c r="B67" s="182">
        <f t="shared" ref="B67:Q67" si="14">IF(B$53=0,"",B$53/B$11)</f>
        <v>0.26004943723182028</v>
      </c>
      <c r="C67" s="182">
        <f t="shared" si="14"/>
        <v>0.25796388975221113</v>
      </c>
      <c r="D67" s="182">
        <f t="shared" si="14"/>
        <v>0.26036973296620397</v>
      </c>
      <c r="E67" s="182">
        <f t="shared" si="14"/>
        <v>0.2600276467232317</v>
      </c>
      <c r="F67" s="182">
        <f t="shared" si="14"/>
        <v>0.23450593861469038</v>
      </c>
      <c r="G67" s="182">
        <f t="shared" si="14"/>
        <v>0.23451012379972541</v>
      </c>
      <c r="H67" s="182">
        <f t="shared" si="14"/>
        <v>0.23888757126199373</v>
      </c>
      <c r="I67" s="182">
        <f t="shared" si="14"/>
        <v>0.21122588775799164</v>
      </c>
      <c r="J67" s="182">
        <f t="shared" si="14"/>
        <v>0.19508451340441005</v>
      </c>
      <c r="K67" s="182">
        <f t="shared" si="14"/>
        <v>0.20223258013312206</v>
      </c>
      <c r="L67" s="182">
        <f t="shared" si="14"/>
        <v>0.21479483039506828</v>
      </c>
      <c r="M67" s="182">
        <f t="shared" si="14"/>
        <v>0.18655406717031828</v>
      </c>
      <c r="N67" s="182">
        <f t="shared" si="14"/>
        <v>0.18541083646038392</v>
      </c>
      <c r="O67" s="182">
        <f t="shared" si="14"/>
        <v>0.25884800542487163</v>
      </c>
      <c r="P67" s="182">
        <f t="shared" si="14"/>
        <v>0.21224645544155296</v>
      </c>
      <c r="Q67" s="182">
        <f t="shared" si="14"/>
        <v>0.21585965828164477</v>
      </c>
    </row>
    <row r="68" spans="1:17" x14ac:dyDescent="0.25">
      <c r="A68" s="108" t="s">
        <v>55</v>
      </c>
      <c r="B68" s="112">
        <f t="shared" ref="B68:Q68" si="15">IF(B$54=0,"",B$54/B$12)</f>
        <v>0.20843707579413154</v>
      </c>
      <c r="C68" s="112">
        <f t="shared" si="15"/>
        <v>0.20145105292144172</v>
      </c>
      <c r="D68" s="112">
        <f t="shared" si="15"/>
        <v>0.2077392661202776</v>
      </c>
      <c r="E68" s="112">
        <f t="shared" si="15"/>
        <v>0.20746632830889949</v>
      </c>
      <c r="F68" s="112">
        <f t="shared" si="15"/>
        <v>0.19162511886420691</v>
      </c>
      <c r="G68" s="112">
        <f t="shared" si="15"/>
        <v>0.18652254156461168</v>
      </c>
      <c r="H68" s="112">
        <f t="shared" si="15"/>
        <v>0.19383494618695576</v>
      </c>
      <c r="I68" s="112">
        <f t="shared" si="15"/>
        <v>0.16565745292663495</v>
      </c>
      <c r="J68" s="112">
        <f t="shared" si="15"/>
        <v>0.15299830877280257</v>
      </c>
      <c r="K68" s="112">
        <f t="shared" si="15"/>
        <v>0.15860430025517594</v>
      </c>
      <c r="L68" s="112">
        <f t="shared" si="15"/>
        <v>0.16845645617938382</v>
      </c>
      <c r="M68" s="112">
        <f t="shared" si="15"/>
        <v>0.14203536293608576</v>
      </c>
      <c r="N68" s="112">
        <f t="shared" si="15"/>
        <v>0.14116494938108695</v>
      </c>
      <c r="O68" s="112">
        <f t="shared" si="15"/>
        <v>0.19466369465418795</v>
      </c>
      <c r="P68" s="112">
        <f t="shared" si="15"/>
        <v>0.15922254525566115</v>
      </c>
      <c r="Q68" s="112">
        <f t="shared" si="15"/>
        <v>0.16193308923872815</v>
      </c>
    </row>
    <row r="69" spans="1:17" x14ac:dyDescent="0.25">
      <c r="A69" s="184" t="s">
        <v>102</v>
      </c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</row>
    <row r="70" spans="1:17" x14ac:dyDescent="0.25">
      <c r="A70" s="110" t="s">
        <v>35</v>
      </c>
      <c r="B70" s="113">
        <f>IF(PPA_ued!B$5=0,"",PPA_ued!B$5/B$10)</f>
        <v>0.13079759244673084</v>
      </c>
      <c r="C70" s="113">
        <f>IF(PPA_ued!C$5=0,"",PPA_ued!C$5/C$10)</f>
        <v>0.12980036197587</v>
      </c>
      <c r="D70" s="113">
        <f>IF(PPA_ued!D$5=0,"",PPA_ued!D$5/D$10)</f>
        <v>0.13384764447062758</v>
      </c>
      <c r="E70" s="113">
        <f>IF(PPA_ued!E$5=0,"",PPA_ued!E$5/E$10)</f>
        <v>0.13041843182836335</v>
      </c>
      <c r="F70" s="113">
        <f>IF(PPA_ued!F$5=0,"",PPA_ued!F$5/F$10)</f>
        <v>0.12064504052570735</v>
      </c>
      <c r="G70" s="113">
        <f>IF(PPA_ued!G$5=0,"",PPA_ued!G$5/G$10)</f>
        <v>0.12069234447911012</v>
      </c>
      <c r="H70" s="113">
        <f>IF(PPA_ued!H$5=0,"",PPA_ued!H$5/H$10)</f>
        <v>0.12532926875078118</v>
      </c>
      <c r="I70" s="113">
        <f>IF(PPA_ued!I$5=0,"",PPA_ued!I$5/I$10)</f>
        <v>0.11118161598940959</v>
      </c>
      <c r="J70" s="113">
        <f>IF(PPA_ued!J$5=0,"",PPA_ued!J$5/J$10)</f>
        <v>0.10248873131928486</v>
      </c>
      <c r="K70" s="113">
        <f>IF(PPA_ued!K$5=0,"",PPA_ued!K$5/K$10)</f>
        <v>0.1061589728600372</v>
      </c>
      <c r="L70" s="113">
        <f>IF(PPA_ued!L$5=0,"",PPA_ued!L$5/L$10)</f>
        <v>0.11252663445079572</v>
      </c>
      <c r="M70" s="113">
        <f>IF(PPA_ued!M$5=0,"",PPA_ued!M$5/M$10)</f>
        <v>9.7995644035575952E-2</v>
      </c>
      <c r="N70" s="113">
        <f>IF(PPA_ued!N$5=0,"",PPA_ued!N$5/N$10)</f>
        <v>0.10129760768859132</v>
      </c>
      <c r="O70" s="113">
        <f>IF(PPA_ued!O$5=0,"",PPA_ued!O$5/O$10)</f>
        <v>0.14138938189093789</v>
      </c>
      <c r="P70" s="113">
        <f>IF(PPA_ued!P$5=0,"",PPA_ued!P$5/P$10)</f>
        <v>0.12142406062115739</v>
      </c>
      <c r="Q70" s="113">
        <f>IF(PPA_ued!Q$5=0,"",PPA_ued!Q$5/Q$10)</f>
        <v>0.12328161001225051</v>
      </c>
    </row>
    <row r="71" spans="1:17" x14ac:dyDescent="0.25">
      <c r="A71" s="180" t="s">
        <v>56</v>
      </c>
      <c r="B71" s="182">
        <f>IF(PPA_ued!B$31=0,"",PPA_ued!B$31/B$11)</f>
        <v>0.17093466772623819</v>
      </c>
      <c r="C71" s="182">
        <f>IF(PPA_ued!C$31=0,"",PPA_ued!C$31/C$11)</f>
        <v>0.17034298879579046</v>
      </c>
      <c r="D71" s="182">
        <f>IF(PPA_ued!D$31=0,"",PPA_ued!D$31/D$11)</f>
        <v>0.17237679897370339</v>
      </c>
      <c r="E71" s="182">
        <f>IF(PPA_ued!E$31=0,"",PPA_ued!E$31/E$11)</f>
        <v>0.17211522070697852</v>
      </c>
      <c r="F71" s="182">
        <f>IF(PPA_ued!F$31=0,"",PPA_ued!F$31/F$11)</f>
        <v>0.15545699705876725</v>
      </c>
      <c r="G71" s="182">
        <f>IF(PPA_ued!G$31=0,"",PPA_ued!G$31/G$11)</f>
        <v>0.15209513671746297</v>
      </c>
      <c r="H71" s="182">
        <f>IF(PPA_ued!H$31=0,"",PPA_ued!H$31/H$11)</f>
        <v>0.1609173972405166</v>
      </c>
      <c r="I71" s="182">
        <f>IF(PPA_ued!I$31=0,"",PPA_ued!I$31/I$11)</f>
        <v>0.13862120728754465</v>
      </c>
      <c r="J71" s="182">
        <f>IF(PPA_ued!J$31=0,"",PPA_ued!J$31/J$11)</f>
        <v>0.12981763081911199</v>
      </c>
      <c r="K71" s="182">
        <f>IF(PPA_ued!K$31=0,"",PPA_ued!K$31/K$11)</f>
        <v>0.13358017713749223</v>
      </c>
      <c r="L71" s="182">
        <f>IF(PPA_ued!L$31=0,"",PPA_ued!L$31/L$11)</f>
        <v>0.14275608086408634</v>
      </c>
      <c r="M71" s="182">
        <f>IF(PPA_ued!M$31=0,"",PPA_ued!M$31/M$11)</f>
        <v>0.12279418395076848</v>
      </c>
      <c r="N71" s="182">
        <f>IF(PPA_ued!N$31=0,"",PPA_ued!N$31/N$11)</f>
        <v>0.12620070519241314</v>
      </c>
      <c r="O71" s="182">
        <f>IF(PPA_ued!O$31=0,"",PPA_ued!O$31/O$11)</f>
        <v>0.1758810654629562</v>
      </c>
      <c r="P71" s="182">
        <f>IF(PPA_ued!P$31=0,"",PPA_ued!P$31/P$11)</f>
        <v>0.14896093032773289</v>
      </c>
      <c r="Q71" s="182">
        <f>IF(PPA_ued!Q$31=0,"",PPA_ued!Q$31/Q$11)</f>
        <v>0.15240127624592453</v>
      </c>
    </row>
    <row r="72" spans="1:17" x14ac:dyDescent="0.25">
      <c r="A72" s="108" t="s">
        <v>55</v>
      </c>
      <c r="B72" s="112">
        <f>IF(PPA_ued!B$81=0,"",PPA_ued!B$81/B$12)</f>
        <v>0.10707331324876643</v>
      </c>
      <c r="C72" s="112">
        <f>IF(PPA_ued!C$81=0,"",PPA_ued!C$81/C$12)</f>
        <v>0.1037912573463499</v>
      </c>
      <c r="D72" s="112">
        <f>IF(PPA_ued!D$81=0,"",PPA_ued!D$81/D$12)</f>
        <v>0.1070514474384483</v>
      </c>
      <c r="E72" s="112">
        <f>IF(PPA_ued!E$81=0,"",PPA_ued!E$81/E$12)</f>
        <v>0.10685344476166199</v>
      </c>
      <c r="F72" s="112">
        <f>IF(PPA_ued!F$81=0,"",PPA_ued!F$81/F$12)</f>
        <v>9.8896528740408038E-2</v>
      </c>
      <c r="G72" s="112">
        <f>IF(PPA_ued!G$81=0,"",PPA_ued!G$81/G$12)</f>
        <v>9.8439349954930547E-2</v>
      </c>
      <c r="H72" s="112">
        <f>IF(PPA_ued!H$81=0,"",PPA_ued!H$81/H$12)</f>
        <v>0.10185873284860764</v>
      </c>
      <c r="I72" s="112">
        <f>IF(PPA_ued!I$81=0,"",PPA_ued!I$81/I$12)</f>
        <v>8.969898619385247E-2</v>
      </c>
      <c r="J72" s="112">
        <f>IF(PPA_ued!J$81=0,"",PPA_ued!J$81/J$12)</f>
        <v>8.2596046615363058E-2</v>
      </c>
      <c r="K72" s="112">
        <f>IF(PPA_ued!K$81=0,"",PPA_ued!K$81/K$12)</f>
        <v>8.5659495487530435E-2</v>
      </c>
      <c r="L72" s="112">
        <f>IF(PPA_ued!L$81=0,"",PPA_ued!L$81/L$12)</f>
        <v>9.0767747434270893E-2</v>
      </c>
      <c r="M72" s="112">
        <f>IF(PPA_ued!M$81=0,"",PPA_ued!M$81/M$12)</f>
        <v>8.019966490103006E-2</v>
      </c>
      <c r="N72" s="112">
        <f>IF(PPA_ued!N$81=0,"",PPA_ued!N$81/N$12)</f>
        <v>7.9319804482613374E-2</v>
      </c>
      <c r="O72" s="112">
        <f>IF(PPA_ued!O$81=0,"",PPA_ued!O$81/O$12)</f>
        <v>0.11374520344915579</v>
      </c>
      <c r="P72" s="112">
        <f>IF(PPA_ued!P$81=0,"",PPA_ued!P$81/P$12)</f>
        <v>9.6875871880693964E-2</v>
      </c>
      <c r="Q72" s="112">
        <f>IF(PPA_ued!Q$81=0,"",PPA_ued!Q$81/Q$12)</f>
        <v>9.837353646620689E-2</v>
      </c>
    </row>
    <row r="73" spans="1:17" x14ac:dyDescent="0.25">
      <c r="A73" s="39" t="s">
        <v>60</v>
      </c>
      <c r="B73" s="111">
        <f t="shared" ref="B73:Q73" si="16">IF(B$51=0,"",B$56/B$51)</f>
        <v>1.2728797270986969</v>
      </c>
      <c r="C73" s="111">
        <f t="shared" si="16"/>
        <v>1.2511461537502913</v>
      </c>
      <c r="D73" s="111">
        <f t="shared" si="16"/>
        <v>1.2586938099070495</v>
      </c>
      <c r="E73" s="111">
        <f t="shared" si="16"/>
        <v>1.2808145133384083</v>
      </c>
      <c r="F73" s="111">
        <f t="shared" si="16"/>
        <v>1.2207041737867261</v>
      </c>
      <c r="G73" s="111">
        <f t="shared" si="16"/>
        <v>0.94720379379971531</v>
      </c>
      <c r="H73" s="111">
        <f t="shared" si="16"/>
        <v>1.157328938334373</v>
      </c>
      <c r="I73" s="111">
        <f t="shared" si="16"/>
        <v>0.90861491129658223</v>
      </c>
      <c r="J73" s="111">
        <f t="shared" si="16"/>
        <v>0.99985612346410457</v>
      </c>
      <c r="K73" s="111">
        <f t="shared" si="16"/>
        <v>0.90422893090151779</v>
      </c>
      <c r="L73" s="111">
        <f t="shared" si="16"/>
        <v>0.92760791553924071</v>
      </c>
      <c r="M73" s="111">
        <f t="shared" si="16"/>
        <v>0.86874851709412559</v>
      </c>
      <c r="N73" s="111">
        <f t="shared" si="16"/>
        <v>1.0860150150884469</v>
      </c>
      <c r="O73" s="111">
        <f t="shared" si="16"/>
        <v>1.1280112672512324</v>
      </c>
      <c r="P73" s="111">
        <f t="shared" si="16"/>
        <v>1.0433081017294756</v>
      </c>
      <c r="Q73" s="111">
        <f t="shared" si="16"/>
        <v>1.0771043623461647</v>
      </c>
    </row>
    <row r="74" spans="1:17" x14ac:dyDescent="0.25">
      <c r="A74" s="110" t="s">
        <v>35</v>
      </c>
      <c r="B74" s="109">
        <f t="shared" ref="B74:Q74" si="17">IF(B$52=0,"",B$57/B$52)</f>
        <v>1.7351236470343506E-2</v>
      </c>
      <c r="C74" s="109">
        <f t="shared" si="17"/>
        <v>1.7519219485101847E-2</v>
      </c>
      <c r="D74" s="109">
        <f t="shared" si="17"/>
        <v>1.7410343652300559E-2</v>
      </c>
      <c r="E74" s="109">
        <f t="shared" si="17"/>
        <v>1.7716900883905859E-2</v>
      </c>
      <c r="F74" s="109">
        <f t="shared" si="17"/>
        <v>1.6517965442402371E-2</v>
      </c>
      <c r="G74" s="109">
        <f t="shared" si="17"/>
        <v>1.4365526680905688E-2</v>
      </c>
      <c r="H74" s="109">
        <f t="shared" si="17"/>
        <v>1.6911080368184114E-2</v>
      </c>
      <c r="I74" s="109">
        <f t="shared" si="17"/>
        <v>1.3644341483574645E-2</v>
      </c>
      <c r="J74" s="109">
        <f t="shared" si="17"/>
        <v>1.5421255779338458E-2</v>
      </c>
      <c r="K74" s="109">
        <f t="shared" si="17"/>
        <v>1.5168536180051595E-2</v>
      </c>
      <c r="L74" s="109">
        <f t="shared" si="17"/>
        <v>1.7073894434706614E-2</v>
      </c>
      <c r="M74" s="109">
        <f t="shared" si="17"/>
        <v>1.5781929079992662E-2</v>
      </c>
      <c r="N74" s="109">
        <f t="shared" si="17"/>
        <v>1.7904685933440127E-2</v>
      </c>
      <c r="O74" s="109">
        <f t="shared" si="17"/>
        <v>1.9619860417996505E-2</v>
      </c>
      <c r="P74" s="109">
        <f t="shared" si="17"/>
        <v>2.0300210246686348E-2</v>
      </c>
      <c r="Q74" s="109">
        <f t="shared" si="17"/>
        <v>2.1549554632048884E-2</v>
      </c>
    </row>
    <row r="75" spans="1:17" x14ac:dyDescent="0.25">
      <c r="A75" s="180" t="s">
        <v>56</v>
      </c>
      <c r="B75" s="178">
        <f t="shared" ref="B75:Q75" si="18">IF(B$53=0,"",B$58/B$53)</f>
        <v>1.7213648431279558</v>
      </c>
      <c r="C75" s="178">
        <f t="shared" si="18"/>
        <v>1.6892628780489407</v>
      </c>
      <c r="D75" s="178">
        <f t="shared" si="18"/>
        <v>1.6946432839900536</v>
      </c>
      <c r="E75" s="178">
        <f t="shared" si="18"/>
        <v>1.7063222198043748</v>
      </c>
      <c r="F75" s="178">
        <f t="shared" si="18"/>
        <v>1.6339621169223395</v>
      </c>
      <c r="G75" s="178">
        <f t="shared" si="18"/>
        <v>1.2610924183168859</v>
      </c>
      <c r="H75" s="178">
        <f t="shared" si="18"/>
        <v>1.5500734730731209</v>
      </c>
      <c r="I75" s="178">
        <f t="shared" si="18"/>
        <v>1.1995601775742017</v>
      </c>
      <c r="J75" s="178">
        <f t="shared" si="18"/>
        <v>1.3313997473949923</v>
      </c>
      <c r="K75" s="178">
        <f t="shared" si="18"/>
        <v>1.1694996055916569</v>
      </c>
      <c r="L75" s="178">
        <f t="shared" si="18"/>
        <v>1.2000729943703776</v>
      </c>
      <c r="M75" s="178">
        <f t="shared" si="18"/>
        <v>1.1332878591292632</v>
      </c>
      <c r="N75" s="178">
        <f t="shared" si="18"/>
        <v>1.5660823013465452</v>
      </c>
      <c r="O75" s="178">
        <f t="shared" si="18"/>
        <v>1.4594489114179996</v>
      </c>
      <c r="P75" s="178">
        <f t="shared" si="18"/>
        <v>1.3515184328357637</v>
      </c>
      <c r="Q75" s="178">
        <f t="shared" si="18"/>
        <v>1.4142412707039733</v>
      </c>
    </row>
    <row r="76" spans="1:17" x14ac:dyDescent="0.25">
      <c r="A76" s="108" t="s">
        <v>55</v>
      </c>
      <c r="B76" s="107">
        <f t="shared" ref="B76:Q76" si="19">IF(B$54=0,"",B$59/B$54)</f>
        <v>0.26275677631018063</v>
      </c>
      <c r="C76" s="107">
        <f t="shared" si="19"/>
        <v>0.26530061089558288</v>
      </c>
      <c r="D76" s="107">
        <f t="shared" si="19"/>
        <v>0.26365186022044496</v>
      </c>
      <c r="E76" s="107">
        <f t="shared" si="19"/>
        <v>0.268294180095969</v>
      </c>
      <c r="F76" s="107">
        <f t="shared" si="19"/>
        <v>0.25013821685081811</v>
      </c>
      <c r="G76" s="107">
        <f t="shared" si="19"/>
        <v>0.21754296802560552</v>
      </c>
      <c r="H76" s="107">
        <f t="shared" si="19"/>
        <v>0.25609131482135</v>
      </c>
      <c r="I76" s="107">
        <f t="shared" si="19"/>
        <v>0.20662176953365921</v>
      </c>
      <c r="J76" s="107">
        <f t="shared" si="19"/>
        <v>0.23353029982384269</v>
      </c>
      <c r="K76" s="107">
        <f t="shared" si="19"/>
        <v>0.22970326494177393</v>
      </c>
      <c r="L76" s="107">
        <f t="shared" si="19"/>
        <v>0.25061718565214486</v>
      </c>
      <c r="M76" s="107">
        <f t="shared" si="19"/>
        <v>0.22158753334730519</v>
      </c>
      <c r="N76" s="107">
        <f t="shared" si="19"/>
        <v>0.26512527978396205</v>
      </c>
      <c r="O76" s="107">
        <f t="shared" si="19"/>
        <v>0.28134379641561458</v>
      </c>
      <c r="P76" s="107">
        <f t="shared" si="19"/>
        <v>0.26774197658389282</v>
      </c>
      <c r="Q76" s="107">
        <f t="shared" si="19"/>
        <v>0.28093085755714414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770.59874643967703</v>
      </c>
      <c r="C5" s="96">
        <v>728.58193595421108</v>
      </c>
      <c r="D5" s="96">
        <v>741.24558565572579</v>
      </c>
      <c r="E5" s="96">
        <v>718.14616999314933</v>
      </c>
      <c r="F5" s="96">
        <v>682.67648536512115</v>
      </c>
      <c r="G5" s="96">
        <v>682.96141713855786</v>
      </c>
      <c r="H5" s="96">
        <v>686.49398655029802</v>
      </c>
      <c r="I5" s="96">
        <v>566.39929618449446</v>
      </c>
      <c r="J5" s="96">
        <v>515.20251719707619</v>
      </c>
      <c r="K5" s="96">
        <v>404.97266462451483</v>
      </c>
      <c r="L5" s="96">
        <v>467.01382971854071</v>
      </c>
      <c r="M5" s="96">
        <v>406.70752183799578</v>
      </c>
      <c r="N5" s="96">
        <v>585.97328620842961</v>
      </c>
      <c r="O5" s="96">
        <v>496.50880485663595</v>
      </c>
      <c r="P5" s="96">
        <v>415.34932185447394</v>
      </c>
      <c r="Q5" s="96">
        <v>440.28678048955953</v>
      </c>
    </row>
    <row r="6" spans="1:17" x14ac:dyDescent="0.25">
      <c r="A6" s="132" t="s">
        <v>83</v>
      </c>
      <c r="B6" s="160">
        <v>4.3155867321183674</v>
      </c>
      <c r="C6" s="160">
        <v>4.0802798480950315</v>
      </c>
      <c r="D6" s="160">
        <v>4.1512001277925403</v>
      </c>
      <c r="E6" s="160">
        <v>4.0218363931463585</v>
      </c>
      <c r="F6" s="160">
        <v>3.8231953999182138</v>
      </c>
      <c r="G6" s="160">
        <v>3.8247911042801572</v>
      </c>
      <c r="H6" s="160">
        <v>3.8445745645492391</v>
      </c>
      <c r="I6" s="160">
        <v>3.1720078691904932</v>
      </c>
      <c r="J6" s="160">
        <v>2.8852903769208713</v>
      </c>
      <c r="K6" s="160">
        <v>2.2679697655866717</v>
      </c>
      <c r="L6" s="160">
        <v>2.6154191095701327</v>
      </c>
      <c r="M6" s="160">
        <v>2.2776854922306735</v>
      </c>
      <c r="N6" s="160">
        <v>3.2816281508639267</v>
      </c>
      <c r="O6" s="160">
        <v>2.7805999172968798</v>
      </c>
      <c r="P6" s="160">
        <v>2.3260821937112315</v>
      </c>
      <c r="Q6" s="160">
        <v>2.4657395265521571</v>
      </c>
    </row>
    <row r="7" spans="1:17" x14ac:dyDescent="0.25">
      <c r="A7" s="76" t="s">
        <v>82</v>
      </c>
      <c r="B7" s="159">
        <v>6.0418214249657138</v>
      </c>
      <c r="C7" s="159">
        <v>5.7123917873330434</v>
      </c>
      <c r="D7" s="159">
        <v>5.8116801789095565</v>
      </c>
      <c r="E7" s="159">
        <v>5.630570950404902</v>
      </c>
      <c r="F7" s="159">
        <v>5.3524735598854996</v>
      </c>
      <c r="G7" s="159">
        <v>5.3547075459922198</v>
      </c>
      <c r="H7" s="159">
        <v>5.3824043903689347</v>
      </c>
      <c r="I7" s="159">
        <v>4.4408110168666903</v>
      </c>
      <c r="J7" s="159">
        <v>4.0394065276892199</v>
      </c>
      <c r="K7" s="159">
        <v>3.1751576718213403</v>
      </c>
      <c r="L7" s="159">
        <v>3.6615867533981854</v>
      </c>
      <c r="M7" s="159">
        <v>3.1887596891229424</v>
      </c>
      <c r="N7" s="159">
        <v>4.5942794112094969</v>
      </c>
      <c r="O7" s="159">
        <v>3.8928398842156318</v>
      </c>
      <c r="P7" s="159">
        <v>3.2565150711957238</v>
      </c>
      <c r="Q7" s="159">
        <v>3.4520353371730197</v>
      </c>
    </row>
    <row r="8" spans="1:17" x14ac:dyDescent="0.25">
      <c r="A8" s="76" t="s">
        <v>81</v>
      </c>
      <c r="B8" s="159">
        <v>34.524693856946939</v>
      </c>
      <c r="C8" s="159">
        <v>32.642238784760252</v>
      </c>
      <c r="D8" s="159">
        <v>33.209601022340323</v>
      </c>
      <c r="E8" s="159">
        <v>32.174691145170868</v>
      </c>
      <c r="F8" s="159">
        <v>30.58556319934571</v>
      </c>
      <c r="G8" s="159">
        <v>30.598328834241258</v>
      </c>
      <c r="H8" s="159">
        <v>30.756596516393913</v>
      </c>
      <c r="I8" s="159">
        <v>25.376062953523945</v>
      </c>
      <c r="J8" s="159">
        <v>23.082323015366971</v>
      </c>
      <c r="K8" s="159">
        <v>18.143758124693374</v>
      </c>
      <c r="L8" s="159">
        <v>20.923352876561061</v>
      </c>
      <c r="M8" s="159">
        <v>18.221483937845388</v>
      </c>
      <c r="N8" s="159">
        <v>26.253025206911413</v>
      </c>
      <c r="O8" s="159">
        <v>22.244799338375039</v>
      </c>
      <c r="P8" s="159">
        <v>18.608657549689852</v>
      </c>
      <c r="Q8" s="159">
        <v>19.725916212417257</v>
      </c>
    </row>
    <row r="9" spans="1:17" x14ac:dyDescent="0.25">
      <c r="A9" s="76" t="s">
        <v>80</v>
      </c>
      <c r="B9" s="159">
        <v>17.26234692847347</v>
      </c>
      <c r="C9" s="159">
        <v>16.321119392380126</v>
      </c>
      <c r="D9" s="159">
        <v>16.604800511170161</v>
      </c>
      <c r="E9" s="159">
        <v>16.087345572585434</v>
      </c>
      <c r="F9" s="159">
        <v>15.292781599672855</v>
      </c>
      <c r="G9" s="159">
        <v>15.299164417120629</v>
      </c>
      <c r="H9" s="159">
        <v>15.378298258196956</v>
      </c>
      <c r="I9" s="159">
        <v>12.688031476761973</v>
      </c>
      <c r="J9" s="159">
        <v>11.541161507683485</v>
      </c>
      <c r="K9" s="159">
        <v>9.071879062346687</v>
      </c>
      <c r="L9" s="159">
        <v>10.461676438280531</v>
      </c>
      <c r="M9" s="159">
        <v>9.1107419689226941</v>
      </c>
      <c r="N9" s="159">
        <v>13.126512603455707</v>
      </c>
      <c r="O9" s="159">
        <v>11.122399669187519</v>
      </c>
      <c r="P9" s="159">
        <v>9.3043287748449259</v>
      </c>
      <c r="Q9" s="159">
        <v>9.8629581062086285</v>
      </c>
    </row>
    <row r="10" spans="1:17" x14ac:dyDescent="0.25">
      <c r="A10" s="129" t="s">
        <v>79</v>
      </c>
      <c r="B10" s="158">
        <v>10.35740815708408</v>
      </c>
      <c r="C10" s="158">
        <v>9.7926716354280749</v>
      </c>
      <c r="D10" s="158">
        <v>9.9628803067020968</v>
      </c>
      <c r="E10" s="158">
        <v>9.6524073435512605</v>
      </c>
      <c r="F10" s="158">
        <v>9.1756689598037138</v>
      </c>
      <c r="G10" s="158">
        <v>9.1794986502723788</v>
      </c>
      <c r="H10" s="158">
        <v>9.2269789549181738</v>
      </c>
      <c r="I10" s="158">
        <v>7.6128188860571839</v>
      </c>
      <c r="J10" s="158">
        <v>6.9246969046100917</v>
      </c>
      <c r="K10" s="158">
        <v>5.4431274374080116</v>
      </c>
      <c r="L10" s="158">
        <v>6.277005862968319</v>
      </c>
      <c r="M10" s="158">
        <v>5.4664451813536159</v>
      </c>
      <c r="N10" s="158">
        <v>7.8759075620734258</v>
      </c>
      <c r="O10" s="158">
        <v>6.6734398015125116</v>
      </c>
      <c r="P10" s="158">
        <v>5.5825972649069557</v>
      </c>
      <c r="Q10" s="158">
        <v>5.9177748637251764</v>
      </c>
    </row>
    <row r="11" spans="1:17" x14ac:dyDescent="0.25">
      <c r="A11" s="92" t="s">
        <v>125</v>
      </c>
      <c r="B11" s="91">
        <v>3.6618336904355349E-2</v>
      </c>
      <c r="C11" s="91">
        <v>4.3059890706082744E-2</v>
      </c>
      <c r="D11" s="91">
        <v>3.1367347185295831E-2</v>
      </c>
      <c r="E11" s="91">
        <v>6.4817000733659702E-2</v>
      </c>
      <c r="F11" s="91">
        <v>4.6977511221221201E-2</v>
      </c>
      <c r="G11" s="91">
        <v>5.7654660695283522E-2</v>
      </c>
      <c r="H11" s="91">
        <v>5.0841743561978153E-2</v>
      </c>
      <c r="I11" s="91">
        <v>5.6284096974105094E-2</v>
      </c>
      <c r="J11" s="91">
        <v>4.8084092420900823E-2</v>
      </c>
      <c r="K11" s="91">
        <v>3.3538040269080333E-2</v>
      </c>
      <c r="L11" s="91">
        <v>4.6643947490178743E-2</v>
      </c>
      <c r="M11" s="91">
        <v>5.1514844149730968E-2</v>
      </c>
      <c r="N11" s="91">
        <v>4.5098807608772627E-2</v>
      </c>
      <c r="O11" s="91">
        <v>2.6407148175291342E-2</v>
      </c>
      <c r="P11" s="91">
        <v>2.7897750748406246E-2</v>
      </c>
      <c r="Q11" s="91">
        <v>2.9322925640214915E-2</v>
      </c>
    </row>
    <row r="12" spans="1:17" x14ac:dyDescent="0.25">
      <c r="A12" s="92" t="s">
        <v>26</v>
      </c>
      <c r="B12" s="91">
        <v>5.6442715457256218</v>
      </c>
      <c r="C12" s="91">
        <v>5.3774799886349127</v>
      </c>
      <c r="D12" s="91">
        <v>5.45302030190257</v>
      </c>
      <c r="E12" s="91">
        <v>5.3313448379098558</v>
      </c>
      <c r="F12" s="91">
        <v>4.7388910600499674</v>
      </c>
      <c r="G12" s="91">
        <v>4.1040248054699617</v>
      </c>
      <c r="H12" s="91">
        <v>4.8782072496537472</v>
      </c>
      <c r="I12" s="91">
        <v>3.2178826072353504</v>
      </c>
      <c r="J12" s="91">
        <v>3.3206619822448773</v>
      </c>
      <c r="K12" s="91">
        <v>2.5721133769108389</v>
      </c>
      <c r="L12" s="91">
        <v>3.2295101740445245</v>
      </c>
      <c r="M12" s="91">
        <v>2.4656782825582151</v>
      </c>
      <c r="N12" s="91">
        <v>4.3117122380138184</v>
      </c>
      <c r="O12" s="91">
        <v>3.8939746543859357</v>
      </c>
      <c r="P12" s="91">
        <v>3.1226936872092081</v>
      </c>
      <c r="Q12" s="91">
        <v>3.4799680541297917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4.6765182744541018</v>
      </c>
      <c r="C14" s="157">
        <v>4.3721317560870805</v>
      </c>
      <c r="D14" s="157">
        <v>4.4784926576142317</v>
      </c>
      <c r="E14" s="157">
        <v>4.2562455049077457</v>
      </c>
      <c r="F14" s="157">
        <v>4.3898003885325254</v>
      </c>
      <c r="G14" s="157">
        <v>5.0178191841071342</v>
      </c>
      <c r="H14" s="157">
        <v>4.2979299617024482</v>
      </c>
      <c r="I14" s="157">
        <v>4.3386521818477286</v>
      </c>
      <c r="J14" s="157">
        <v>3.5559508299443134</v>
      </c>
      <c r="K14" s="157">
        <v>2.8374760202280926</v>
      </c>
      <c r="L14" s="157">
        <v>3.0008517414336158</v>
      </c>
      <c r="M14" s="157">
        <v>2.9492520546456698</v>
      </c>
      <c r="N14" s="157">
        <v>3.5190965164508348</v>
      </c>
      <c r="O14" s="157">
        <v>2.7530579989512844</v>
      </c>
      <c r="P14" s="157">
        <v>2.4320058269493412</v>
      </c>
      <c r="Q14" s="157">
        <v>2.4084838839551703</v>
      </c>
    </row>
    <row r="15" spans="1:17" x14ac:dyDescent="0.25">
      <c r="A15" s="156" t="s">
        <v>241</v>
      </c>
      <c r="B15" s="155">
        <v>23.222529681455903</v>
      </c>
      <c r="C15" s="155">
        <v>22.299647310303875</v>
      </c>
      <c r="D15" s="155">
        <v>22.649127347397275</v>
      </c>
      <c r="E15" s="155">
        <v>21.652514260948237</v>
      </c>
      <c r="F15" s="155">
        <v>21.656115436890772</v>
      </c>
      <c r="G15" s="155">
        <v>21.764137639368737</v>
      </c>
      <c r="H15" s="155">
        <v>21.518099755156992</v>
      </c>
      <c r="I15" s="155">
        <v>19.61603587263663</v>
      </c>
      <c r="J15" s="155">
        <v>16.845223355759746</v>
      </c>
      <c r="K15" s="155">
        <v>12.861713609302747</v>
      </c>
      <c r="L15" s="155">
        <v>13.856269499645009</v>
      </c>
      <c r="M15" s="155">
        <v>13.202005696150048</v>
      </c>
      <c r="N15" s="155">
        <v>17.194885176781302</v>
      </c>
      <c r="O15" s="155">
        <v>14.519324348471617</v>
      </c>
      <c r="P15" s="155">
        <v>12.22398831716054</v>
      </c>
      <c r="Q15" s="155">
        <v>12.168655698724839</v>
      </c>
    </row>
    <row r="16" spans="1:17" x14ac:dyDescent="0.25">
      <c r="A16" s="156" t="s">
        <v>240</v>
      </c>
      <c r="B16" s="206">
        <v>623.26873814428632</v>
      </c>
      <c r="C16" s="206">
        <v>588.17881539523557</v>
      </c>
      <c r="D16" s="206">
        <v>598.52490205608683</v>
      </c>
      <c r="E16" s="206">
        <v>580.81010596967963</v>
      </c>
      <c r="F16" s="206">
        <v>548.6659862387362</v>
      </c>
      <c r="G16" s="206">
        <v>548.57603863757436</v>
      </c>
      <c r="H16" s="206">
        <v>552.56903465480957</v>
      </c>
      <c r="I16" s="206">
        <v>449.90233728137628</v>
      </c>
      <c r="J16" s="206">
        <v>412.45058582957989</v>
      </c>
      <c r="K16" s="206">
        <v>325.42747315490556</v>
      </c>
      <c r="L16" s="206">
        <v>378.42680917890647</v>
      </c>
      <c r="M16" s="206">
        <v>325.90260943648155</v>
      </c>
      <c r="N16" s="206">
        <v>475.43619214873161</v>
      </c>
      <c r="O16" s="206">
        <v>403.01023667875103</v>
      </c>
      <c r="P16" s="206">
        <v>336.88273420038587</v>
      </c>
      <c r="Q16" s="206">
        <v>359.65224363648122</v>
      </c>
    </row>
    <row r="17" spans="1:17" x14ac:dyDescent="0.25">
      <c r="A17" s="152" t="s">
        <v>249</v>
      </c>
      <c r="B17" s="264">
        <v>414.50108443401621</v>
      </c>
      <c r="C17" s="264">
        <v>387.70775942512603</v>
      </c>
      <c r="D17" s="264">
        <v>394.91206401643689</v>
      </c>
      <c r="E17" s="264">
        <v>386.15669563101187</v>
      </c>
      <c r="F17" s="264">
        <v>353.98020177621402</v>
      </c>
      <c r="G17" s="264">
        <v>352.91914800921745</v>
      </c>
      <c r="H17" s="264">
        <v>359.12399400642028</v>
      </c>
      <c r="I17" s="264">
        <v>273.55661438207414</v>
      </c>
      <c r="J17" s="264">
        <v>261.01412285820697</v>
      </c>
      <c r="K17" s="264">
        <v>209.80226738536575</v>
      </c>
      <c r="L17" s="264">
        <v>253.86066964553626</v>
      </c>
      <c r="M17" s="264">
        <v>207.21822012743215</v>
      </c>
      <c r="N17" s="264">
        <v>320.85631289291217</v>
      </c>
      <c r="O17" s="264">
        <v>272.48331651684805</v>
      </c>
      <c r="P17" s="264">
        <v>226.99059949495754</v>
      </c>
      <c r="Q17" s="264">
        <v>250.25754228921502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414.50108443401621</v>
      </c>
      <c r="C26" s="87">
        <v>387.70775942512603</v>
      </c>
      <c r="D26" s="87">
        <v>394.91206401643689</v>
      </c>
      <c r="E26" s="87">
        <v>386.15669563101187</v>
      </c>
      <c r="F26" s="87">
        <v>353.98020177621402</v>
      </c>
      <c r="G26" s="87">
        <v>352.91914800921745</v>
      </c>
      <c r="H26" s="87">
        <v>359.12399400642028</v>
      </c>
      <c r="I26" s="87">
        <v>273.55661438207414</v>
      </c>
      <c r="J26" s="87">
        <v>261.01412285820697</v>
      </c>
      <c r="K26" s="87">
        <v>209.80226738536575</v>
      </c>
      <c r="L26" s="87">
        <v>253.86066964553626</v>
      </c>
      <c r="M26" s="87">
        <v>207.21822012743215</v>
      </c>
      <c r="N26" s="87">
        <v>320.85631289291217</v>
      </c>
      <c r="O26" s="87">
        <v>272.48331651684805</v>
      </c>
      <c r="P26" s="87">
        <v>226.99059949495754</v>
      </c>
      <c r="Q26" s="87">
        <v>250.25754228921502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208.76765371027014</v>
      </c>
      <c r="C28" s="151">
        <v>200.47105597010957</v>
      </c>
      <c r="D28" s="151">
        <v>203.61283803964994</v>
      </c>
      <c r="E28" s="151">
        <v>194.65341033866775</v>
      </c>
      <c r="F28" s="151">
        <v>194.68578446252221</v>
      </c>
      <c r="G28" s="151">
        <v>195.65689062835688</v>
      </c>
      <c r="H28" s="151">
        <v>193.44504064838929</v>
      </c>
      <c r="I28" s="151">
        <v>176.3457228993021</v>
      </c>
      <c r="J28" s="151">
        <v>151.43646297137292</v>
      </c>
      <c r="K28" s="151">
        <v>115.62520576953983</v>
      </c>
      <c r="L28" s="151">
        <v>124.56613953337022</v>
      </c>
      <c r="M28" s="151">
        <v>118.68438930904941</v>
      </c>
      <c r="N28" s="151">
        <v>154.57987925581944</v>
      </c>
      <c r="O28" s="151">
        <v>130.52692016190298</v>
      </c>
      <c r="P28" s="151">
        <v>109.89213470542833</v>
      </c>
      <c r="Q28" s="151">
        <v>109.39470134726616</v>
      </c>
    </row>
    <row r="29" spans="1:17" x14ac:dyDescent="0.25">
      <c r="A29" s="243" t="s">
        <v>239</v>
      </c>
      <c r="B29" s="278">
        <v>51.60562151434624</v>
      </c>
      <c r="C29" s="278">
        <v>49.554771800675077</v>
      </c>
      <c r="D29" s="278">
        <v>50.331394105327071</v>
      </c>
      <c r="E29" s="278">
        <v>48.11669835766255</v>
      </c>
      <c r="F29" s="278">
        <v>48.124700970868183</v>
      </c>
      <c r="G29" s="278">
        <v>48.364750309708107</v>
      </c>
      <c r="H29" s="278">
        <v>47.817999455904236</v>
      </c>
      <c r="I29" s="278">
        <v>43.591190828081224</v>
      </c>
      <c r="J29" s="278">
        <v>37.433829679465944</v>
      </c>
      <c r="K29" s="278">
        <v>28.581585798450433</v>
      </c>
      <c r="L29" s="278">
        <v>30.791709999211005</v>
      </c>
      <c r="M29" s="278">
        <v>29.337790435888877</v>
      </c>
      <c r="N29" s="278">
        <v>38.210855948402738</v>
      </c>
      <c r="O29" s="278">
        <v>32.265165218825686</v>
      </c>
      <c r="P29" s="278">
        <v>27.164418482578867</v>
      </c>
      <c r="Q29" s="278">
        <v>27.041457108277307</v>
      </c>
    </row>
    <row r="30" spans="1:17" x14ac:dyDescent="0.25">
      <c r="A30" s="40"/>
      <c r="B30" s="32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17" ht="12.75" x14ac:dyDescent="0.25">
      <c r="A31" s="97" t="s">
        <v>34</v>
      </c>
      <c r="B31" s="96">
        <v>2602.0546689415937</v>
      </c>
      <c r="C31" s="96">
        <v>2482.9024388650323</v>
      </c>
      <c r="D31" s="96">
        <v>2553.9667106654942</v>
      </c>
      <c r="E31" s="96">
        <v>2584.4147807822014</v>
      </c>
      <c r="F31" s="96">
        <v>2404.8584004936502</v>
      </c>
      <c r="G31" s="96">
        <v>2422.958599098763</v>
      </c>
      <c r="H31" s="96">
        <v>2390.3568155617622</v>
      </c>
      <c r="I31" s="96">
        <v>2084.9051251152569</v>
      </c>
      <c r="J31" s="96">
        <v>1834.5747640550721</v>
      </c>
      <c r="K31" s="96">
        <v>1684.9007413791066</v>
      </c>
      <c r="L31" s="96">
        <v>1896.5953934223733</v>
      </c>
      <c r="M31" s="96">
        <v>1590.7857071154094</v>
      </c>
      <c r="N31" s="96">
        <v>1501.7499027777965</v>
      </c>
      <c r="O31" s="96">
        <v>2081.6090669858413</v>
      </c>
      <c r="P31" s="96">
        <v>1718.3473032548127</v>
      </c>
      <c r="Q31" s="96">
        <v>1723.423511720652</v>
      </c>
    </row>
    <row r="32" spans="1:17" x14ac:dyDescent="0.25">
      <c r="A32" s="132" t="s">
        <v>83</v>
      </c>
      <c r="B32" s="160">
        <v>14.44664981096318</v>
      </c>
      <c r="C32" s="160">
        <v>13.785114693097432</v>
      </c>
      <c r="D32" s="160">
        <v>14.17966468508126</v>
      </c>
      <c r="E32" s="160">
        <v>14.348712865216005</v>
      </c>
      <c r="F32" s="160">
        <v>13.351812923675597</v>
      </c>
      <c r="G32" s="160">
        <v>13.452305520498445</v>
      </c>
      <c r="H32" s="160">
        <v>13.271299888451729</v>
      </c>
      <c r="I32" s="160">
        <v>11.575427138844084</v>
      </c>
      <c r="J32" s="160">
        <v>10.185588905829761</v>
      </c>
      <c r="K32" s="160">
        <v>9.3545962994071736</v>
      </c>
      <c r="L32" s="160">
        <v>10.529928448045988</v>
      </c>
      <c r="M32" s="160">
        <v>8.8320680996028713</v>
      </c>
      <c r="N32" s="160">
        <v>8.3377398668966265</v>
      </c>
      <c r="O32" s="160">
        <v>11.557127370541521</v>
      </c>
      <c r="P32" s="160">
        <v>9.5402921545198485</v>
      </c>
      <c r="Q32" s="160">
        <v>9.568475346421522</v>
      </c>
    </row>
    <row r="33" spans="1:17" x14ac:dyDescent="0.25">
      <c r="A33" s="76" t="s">
        <v>82</v>
      </c>
      <c r="B33" s="159">
        <v>20.500881660073766</v>
      </c>
      <c r="C33" s="159">
        <v>19.56211361746109</v>
      </c>
      <c r="D33" s="159">
        <v>20.12200970413063</v>
      </c>
      <c r="E33" s="159">
        <v>20.361901774689663</v>
      </c>
      <c r="F33" s="159">
        <v>18.947225846645434</v>
      </c>
      <c r="G33" s="159">
        <v>19.089832392947628</v>
      </c>
      <c r="H33" s="159">
        <v>18.832971799595349</v>
      </c>
      <c r="I33" s="159">
        <v>16.426400933326647</v>
      </c>
      <c r="J33" s="159">
        <v>14.454116042745985</v>
      </c>
      <c r="K33" s="159">
        <v>13.274875090166274</v>
      </c>
      <c r="L33" s="159">
        <v>14.94275972818382</v>
      </c>
      <c r="M33" s="159">
        <v>12.533368309811559</v>
      </c>
      <c r="N33" s="159">
        <v>11.831879401825875</v>
      </c>
      <c r="O33" s="159">
        <v>16.400432186988454</v>
      </c>
      <c r="P33" s="159">
        <v>13.538391462491033</v>
      </c>
      <c r="Q33" s="159">
        <v>13.578385529595844</v>
      </c>
    </row>
    <row r="34" spans="1:17" x14ac:dyDescent="0.25">
      <c r="A34" s="76" t="s">
        <v>81</v>
      </c>
      <c r="B34" s="159">
        <v>72.950282526811634</v>
      </c>
      <c r="C34" s="159">
        <v>69.609772832093952</v>
      </c>
      <c r="D34" s="159">
        <v>71.602105571019294</v>
      </c>
      <c r="E34" s="159">
        <v>72.455736873974701</v>
      </c>
      <c r="F34" s="159">
        <v>67.421757831224852</v>
      </c>
      <c r="G34" s="159">
        <v>67.92920858458335</v>
      </c>
      <c r="H34" s="159">
        <v>67.015196535455431</v>
      </c>
      <c r="I34" s="159">
        <v>58.451661194582485</v>
      </c>
      <c r="J34" s="159">
        <v>51.433487909312007</v>
      </c>
      <c r="K34" s="159">
        <v>47.237280054241303</v>
      </c>
      <c r="L34" s="159">
        <v>53.172276294060154</v>
      </c>
      <c r="M34" s="159">
        <v>44.598704308117597</v>
      </c>
      <c r="N34" s="159">
        <v>42.10252805211573</v>
      </c>
      <c r="O34" s="159">
        <v>58.359254076993587</v>
      </c>
      <c r="P34" s="159">
        <v>48.174976009482599</v>
      </c>
      <c r="Q34" s="159">
        <v>48.317290791015836</v>
      </c>
    </row>
    <row r="35" spans="1:17" x14ac:dyDescent="0.25">
      <c r="A35" s="76" t="s">
        <v>80</v>
      </c>
      <c r="B35" s="159">
        <v>57.78659924385272</v>
      </c>
      <c r="C35" s="159">
        <v>55.140458772389728</v>
      </c>
      <c r="D35" s="159">
        <v>56.71865874032504</v>
      </c>
      <c r="E35" s="159">
        <v>57.394851460864018</v>
      </c>
      <c r="F35" s="159">
        <v>53.407251694702389</v>
      </c>
      <c r="G35" s="159">
        <v>53.809222081993781</v>
      </c>
      <c r="H35" s="159">
        <v>53.085199553806916</v>
      </c>
      <c r="I35" s="159">
        <v>46.301708555376337</v>
      </c>
      <c r="J35" s="159">
        <v>40.742355623319042</v>
      </c>
      <c r="K35" s="159">
        <v>37.418385197628695</v>
      </c>
      <c r="L35" s="159">
        <v>42.119713792183951</v>
      </c>
      <c r="M35" s="159">
        <v>35.328272398411485</v>
      </c>
      <c r="N35" s="159">
        <v>33.350959467586506</v>
      </c>
      <c r="O35" s="159">
        <v>46.228509482166082</v>
      </c>
      <c r="P35" s="159">
        <v>38.161168618079394</v>
      </c>
      <c r="Q35" s="159">
        <v>38.273901385686088</v>
      </c>
    </row>
    <row r="36" spans="1:17" x14ac:dyDescent="0.25">
      <c r="A36" s="129" t="s">
        <v>79</v>
      </c>
      <c r="B36" s="158">
        <v>34.671959546311633</v>
      </c>
      <c r="C36" s="158">
        <v>33.084275263433838</v>
      </c>
      <c r="D36" s="158">
        <v>34.031195244195025</v>
      </c>
      <c r="E36" s="158">
        <v>34.436910876518411</v>
      </c>
      <c r="F36" s="158">
        <v>32.04435101682143</v>
      </c>
      <c r="G36" s="158">
        <v>32.28553324919627</v>
      </c>
      <c r="H36" s="158">
        <v>31.851119732284147</v>
      </c>
      <c r="I36" s="158">
        <v>27.781025133225803</v>
      </c>
      <c r="J36" s="158">
        <v>24.445413373991428</v>
      </c>
      <c r="K36" s="158">
        <v>22.451031118577216</v>
      </c>
      <c r="L36" s="158">
        <v>25.271828275310376</v>
      </c>
      <c r="M36" s="158">
        <v>21.196963439046893</v>
      </c>
      <c r="N36" s="158">
        <v>20.010575680551902</v>
      </c>
      <c r="O36" s="158">
        <v>27.737105689299646</v>
      </c>
      <c r="P36" s="158">
        <v>22.896701170847635</v>
      </c>
      <c r="Q36" s="158">
        <v>22.964340831411654</v>
      </c>
    </row>
    <row r="37" spans="1:17" x14ac:dyDescent="0.25">
      <c r="A37" s="92" t="s">
        <v>125</v>
      </c>
      <c r="B37" s="91">
        <v>0.12258177688330645</v>
      </c>
      <c r="C37" s="91">
        <v>0.14547667173679749</v>
      </c>
      <c r="D37" s="91">
        <v>0.1071445489149519</v>
      </c>
      <c r="E37" s="91">
        <v>0.23124772899680035</v>
      </c>
      <c r="F37" s="91">
        <v>0.16406039342353115</v>
      </c>
      <c r="G37" s="91">
        <v>0.20277920785940448</v>
      </c>
      <c r="H37" s="91">
        <v>0.17550343070062999</v>
      </c>
      <c r="I37" s="91">
        <v>0.20539434026235767</v>
      </c>
      <c r="J37" s="91">
        <v>0.16974541010734881</v>
      </c>
      <c r="K37" s="91">
        <v>0.13833289673919072</v>
      </c>
      <c r="L37" s="91">
        <v>0.18779301099727855</v>
      </c>
      <c r="M37" s="91">
        <v>0.19975655691833946</v>
      </c>
      <c r="N37" s="91">
        <v>0.11458401405112648</v>
      </c>
      <c r="O37" s="91">
        <v>0.10975716896780029</v>
      </c>
      <c r="P37" s="91">
        <v>0.11442101801618948</v>
      </c>
      <c r="Q37" s="91">
        <v>0.11378967163886808</v>
      </c>
    </row>
    <row r="38" spans="1:17" x14ac:dyDescent="0.25">
      <c r="A38" s="92" t="s">
        <v>26</v>
      </c>
      <c r="B38" s="91">
        <v>18.894490951189031</v>
      </c>
      <c r="C38" s="91">
        <v>18.167670150805314</v>
      </c>
      <c r="D38" s="91">
        <v>18.626420558296736</v>
      </c>
      <c r="E38" s="91">
        <v>19.020648476646336</v>
      </c>
      <c r="F38" s="91">
        <v>16.549713075303302</v>
      </c>
      <c r="G38" s="91">
        <v>14.434408060901568</v>
      </c>
      <c r="H38" s="91">
        <v>16.839353806567338</v>
      </c>
      <c r="I38" s="91">
        <v>11.742835200125887</v>
      </c>
      <c r="J38" s="91">
        <v>11.722528213073396</v>
      </c>
      <c r="K38" s="91">
        <v>10.60908423136839</v>
      </c>
      <c r="L38" s="91">
        <v>13.002318034035724</v>
      </c>
      <c r="M38" s="91">
        <v>9.5610384214804203</v>
      </c>
      <c r="N38" s="91">
        <v>10.954908164110442</v>
      </c>
      <c r="O38" s="91">
        <v>16.184694812962459</v>
      </c>
      <c r="P38" s="91">
        <v>12.807548316905729</v>
      </c>
      <c r="Q38" s="91">
        <v>13.504260354229693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15.654886818239294</v>
      </c>
      <c r="C40" s="157">
        <v>14.771128440891726</v>
      </c>
      <c r="D40" s="157">
        <v>15.297630136983335</v>
      </c>
      <c r="E40" s="157">
        <v>15.185014670875272</v>
      </c>
      <c r="F40" s="157">
        <v>15.330577548094601</v>
      </c>
      <c r="G40" s="157">
        <v>17.648345980435298</v>
      </c>
      <c r="H40" s="157">
        <v>14.836262495016181</v>
      </c>
      <c r="I40" s="157">
        <v>15.832795592837561</v>
      </c>
      <c r="J40" s="157">
        <v>12.553139750810683</v>
      </c>
      <c r="K40" s="157">
        <v>11.703613990469634</v>
      </c>
      <c r="L40" s="157">
        <v>12.081717230277372</v>
      </c>
      <c r="M40" s="157">
        <v>11.436168460648133</v>
      </c>
      <c r="N40" s="157">
        <v>8.9410835023903346</v>
      </c>
      <c r="O40" s="157">
        <v>11.44265370736939</v>
      </c>
      <c r="P40" s="157">
        <v>9.9747318359257182</v>
      </c>
      <c r="Q40" s="157">
        <v>9.3462908055430933</v>
      </c>
    </row>
    <row r="41" spans="1:17" x14ac:dyDescent="0.25">
      <c r="A41" s="156" t="s">
        <v>238</v>
      </c>
      <c r="B41" s="204">
        <v>194.98254572368285</v>
      </c>
      <c r="C41" s="204">
        <v>191.31116074573015</v>
      </c>
      <c r="D41" s="204">
        <v>196.19667194574009</v>
      </c>
      <c r="E41" s="204">
        <v>193.8334072535547</v>
      </c>
      <c r="F41" s="204">
        <v>197.35111315546806</v>
      </c>
      <c r="G41" s="204">
        <v>200.41438232610392</v>
      </c>
      <c r="H41" s="204">
        <v>192.10702421527321</v>
      </c>
      <c r="I41" s="204">
        <v>198.36069650222339</v>
      </c>
      <c r="J41" s="204">
        <v>158.58019894001146</v>
      </c>
      <c r="K41" s="204">
        <v>138.54967988699443</v>
      </c>
      <c r="L41" s="204">
        <v>138.15037709345847</v>
      </c>
      <c r="M41" s="204">
        <v>135.82289074203831</v>
      </c>
      <c r="N41" s="204">
        <v>107.19096429923275</v>
      </c>
      <c r="O41" s="204">
        <v>147.63218626745527</v>
      </c>
      <c r="P41" s="204">
        <v>123.31880290982568</v>
      </c>
      <c r="Q41" s="204">
        <v>109.80139371734631</v>
      </c>
    </row>
    <row r="42" spans="1:17" x14ac:dyDescent="0.25">
      <c r="A42" s="152" t="s">
        <v>247</v>
      </c>
      <c r="B42" s="151">
        <v>55.985270519373515</v>
      </c>
      <c r="C42" s="151">
        <v>52.850091057104763</v>
      </c>
      <c r="D42" s="151">
        <v>54.426888181516922</v>
      </c>
      <c r="E42" s="151">
        <v>55.586960626487574</v>
      </c>
      <c r="F42" s="151">
        <v>49.878516697095435</v>
      </c>
      <c r="G42" s="151">
        <v>50.08238901917705</v>
      </c>
      <c r="H42" s="151">
        <v>50.0184708692776</v>
      </c>
      <c r="I42" s="151">
        <v>40.278269494783153</v>
      </c>
      <c r="J42" s="151">
        <v>37.177607397012473</v>
      </c>
      <c r="K42" s="151">
        <v>34.915541392244542</v>
      </c>
      <c r="L42" s="151">
        <v>41.238262850675362</v>
      </c>
      <c r="M42" s="151">
        <v>32.420328135845949</v>
      </c>
      <c r="N42" s="151">
        <v>32.892007061303573</v>
      </c>
      <c r="O42" s="151">
        <v>45.695362234522356</v>
      </c>
      <c r="P42" s="151">
        <v>37.563435304513632</v>
      </c>
      <c r="Q42" s="151">
        <v>39.183527780424555</v>
      </c>
    </row>
    <row r="43" spans="1:17" x14ac:dyDescent="0.25">
      <c r="A43" s="150" t="s">
        <v>33</v>
      </c>
      <c r="B43" s="87">
        <v>2.9339946266931665</v>
      </c>
      <c r="C43" s="87">
        <v>2.177100579710145</v>
      </c>
      <c r="D43" s="87">
        <v>2.9708657971014496</v>
      </c>
      <c r="E43" s="87">
        <v>3.5824571014492754</v>
      </c>
      <c r="F43" s="87">
        <v>3.6727457971014497</v>
      </c>
      <c r="G43" s="87">
        <v>3.3480057015608695</v>
      </c>
      <c r="H43" s="87">
        <v>2.8609373913043474</v>
      </c>
      <c r="I43" s="87">
        <v>1.7825556521739128</v>
      </c>
      <c r="J43" s="87">
        <v>1.2058507246376808</v>
      </c>
      <c r="K43" s="87">
        <v>0.71893391304347831</v>
      </c>
      <c r="L43" s="87">
        <v>0.79199842648169261</v>
      </c>
      <c r="M43" s="87">
        <v>0.63689983794996652</v>
      </c>
      <c r="N43" s="87">
        <v>0.69230543840887582</v>
      </c>
      <c r="O43" s="87">
        <v>0.474932582189244</v>
      </c>
      <c r="P43" s="87">
        <v>0.41745500454700518</v>
      </c>
      <c r="Q43" s="87">
        <v>0.49014529527948469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0.60546637681159421</v>
      </c>
      <c r="D45" s="87">
        <v>0.6377240579710145</v>
      </c>
      <c r="E45" s="87">
        <v>0.7012310144927536</v>
      </c>
      <c r="F45" s="87">
        <v>0.82866289855072472</v>
      </c>
      <c r="G45" s="87">
        <v>0.66876847044653287</v>
      </c>
      <c r="H45" s="87">
        <v>0.73313043478260864</v>
      </c>
      <c r="I45" s="87">
        <v>0.60560231884057969</v>
      </c>
      <c r="J45" s="87">
        <v>0.66941681159420274</v>
      </c>
      <c r="K45" s="87">
        <v>0.54187275362318843</v>
      </c>
      <c r="L45" s="87">
        <v>0.44584667603742728</v>
      </c>
      <c r="M45" s="87">
        <v>0.38215148152892792</v>
      </c>
      <c r="N45" s="87">
        <v>0.35030143215914955</v>
      </c>
      <c r="O45" s="87">
        <v>0.38215557642706199</v>
      </c>
      <c r="P45" s="87">
        <v>0.28661316325463099</v>
      </c>
      <c r="Q45" s="87">
        <v>0.2229193980738863</v>
      </c>
    </row>
    <row r="46" spans="1:17" x14ac:dyDescent="0.25">
      <c r="A46" s="150" t="s">
        <v>125</v>
      </c>
      <c r="B46" s="87">
        <v>0.25849207157980725</v>
      </c>
      <c r="C46" s="87">
        <v>0.31694780343322437</v>
      </c>
      <c r="D46" s="87">
        <v>0.23007729150761114</v>
      </c>
      <c r="E46" s="87">
        <v>0.48822980868674687</v>
      </c>
      <c r="F46" s="87">
        <v>0.345076532540945</v>
      </c>
      <c r="G46" s="87">
        <v>0.37248915552613743</v>
      </c>
      <c r="H46" s="87">
        <v>0.37332601253477443</v>
      </c>
      <c r="I46" s="87">
        <v>0.40078194590076704</v>
      </c>
      <c r="J46" s="87">
        <v>0.34483356394086123</v>
      </c>
      <c r="K46" s="87">
        <v>0.25702181705292032</v>
      </c>
      <c r="L46" s="87">
        <v>0.34383062613304421</v>
      </c>
      <c r="M46" s="87">
        <v>0.37267200439076309</v>
      </c>
      <c r="N46" s="87">
        <v>0.25869911967425935</v>
      </c>
      <c r="O46" s="87">
        <v>0.22966525586219805</v>
      </c>
      <c r="P46" s="87">
        <v>0.22936056467137306</v>
      </c>
      <c r="Q46" s="87">
        <v>0.22905083719350922</v>
      </c>
    </row>
    <row r="47" spans="1:17" x14ac:dyDescent="0.25">
      <c r="A47" s="150" t="s">
        <v>29</v>
      </c>
      <c r="B47" s="87">
        <v>6.9507633059314715</v>
      </c>
      <c r="C47" s="87">
        <v>4.9831695652173913</v>
      </c>
      <c r="D47" s="87">
        <v>4.9565307246376813</v>
      </c>
      <c r="E47" s="87">
        <v>4.5135649275362315</v>
      </c>
      <c r="F47" s="87">
        <v>4.0696002898550727</v>
      </c>
      <c r="G47" s="87">
        <v>2.8246053343909532</v>
      </c>
      <c r="H47" s="87">
        <v>2.3828365217391303</v>
      </c>
      <c r="I47" s="87">
        <v>2.463916231884058</v>
      </c>
      <c r="J47" s="87">
        <v>1.9944828985507239</v>
      </c>
      <c r="K47" s="87">
        <v>1.5509507246376812</v>
      </c>
      <c r="L47" s="87">
        <v>1.1630756625457783</v>
      </c>
      <c r="M47" s="87">
        <v>1.5230610802909301</v>
      </c>
      <c r="N47" s="87">
        <v>1.4953806074533651</v>
      </c>
      <c r="O47" s="87">
        <v>1.1630856168239063</v>
      </c>
      <c r="P47" s="87">
        <v>1.1076889454126648</v>
      </c>
      <c r="Q47" s="87">
        <v>1.024602037479307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39.843410917988599</v>
      </c>
      <c r="C49" s="87">
        <v>39.581625555849143</v>
      </c>
      <c r="D49" s="87">
        <v>39.997521441210353</v>
      </c>
      <c r="E49" s="87">
        <v>40.158005473772228</v>
      </c>
      <c r="F49" s="87">
        <v>34.809849491401309</v>
      </c>
      <c r="G49" s="87">
        <v>26.514850935075973</v>
      </c>
      <c r="H49" s="87">
        <v>35.820204683015881</v>
      </c>
      <c r="I49" s="87">
        <v>22.913563907783086</v>
      </c>
      <c r="J49" s="87">
        <v>23.814023481135585</v>
      </c>
      <c r="K49" s="87">
        <v>19.711624426941356</v>
      </c>
      <c r="L49" s="87">
        <v>23.805971942631359</v>
      </c>
      <c r="M49" s="87">
        <v>17.8373686829555</v>
      </c>
      <c r="N49" s="87">
        <v>24.733163012627653</v>
      </c>
      <c r="O49" s="87">
        <v>33.866234982437419</v>
      </c>
      <c r="P49" s="87">
        <v>25.673137374164568</v>
      </c>
      <c r="Q49" s="87">
        <v>27.18315375434188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5.9986095971804696</v>
      </c>
      <c r="C51" s="87">
        <v>5.1857811760832639</v>
      </c>
      <c r="D51" s="87">
        <v>5.634168869088815</v>
      </c>
      <c r="E51" s="87">
        <v>6.1434723005503349</v>
      </c>
      <c r="F51" s="87">
        <v>6.1525816876459363</v>
      </c>
      <c r="G51" s="87">
        <v>16.353669422176587</v>
      </c>
      <c r="H51" s="87">
        <v>7.84803582590086</v>
      </c>
      <c r="I51" s="87">
        <v>12.11184943820075</v>
      </c>
      <c r="J51" s="87">
        <v>9.1489999171534198</v>
      </c>
      <c r="K51" s="87">
        <v>12.135137756945918</v>
      </c>
      <c r="L51" s="87">
        <v>14.687539516846057</v>
      </c>
      <c r="M51" s="87">
        <v>11.668175048729859</v>
      </c>
      <c r="N51" s="87">
        <v>5.3621574509802716</v>
      </c>
      <c r="O51" s="87">
        <v>9.5792882207825283</v>
      </c>
      <c r="P51" s="87">
        <v>9.8491802524633911</v>
      </c>
      <c r="Q51" s="87">
        <v>10.033656458056486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138.99727520430932</v>
      </c>
      <c r="C53" s="151">
        <v>138.4610696886254</v>
      </c>
      <c r="D53" s="151">
        <v>141.76978376422318</v>
      </c>
      <c r="E53" s="151">
        <v>138.24644662706712</v>
      </c>
      <c r="F53" s="151">
        <v>147.47259645837261</v>
      </c>
      <c r="G53" s="151">
        <v>150.33199330692688</v>
      </c>
      <c r="H53" s="151">
        <v>142.08855334599562</v>
      </c>
      <c r="I53" s="151">
        <v>158.08242700744023</v>
      </c>
      <c r="J53" s="151">
        <v>121.40259154299899</v>
      </c>
      <c r="K53" s="151">
        <v>103.63413849474989</v>
      </c>
      <c r="L53" s="151">
        <v>96.912114242783119</v>
      </c>
      <c r="M53" s="151">
        <v>103.40256260619236</v>
      </c>
      <c r="N53" s="151">
        <v>74.298957237929173</v>
      </c>
      <c r="O53" s="151">
        <v>101.93682403293292</v>
      </c>
      <c r="P53" s="151">
        <v>85.755367605312045</v>
      </c>
      <c r="Q53" s="151">
        <v>70.61786593692176</v>
      </c>
    </row>
    <row r="54" spans="1:17" x14ac:dyDescent="0.25">
      <c r="A54" s="156" t="s">
        <v>237</v>
      </c>
      <c r="B54" s="204">
        <v>1951.1970428102443</v>
      </c>
      <c r="C54" s="204">
        <v>1856.0937658029775</v>
      </c>
      <c r="D54" s="204">
        <v>1909.8638173835984</v>
      </c>
      <c r="E54" s="204">
        <v>1937.7804203587909</v>
      </c>
      <c r="F54" s="204">
        <v>1784.5575382459756</v>
      </c>
      <c r="G54" s="204">
        <v>1796.2617562447795</v>
      </c>
      <c r="H54" s="204">
        <v>1778.2342615032826</v>
      </c>
      <c r="I54" s="204">
        <v>1517.2846508513194</v>
      </c>
      <c r="J54" s="204">
        <v>1352.5822952804617</v>
      </c>
      <c r="K54" s="204">
        <v>1249.9958680757716</v>
      </c>
      <c r="L54" s="204">
        <v>1426.54082656686</v>
      </c>
      <c r="M54" s="204">
        <v>1174.6869073688376</v>
      </c>
      <c r="N54" s="204">
        <v>1131.9608210501979</v>
      </c>
      <c r="O54" s="204">
        <v>1570.0734737917398</v>
      </c>
      <c r="P54" s="204">
        <v>1294.492646961492</v>
      </c>
      <c r="Q54" s="204">
        <v>1313.5125772004365</v>
      </c>
    </row>
    <row r="55" spans="1:17" x14ac:dyDescent="0.25">
      <c r="A55" s="152" t="s">
        <v>245</v>
      </c>
      <c r="B55" s="151">
        <v>1679.5581155812056</v>
      </c>
      <c r="C55" s="151">
        <v>1585.502731713143</v>
      </c>
      <c r="D55" s="151">
        <v>1632.8066454455081</v>
      </c>
      <c r="E55" s="151">
        <v>1667.608818794627</v>
      </c>
      <c r="F55" s="151">
        <v>1496.3555009128629</v>
      </c>
      <c r="G55" s="151">
        <v>1502.4716705753115</v>
      </c>
      <c r="H55" s="151">
        <v>1500.554126078328</v>
      </c>
      <c r="I55" s="151">
        <v>1208.3480848434947</v>
      </c>
      <c r="J55" s="151">
        <v>1115.3282219103744</v>
      </c>
      <c r="K55" s="151">
        <v>1047.4662417673364</v>
      </c>
      <c r="L55" s="151">
        <v>1237.1478855202611</v>
      </c>
      <c r="M55" s="151">
        <v>972.60984407537831</v>
      </c>
      <c r="N55" s="151">
        <v>986.76021183910734</v>
      </c>
      <c r="O55" s="151">
        <v>1370.8608670356707</v>
      </c>
      <c r="P55" s="151">
        <v>1126.903059135409</v>
      </c>
      <c r="Q55" s="151">
        <v>1175.5058334127368</v>
      </c>
    </row>
    <row r="56" spans="1:17" x14ac:dyDescent="0.25">
      <c r="A56" s="150" t="s">
        <v>33</v>
      </c>
      <c r="B56" s="87">
        <v>88.019838800795</v>
      </c>
      <c r="C56" s="87">
        <v>65.313017391304356</v>
      </c>
      <c r="D56" s="87">
        <v>89.125973913043495</v>
      </c>
      <c r="E56" s="87">
        <v>107.47371304347826</v>
      </c>
      <c r="F56" s="87">
        <v>110.18237391304348</v>
      </c>
      <c r="G56" s="87">
        <v>100.44017104682609</v>
      </c>
      <c r="H56" s="87">
        <v>85.828121739130452</v>
      </c>
      <c r="I56" s="87">
        <v>53.476669565217392</v>
      </c>
      <c r="J56" s="87">
        <v>36.175521739130431</v>
      </c>
      <c r="K56" s="87">
        <v>21.568017391304352</v>
      </c>
      <c r="L56" s="87">
        <v>23.759952794450783</v>
      </c>
      <c r="M56" s="87">
        <v>19.106995138498998</v>
      </c>
      <c r="N56" s="87">
        <v>20.769163152266273</v>
      </c>
      <c r="O56" s="87">
        <v>14.247977465677321</v>
      </c>
      <c r="P56" s="87">
        <v>12.523650136410154</v>
      </c>
      <c r="Q56" s="87">
        <v>14.704358858384543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18.163991304347828</v>
      </c>
      <c r="D58" s="87">
        <v>19.131721739130437</v>
      </c>
      <c r="E58" s="87">
        <v>21.036930434782612</v>
      </c>
      <c r="F58" s="87">
        <v>24.859886956521741</v>
      </c>
      <c r="G58" s="87">
        <v>20.063054113395985</v>
      </c>
      <c r="H58" s="87">
        <v>21.993913043478258</v>
      </c>
      <c r="I58" s="87">
        <v>18.16806956521739</v>
      </c>
      <c r="J58" s="87">
        <v>20.082504347826085</v>
      </c>
      <c r="K58" s="87">
        <v>16.256182608695656</v>
      </c>
      <c r="L58" s="87">
        <v>13.375400281122822</v>
      </c>
      <c r="M58" s="87">
        <v>11.464544445867837</v>
      </c>
      <c r="N58" s="87">
        <v>10.509042964774487</v>
      </c>
      <c r="O58" s="87">
        <v>11.464667292811862</v>
      </c>
      <c r="P58" s="87">
        <v>8.5983948976389293</v>
      </c>
      <c r="Q58" s="87">
        <v>6.6875819422165899</v>
      </c>
    </row>
    <row r="59" spans="1:17" x14ac:dyDescent="0.25">
      <c r="A59" s="150" t="s">
        <v>125</v>
      </c>
      <c r="B59" s="87">
        <v>7.7547621473942172</v>
      </c>
      <c r="C59" s="87">
        <v>9.5084341029967341</v>
      </c>
      <c r="D59" s="87">
        <v>6.9023187452283343</v>
      </c>
      <c r="E59" s="87">
        <v>14.646894260602407</v>
      </c>
      <c r="F59" s="87">
        <v>10.35229597622835</v>
      </c>
      <c r="G59" s="87">
        <v>11.174674665784124</v>
      </c>
      <c r="H59" s="87">
        <v>11.199780376043234</v>
      </c>
      <c r="I59" s="87">
        <v>12.023458377023012</v>
      </c>
      <c r="J59" s="87">
        <v>10.345006918225838</v>
      </c>
      <c r="K59" s="87">
        <v>7.7106545115876104</v>
      </c>
      <c r="L59" s="87">
        <v>10.314918783991329</v>
      </c>
      <c r="M59" s="87">
        <v>11.180160131722893</v>
      </c>
      <c r="N59" s="87">
        <v>7.760973590227783</v>
      </c>
      <c r="O59" s="87">
        <v>6.8899576758659409</v>
      </c>
      <c r="P59" s="87">
        <v>6.8808169401411918</v>
      </c>
      <c r="Q59" s="87">
        <v>6.8715251158052766</v>
      </c>
    </row>
    <row r="60" spans="1:17" x14ac:dyDescent="0.25">
      <c r="A60" s="150" t="s">
        <v>29</v>
      </c>
      <c r="B60" s="87">
        <v>208.52289917794417</v>
      </c>
      <c r="C60" s="87">
        <v>149.49508695652176</v>
      </c>
      <c r="D60" s="87">
        <v>148.69592173913045</v>
      </c>
      <c r="E60" s="87">
        <v>135.40694782608696</v>
      </c>
      <c r="F60" s="87">
        <v>122.08800869565216</v>
      </c>
      <c r="G60" s="87">
        <v>84.738160031728597</v>
      </c>
      <c r="H60" s="87">
        <v>71.485095652173911</v>
      </c>
      <c r="I60" s="87">
        <v>73.917486956521742</v>
      </c>
      <c r="J60" s="87">
        <v>59.834486956521729</v>
      </c>
      <c r="K60" s="87">
        <v>46.52852173913044</v>
      </c>
      <c r="L60" s="87">
        <v>34.892269876373348</v>
      </c>
      <c r="M60" s="87">
        <v>45.691832408727905</v>
      </c>
      <c r="N60" s="87">
        <v>44.861418223600957</v>
      </c>
      <c r="O60" s="87">
        <v>34.892568504717183</v>
      </c>
      <c r="P60" s="87">
        <v>33.230668362379944</v>
      </c>
      <c r="Q60" s="87">
        <v>30.738061124379215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1195.3023275396581</v>
      </c>
      <c r="C62" s="87">
        <v>1187.4487666754744</v>
      </c>
      <c r="D62" s="87">
        <v>1199.9256432363109</v>
      </c>
      <c r="E62" s="87">
        <v>1204.7401642131667</v>
      </c>
      <c r="F62" s="87">
        <v>1044.2954847420392</v>
      </c>
      <c r="G62" s="87">
        <v>795.44552805227909</v>
      </c>
      <c r="H62" s="87">
        <v>1074.6061404904765</v>
      </c>
      <c r="I62" s="87">
        <v>687.40691723349266</v>
      </c>
      <c r="J62" s="87">
        <v>714.42070443406772</v>
      </c>
      <c r="K62" s="87">
        <v>591.3487328082407</v>
      </c>
      <c r="L62" s="87">
        <v>714.17915827894092</v>
      </c>
      <c r="M62" s="87">
        <v>535.12106048866497</v>
      </c>
      <c r="N62" s="87">
        <v>741.99489037882961</v>
      </c>
      <c r="O62" s="87">
        <v>1015.9870494731226</v>
      </c>
      <c r="P62" s="87">
        <v>770.19412122493702</v>
      </c>
      <c r="Q62" s="87">
        <v>815.4946126302566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179.9582879154141</v>
      </c>
      <c r="C64" s="87">
        <v>155.57343528249791</v>
      </c>
      <c r="D64" s="87">
        <v>169.02506607266446</v>
      </c>
      <c r="E64" s="87">
        <v>184.30416901651006</v>
      </c>
      <c r="F64" s="87">
        <v>184.57745062937806</v>
      </c>
      <c r="G64" s="87">
        <v>490.61008266529763</v>
      </c>
      <c r="H64" s="87">
        <v>235.44107477702582</v>
      </c>
      <c r="I64" s="87">
        <v>363.35548314602249</v>
      </c>
      <c r="J64" s="87">
        <v>274.46999751460265</v>
      </c>
      <c r="K64" s="87">
        <v>364.05413270837767</v>
      </c>
      <c r="L64" s="87">
        <v>440.62618550538184</v>
      </c>
      <c r="M64" s="87">
        <v>350.04525146189576</v>
      </c>
      <c r="N64" s="87">
        <v>160.8647235294082</v>
      </c>
      <c r="O64" s="87">
        <v>287.37864662347584</v>
      </c>
      <c r="P64" s="87">
        <v>295.47540757390175</v>
      </c>
      <c r="Q64" s="87">
        <v>301.0096937416946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271.6389272290387</v>
      </c>
      <c r="C66" s="151">
        <v>270.59103408983447</v>
      </c>
      <c r="D66" s="151">
        <v>277.05717193809028</v>
      </c>
      <c r="E66" s="151">
        <v>270.17160156416389</v>
      </c>
      <c r="F66" s="151">
        <v>288.20203733311268</v>
      </c>
      <c r="G66" s="151">
        <v>293.790085669468</v>
      </c>
      <c r="H66" s="151">
        <v>277.68013542495464</v>
      </c>
      <c r="I66" s="151">
        <v>308.93656600782469</v>
      </c>
      <c r="J66" s="151">
        <v>237.25407337008733</v>
      </c>
      <c r="K66" s="151">
        <v>202.52962630843513</v>
      </c>
      <c r="L66" s="151">
        <v>189.39294104659893</v>
      </c>
      <c r="M66" s="151">
        <v>202.07706329345933</v>
      </c>
      <c r="N66" s="151">
        <v>145.20060921109052</v>
      </c>
      <c r="O66" s="151">
        <v>199.21260675606914</v>
      </c>
      <c r="P66" s="151">
        <v>167.58958782608306</v>
      </c>
      <c r="Q66" s="151">
        <v>138.00674378769963</v>
      </c>
    </row>
    <row r="67" spans="1:17" x14ac:dyDescent="0.25">
      <c r="A67" s="156" t="s">
        <v>236</v>
      </c>
      <c r="B67" s="204">
        <v>255.51870761965412</v>
      </c>
      <c r="C67" s="204">
        <v>244.31577713784893</v>
      </c>
      <c r="D67" s="204">
        <v>251.25258739140489</v>
      </c>
      <c r="E67" s="204">
        <v>253.80283931859239</v>
      </c>
      <c r="F67" s="204">
        <v>237.77734977913656</v>
      </c>
      <c r="G67" s="204">
        <v>239.71635869865977</v>
      </c>
      <c r="H67" s="204">
        <v>235.95974233361264</v>
      </c>
      <c r="I67" s="204">
        <v>208.72355480635829</v>
      </c>
      <c r="J67" s="204">
        <v>182.15130797940034</v>
      </c>
      <c r="K67" s="204">
        <v>166.61902565632016</v>
      </c>
      <c r="L67" s="204">
        <v>185.86768322427082</v>
      </c>
      <c r="M67" s="204">
        <v>157.78653244954324</v>
      </c>
      <c r="N67" s="204">
        <v>146.96443495938928</v>
      </c>
      <c r="O67" s="204">
        <v>203.62097812065662</v>
      </c>
      <c r="P67" s="204">
        <v>168.22432396807432</v>
      </c>
      <c r="Q67" s="204">
        <v>167.40714691873814</v>
      </c>
    </row>
    <row r="68" spans="1:17" x14ac:dyDescent="0.25">
      <c r="A68" s="152" t="s">
        <v>243</v>
      </c>
      <c r="B68" s="151">
        <v>195.94844681780728</v>
      </c>
      <c r="C68" s="151">
        <v>184.97531869986662</v>
      </c>
      <c r="D68" s="151">
        <v>190.49410863530923</v>
      </c>
      <c r="E68" s="151">
        <v>194.55436219270649</v>
      </c>
      <c r="F68" s="151">
        <v>174.57480843983402</v>
      </c>
      <c r="G68" s="151">
        <v>175.28836156711969</v>
      </c>
      <c r="H68" s="151">
        <v>175.06464804247167</v>
      </c>
      <c r="I68" s="151">
        <v>140.97394323174106</v>
      </c>
      <c r="J68" s="151">
        <v>130.12162588954365</v>
      </c>
      <c r="K68" s="151">
        <v>122.20439487285591</v>
      </c>
      <c r="L68" s="151">
        <v>144.33391997736376</v>
      </c>
      <c r="M68" s="151">
        <v>113.47114847546081</v>
      </c>
      <c r="N68" s="151">
        <v>115.12202471456251</v>
      </c>
      <c r="O68" s="151">
        <v>159.93376782082822</v>
      </c>
      <c r="P68" s="151">
        <v>131.47202356579771</v>
      </c>
      <c r="Q68" s="151">
        <v>137.14234723148596</v>
      </c>
    </row>
    <row r="69" spans="1:17" x14ac:dyDescent="0.25">
      <c r="A69" s="150" t="s">
        <v>33</v>
      </c>
      <c r="B69" s="87">
        <v>10.268981193426082</v>
      </c>
      <c r="C69" s="87">
        <v>7.6198520289855063</v>
      </c>
      <c r="D69" s="87">
        <v>10.398030289855072</v>
      </c>
      <c r="E69" s="87">
        <v>12.538599855072464</v>
      </c>
      <c r="F69" s="87">
        <v>12.854610289855074</v>
      </c>
      <c r="G69" s="87">
        <v>11.718019955463044</v>
      </c>
      <c r="H69" s="87">
        <v>10.01328086956522</v>
      </c>
      <c r="I69" s="87">
        <v>6.2389447826086961</v>
      </c>
      <c r="J69" s="87">
        <v>4.2204775362318827</v>
      </c>
      <c r="K69" s="87">
        <v>2.5162686956521743</v>
      </c>
      <c r="L69" s="87">
        <v>2.7719944926859243</v>
      </c>
      <c r="M69" s="87">
        <v>2.2291494328248831</v>
      </c>
      <c r="N69" s="87">
        <v>2.423069034431065</v>
      </c>
      <c r="O69" s="87">
        <v>1.6622640376623539</v>
      </c>
      <c r="P69" s="87">
        <v>1.4610925159145181</v>
      </c>
      <c r="Q69" s="87">
        <v>1.7155085334781965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2.1191323188405793</v>
      </c>
      <c r="D71" s="87">
        <v>2.2320342028985505</v>
      </c>
      <c r="E71" s="87">
        <v>2.4543085507246376</v>
      </c>
      <c r="F71" s="87">
        <v>2.9003201449275364</v>
      </c>
      <c r="G71" s="87">
        <v>2.3406896465628648</v>
      </c>
      <c r="H71" s="87">
        <v>2.5659565217391305</v>
      </c>
      <c r="I71" s="87">
        <v>2.1196081159420292</v>
      </c>
      <c r="J71" s="87">
        <v>2.3429588405797093</v>
      </c>
      <c r="K71" s="87">
        <v>1.8965546376811597</v>
      </c>
      <c r="L71" s="87">
        <v>1.5604633661309955</v>
      </c>
      <c r="M71" s="87">
        <v>1.3375301853512478</v>
      </c>
      <c r="N71" s="87">
        <v>1.2260550125570233</v>
      </c>
      <c r="O71" s="87">
        <v>1.3375445174947167</v>
      </c>
      <c r="P71" s="87">
        <v>1.0031460713912084</v>
      </c>
      <c r="Q71" s="87">
        <v>0.78021789325860214</v>
      </c>
    </row>
    <row r="72" spans="1:17" x14ac:dyDescent="0.25">
      <c r="A72" s="150" t="s">
        <v>125</v>
      </c>
      <c r="B72" s="87">
        <v>0.9047222505293252</v>
      </c>
      <c r="C72" s="87">
        <v>1.1093173120162854</v>
      </c>
      <c r="D72" s="87">
        <v>0.80527052027663892</v>
      </c>
      <c r="E72" s="87">
        <v>1.7088043304036142</v>
      </c>
      <c r="F72" s="87">
        <v>1.2077678638933076</v>
      </c>
      <c r="G72" s="87">
        <v>1.3037120443414811</v>
      </c>
      <c r="H72" s="87">
        <v>1.3066410438717107</v>
      </c>
      <c r="I72" s="87">
        <v>1.402736810652685</v>
      </c>
      <c r="J72" s="87">
        <v>1.2069174737930142</v>
      </c>
      <c r="K72" s="87">
        <v>0.89957635968522132</v>
      </c>
      <c r="L72" s="87">
        <v>1.2034071914656548</v>
      </c>
      <c r="M72" s="87">
        <v>1.3043520153676709</v>
      </c>
      <c r="N72" s="87">
        <v>0.9054469188599078</v>
      </c>
      <c r="O72" s="87">
        <v>0.80382839551769292</v>
      </c>
      <c r="P72" s="87">
        <v>0.80276197634980573</v>
      </c>
      <c r="Q72" s="87">
        <v>0.80167793017728217</v>
      </c>
    </row>
    <row r="73" spans="1:17" x14ac:dyDescent="0.25">
      <c r="A73" s="150" t="s">
        <v>29</v>
      </c>
      <c r="B73" s="87">
        <v>24.327671570760149</v>
      </c>
      <c r="C73" s="87">
        <v>17.441093478260868</v>
      </c>
      <c r="D73" s="87">
        <v>17.347857536231885</v>
      </c>
      <c r="E73" s="87">
        <v>15.797477246376811</v>
      </c>
      <c r="F73" s="87">
        <v>14.243601014492754</v>
      </c>
      <c r="G73" s="87">
        <v>9.8861186703683366</v>
      </c>
      <c r="H73" s="87">
        <v>8.3399278260869565</v>
      </c>
      <c r="I73" s="87">
        <v>8.6237068115942037</v>
      </c>
      <c r="J73" s="87">
        <v>6.980690144927534</v>
      </c>
      <c r="K73" s="87">
        <v>5.428327536231885</v>
      </c>
      <c r="L73" s="87">
        <v>4.0707648189102237</v>
      </c>
      <c r="M73" s="87">
        <v>5.3307137810182557</v>
      </c>
      <c r="N73" s="87">
        <v>5.2338321260867779</v>
      </c>
      <c r="O73" s="87">
        <v>4.0707996588836712</v>
      </c>
      <c r="P73" s="87">
        <v>3.8769113089443272</v>
      </c>
      <c r="Q73" s="87">
        <v>3.5861071311775747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139.45193821296007</v>
      </c>
      <c r="C75" s="87">
        <v>138.53568944547197</v>
      </c>
      <c r="D75" s="87">
        <v>139.99132504423625</v>
      </c>
      <c r="E75" s="87">
        <v>140.5530191582028</v>
      </c>
      <c r="F75" s="87">
        <v>121.83447321990457</v>
      </c>
      <c r="G75" s="87">
        <v>92.801978272765894</v>
      </c>
      <c r="H75" s="87">
        <v>125.37071639055561</v>
      </c>
      <c r="I75" s="87">
        <v>80.197473677240808</v>
      </c>
      <c r="J75" s="87">
        <v>83.349082183974545</v>
      </c>
      <c r="K75" s="87">
        <v>68.990685494294752</v>
      </c>
      <c r="L75" s="87">
        <v>83.32090179920975</v>
      </c>
      <c r="M75" s="87">
        <v>62.430790390344235</v>
      </c>
      <c r="N75" s="87">
        <v>86.566070544196776</v>
      </c>
      <c r="O75" s="87">
        <v>118.53182243853094</v>
      </c>
      <c r="P75" s="87">
        <v>89.855980809575996</v>
      </c>
      <c r="Q75" s="87">
        <v>95.141038140196599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20.99513359013164</v>
      </c>
      <c r="C77" s="87">
        <v>18.150234116291418</v>
      </c>
      <c r="D77" s="87">
        <v>19.719591041810855</v>
      </c>
      <c r="E77" s="87">
        <v>21.502153051926172</v>
      </c>
      <c r="F77" s="87">
        <v>21.534035906760774</v>
      </c>
      <c r="G77" s="87">
        <v>57.237842977618058</v>
      </c>
      <c r="H77" s="87">
        <v>27.468125390653015</v>
      </c>
      <c r="I77" s="87">
        <v>42.391473033702631</v>
      </c>
      <c r="J77" s="87">
        <v>32.021499710036963</v>
      </c>
      <c r="K77" s="87">
        <v>42.472982149310724</v>
      </c>
      <c r="L77" s="87">
        <v>51.406388308961205</v>
      </c>
      <c r="M77" s="87">
        <v>40.838612670554511</v>
      </c>
      <c r="N77" s="87">
        <v>18.767551078430948</v>
      </c>
      <c r="O77" s="87">
        <v>33.527508772738841</v>
      </c>
      <c r="P77" s="87">
        <v>34.472130883621872</v>
      </c>
      <c r="Q77" s="87">
        <v>35.117797603197701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59.570260801846842</v>
      </c>
      <c r="C79" s="148">
        <v>59.340458437982306</v>
      </c>
      <c r="D79" s="148">
        <v>60.758478756095656</v>
      </c>
      <c r="E79" s="148">
        <v>59.248477125885898</v>
      </c>
      <c r="F79" s="148">
        <v>63.202541339302542</v>
      </c>
      <c r="G79" s="148">
        <v>64.427997131540081</v>
      </c>
      <c r="H79" s="148">
        <v>60.895094291140964</v>
      </c>
      <c r="I79" s="148">
        <v>67.749611574617234</v>
      </c>
      <c r="J79" s="148">
        <v>52.029682089856692</v>
      </c>
      <c r="K79" s="148">
        <v>44.414630783464247</v>
      </c>
      <c r="L79" s="148">
        <v>41.533763246907057</v>
      </c>
      <c r="M79" s="148">
        <v>44.315383974082451</v>
      </c>
      <c r="N79" s="148">
        <v>31.84241024482678</v>
      </c>
      <c r="O79" s="148">
        <v>43.687210299828394</v>
      </c>
      <c r="P79" s="148">
        <v>36.752300402276603</v>
      </c>
      <c r="Q79" s="148">
        <v>30.264799687252179</v>
      </c>
    </row>
    <row r="80" spans="1:17" x14ac:dyDescent="0.25">
      <c r="A80" s="40"/>
      <c r="B80" s="3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</row>
    <row r="81" spans="1:17" ht="12.75" x14ac:dyDescent="0.25">
      <c r="A81" s="97" t="s">
        <v>55</v>
      </c>
      <c r="B81" s="96">
        <v>197.47507861446408</v>
      </c>
      <c r="C81" s="96">
        <v>191.71642518075532</v>
      </c>
      <c r="D81" s="96">
        <v>194.26774367878079</v>
      </c>
      <c r="E81" s="96">
        <v>190.218099224649</v>
      </c>
      <c r="F81" s="96">
        <v>176.96605414122769</v>
      </c>
      <c r="G81" s="96">
        <v>169.18353391064375</v>
      </c>
      <c r="H81" s="96">
        <v>172.99496788794022</v>
      </c>
      <c r="I81" s="96">
        <v>141.99935870024956</v>
      </c>
      <c r="J81" s="96">
        <v>131.8737287478516</v>
      </c>
      <c r="K81" s="96">
        <v>128.84550399637828</v>
      </c>
      <c r="L81" s="96">
        <v>135.1924465934876</v>
      </c>
      <c r="M81" s="96">
        <v>114.21806770460535</v>
      </c>
      <c r="N81" s="96">
        <v>115.79738029190321</v>
      </c>
      <c r="O81" s="96">
        <v>164.87879518987347</v>
      </c>
      <c r="P81" s="96">
        <v>135.00687293808278</v>
      </c>
      <c r="Q81" s="96">
        <v>146.05214304983565</v>
      </c>
    </row>
    <row r="82" spans="1:17" x14ac:dyDescent="0.25">
      <c r="A82" s="132" t="s">
        <v>83</v>
      </c>
      <c r="B82" s="160">
        <v>7.6829525293943961</v>
      </c>
      <c r="C82" s="160">
        <v>7.4589067344776794</v>
      </c>
      <c r="D82" s="160">
        <v>7.5581681655667357</v>
      </c>
      <c r="E82" s="160">
        <v>7.4006129625491281</v>
      </c>
      <c r="F82" s="160">
        <v>6.88502976082221</v>
      </c>
      <c r="G82" s="160">
        <v>6.5822435363013785</v>
      </c>
      <c r="H82" s="160">
        <v>6.7305309380431435</v>
      </c>
      <c r="I82" s="160">
        <v>5.5246177884977721</v>
      </c>
      <c r="J82" s="160">
        <v>5.1306706899559442</v>
      </c>
      <c r="K82" s="160">
        <v>5.0128547752737234</v>
      </c>
      <c r="L82" s="160">
        <v>5.2597885100139123</v>
      </c>
      <c r="M82" s="160">
        <v>4.4437606928966833</v>
      </c>
      <c r="N82" s="160">
        <v>4.5052053254164841</v>
      </c>
      <c r="O82" s="160">
        <v>6.4147636523829954</v>
      </c>
      <c r="P82" s="160">
        <v>5.2525685934797099</v>
      </c>
      <c r="Q82" s="160">
        <v>5.6822951520831433</v>
      </c>
    </row>
    <row r="83" spans="1:17" x14ac:dyDescent="0.25">
      <c r="A83" s="76" t="s">
        <v>82</v>
      </c>
      <c r="B83" s="159">
        <v>3.387698512846296</v>
      </c>
      <c r="C83" s="159">
        <v>3.2889084183683006</v>
      </c>
      <c r="D83" s="159">
        <v>3.3326764621245069</v>
      </c>
      <c r="E83" s="159">
        <v>3.2632045338636124</v>
      </c>
      <c r="F83" s="159">
        <v>3.0358647918755812</v>
      </c>
      <c r="G83" s="159">
        <v>2.9023551237375669</v>
      </c>
      <c r="H83" s="159">
        <v>2.9677405349362505</v>
      </c>
      <c r="I83" s="159">
        <v>2.4360087342116317</v>
      </c>
      <c r="J83" s="159">
        <v>2.2623028581484537</v>
      </c>
      <c r="K83" s="159">
        <v>2.2103534549168748</v>
      </c>
      <c r="L83" s="159">
        <v>2.3192356903270759</v>
      </c>
      <c r="M83" s="159">
        <v>1.9594187824504952</v>
      </c>
      <c r="N83" s="159">
        <v>1.9865119981658503</v>
      </c>
      <c r="O83" s="159">
        <v>2.8285070358428079</v>
      </c>
      <c r="P83" s="159">
        <v>2.3160521615453722</v>
      </c>
      <c r="Q83" s="159">
        <v>2.505534527594321</v>
      </c>
    </row>
    <row r="84" spans="1:17" x14ac:dyDescent="0.25">
      <c r="A84" s="76" t="s">
        <v>81</v>
      </c>
      <c r="B84" s="159">
        <v>26.277157610587885</v>
      </c>
      <c r="C84" s="159">
        <v>25.510878417466273</v>
      </c>
      <c r="D84" s="159">
        <v>25.850371374034783</v>
      </c>
      <c r="E84" s="159">
        <v>25.311502640143466</v>
      </c>
      <c r="F84" s="159">
        <v>23.548110116069434</v>
      </c>
      <c r="G84" s="159">
        <v>22.512523690979823</v>
      </c>
      <c r="H84" s="159">
        <v>23.019694783385372</v>
      </c>
      <c r="I84" s="159">
        <v>18.895242657194512</v>
      </c>
      <c r="J84" s="159">
        <v>17.547868720024891</v>
      </c>
      <c r="K84" s="159">
        <v>17.144915903735093</v>
      </c>
      <c r="L84" s="159">
        <v>17.989476200354616</v>
      </c>
      <c r="M84" s="159">
        <v>15.198505999383762</v>
      </c>
      <c r="N84" s="159">
        <v>15.408658318673796</v>
      </c>
      <c r="O84" s="159">
        <v>21.939710662461316</v>
      </c>
      <c r="P84" s="159">
        <v>17.964782713836424</v>
      </c>
      <c r="Q84" s="159">
        <v>19.434529203441251</v>
      </c>
    </row>
    <row r="85" spans="1:17" x14ac:dyDescent="0.25">
      <c r="A85" s="76" t="s">
        <v>80</v>
      </c>
      <c r="B85" s="159">
        <v>11.602835896763015</v>
      </c>
      <c r="C85" s="159">
        <v>11.264480742044469</v>
      </c>
      <c r="D85" s="159">
        <v>11.414385884813189</v>
      </c>
      <c r="E85" s="159">
        <v>11.176445176693447</v>
      </c>
      <c r="F85" s="159">
        <v>10.397808674921823</v>
      </c>
      <c r="G85" s="159">
        <v>9.9405393033521712</v>
      </c>
      <c r="H85" s="159">
        <v>10.164483728543445</v>
      </c>
      <c r="I85" s="159">
        <v>8.3433072568170878</v>
      </c>
      <c r="J85" s="159">
        <v>7.7483662469775973</v>
      </c>
      <c r="K85" s="159">
        <v>7.5704400241023668</v>
      </c>
      <c r="L85" s="159">
        <v>7.943360667644475</v>
      </c>
      <c r="M85" s="159">
        <v>6.7109911049040845</v>
      </c>
      <c r="N85" s="159">
        <v>6.8037851167291645</v>
      </c>
      <c r="O85" s="159">
        <v>9.6876102891900739</v>
      </c>
      <c r="P85" s="159">
        <v>7.9324571111778468</v>
      </c>
      <c r="Q85" s="159">
        <v>8.5814324524779675</v>
      </c>
    </row>
    <row r="86" spans="1:17" x14ac:dyDescent="0.25">
      <c r="A86" s="129" t="s">
        <v>79</v>
      </c>
      <c r="B86" s="158">
        <v>40.193755331927342</v>
      </c>
      <c r="C86" s="158">
        <v>39.02164840694293</v>
      </c>
      <c r="D86" s="158">
        <v>39.54093961170129</v>
      </c>
      <c r="E86" s="158">
        <v>38.716681586269885</v>
      </c>
      <c r="F86" s="158">
        <v>36.019381949941533</v>
      </c>
      <c r="G86" s="158">
        <v>34.435340478943715</v>
      </c>
      <c r="H86" s="158">
        <v>35.211113532546783</v>
      </c>
      <c r="I86" s="158">
        <v>28.902317806042255</v>
      </c>
      <c r="J86" s="158">
        <v>26.841363604915486</v>
      </c>
      <c r="K86" s="158">
        <v>26.22500367937554</v>
      </c>
      <c r="L86" s="158">
        <v>27.516850020918483</v>
      </c>
      <c r="M86" s="158">
        <v>23.247759160371142</v>
      </c>
      <c r="N86" s="158">
        <v>23.569209867831876</v>
      </c>
      <c r="O86" s="158">
        <v>33.559160982652372</v>
      </c>
      <c r="P86" s="158">
        <v>27.479078661850153</v>
      </c>
      <c r="Q86" s="158">
        <v>29.727214920671866</v>
      </c>
    </row>
    <row r="87" spans="1:17" x14ac:dyDescent="0.25">
      <c r="A87" s="92" t="s">
        <v>125</v>
      </c>
      <c r="B87" s="91">
        <v>0.14210393680286404</v>
      </c>
      <c r="C87" s="91">
        <v>0.17158421911087593</v>
      </c>
      <c r="D87" s="91">
        <v>0.12449154688716843</v>
      </c>
      <c r="E87" s="91">
        <v>0.25998687057676984</v>
      </c>
      <c r="F87" s="91">
        <v>0.18441172269264478</v>
      </c>
      <c r="G87" s="91">
        <v>0.21628173246489354</v>
      </c>
      <c r="H87" s="91">
        <v>0.19401739328767309</v>
      </c>
      <c r="I87" s="91">
        <v>0.21368442918707145</v>
      </c>
      <c r="J87" s="91">
        <v>0.18638254151203629</v>
      </c>
      <c r="K87" s="91">
        <v>0.16158637466597819</v>
      </c>
      <c r="L87" s="91">
        <v>0.20447559481231653</v>
      </c>
      <c r="M87" s="91">
        <v>0.21908290493099677</v>
      </c>
      <c r="N87" s="91">
        <v>0.13496136831757111</v>
      </c>
      <c r="O87" s="91">
        <v>0.13279534438993554</v>
      </c>
      <c r="P87" s="91">
        <v>0.13732039961455486</v>
      </c>
      <c r="Q87" s="91">
        <v>0.14730011409403795</v>
      </c>
    </row>
    <row r="88" spans="1:17" x14ac:dyDescent="0.25">
      <c r="A88" s="92" t="s">
        <v>26</v>
      </c>
      <c r="B88" s="91">
        <v>21.903594615095688</v>
      </c>
      <c r="C88" s="91">
        <v>21.428078183764221</v>
      </c>
      <c r="D88" s="91">
        <v>21.642089418043422</v>
      </c>
      <c r="E88" s="91">
        <v>21.384507840301897</v>
      </c>
      <c r="F88" s="91">
        <v>18.60266841130181</v>
      </c>
      <c r="G88" s="91">
        <v>15.395556652344565</v>
      </c>
      <c r="H88" s="91">
        <v>18.61574737973098</v>
      </c>
      <c r="I88" s="91">
        <v>12.216797374122283</v>
      </c>
      <c r="J88" s="91">
        <v>12.871479705503855</v>
      </c>
      <c r="K88" s="91">
        <v>12.392449662243967</v>
      </c>
      <c r="L88" s="91">
        <v>14.157378380747586</v>
      </c>
      <c r="M88" s="91">
        <v>10.4860641565378</v>
      </c>
      <c r="N88" s="91">
        <v>12.903103525086719</v>
      </c>
      <c r="O88" s="91">
        <v>19.5818837324775</v>
      </c>
      <c r="P88" s="91">
        <v>15.370756906841802</v>
      </c>
      <c r="Q88" s="91">
        <v>17.481191941977336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18.148056780028789</v>
      </c>
      <c r="C90" s="157">
        <v>17.421986004067836</v>
      </c>
      <c r="D90" s="157">
        <v>17.774358646770704</v>
      </c>
      <c r="E90" s="157">
        <v>17.072186875391221</v>
      </c>
      <c r="F90" s="157">
        <v>17.232301815947078</v>
      </c>
      <c r="G90" s="157">
        <v>18.823502094134259</v>
      </c>
      <c r="H90" s="157">
        <v>16.40134875952813</v>
      </c>
      <c r="I90" s="157">
        <v>16.4718360027329</v>
      </c>
      <c r="J90" s="157">
        <v>13.783501357899592</v>
      </c>
      <c r="K90" s="157">
        <v>13.670967642465595</v>
      </c>
      <c r="L90" s="157">
        <v>13.154996045358578</v>
      </c>
      <c r="M90" s="157">
        <v>12.542612098902346</v>
      </c>
      <c r="N90" s="157">
        <v>10.531144974427587</v>
      </c>
      <c r="O90" s="157">
        <v>13.844481905784933</v>
      </c>
      <c r="P90" s="157">
        <v>11.971001355393797</v>
      </c>
      <c r="Q90" s="157">
        <v>12.098722864600493</v>
      </c>
    </row>
    <row r="91" spans="1:17" x14ac:dyDescent="0.25">
      <c r="A91" s="243" t="s">
        <v>235</v>
      </c>
      <c r="B91" s="242">
        <v>108.33067873294516</v>
      </c>
      <c r="C91" s="242">
        <v>105.17160246145566</v>
      </c>
      <c r="D91" s="242">
        <v>106.57120218054028</v>
      </c>
      <c r="E91" s="242">
        <v>104.34965232512945</v>
      </c>
      <c r="F91" s="242">
        <v>97.079858847597094</v>
      </c>
      <c r="G91" s="242">
        <v>92.810531777329089</v>
      </c>
      <c r="H91" s="242">
        <v>94.901404370485224</v>
      </c>
      <c r="I91" s="242">
        <v>77.897864457486307</v>
      </c>
      <c r="J91" s="242">
        <v>72.343156627829231</v>
      </c>
      <c r="K91" s="242">
        <v>70.681936158974679</v>
      </c>
      <c r="L91" s="242">
        <v>74.163735504229038</v>
      </c>
      <c r="M91" s="242">
        <v>62.657631964599176</v>
      </c>
      <c r="N91" s="242">
        <v>63.524009665086034</v>
      </c>
      <c r="O91" s="242">
        <v>90.449042567343895</v>
      </c>
      <c r="P91" s="242">
        <v>74.061933696193265</v>
      </c>
      <c r="Q91" s="242">
        <v>80.121136793567103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1</v>
      </c>
      <c r="D95" s="77">
        <f t="shared" si="0"/>
        <v>1</v>
      </c>
      <c r="E95" s="77">
        <f t="shared" si="0"/>
        <v>1</v>
      </c>
      <c r="F95" s="77">
        <f t="shared" si="0"/>
        <v>1</v>
      </c>
      <c r="G95" s="77">
        <f t="shared" si="0"/>
        <v>0.99999999999999989</v>
      </c>
      <c r="H95" s="77">
        <f t="shared" si="0"/>
        <v>1</v>
      </c>
      <c r="I95" s="77">
        <f t="shared" si="0"/>
        <v>0.99999999999999989</v>
      </c>
      <c r="J95" s="77">
        <f t="shared" si="0"/>
        <v>1</v>
      </c>
      <c r="K95" s="77">
        <f t="shared" si="0"/>
        <v>0.99999999999999989</v>
      </c>
      <c r="L95" s="77">
        <f t="shared" si="0"/>
        <v>1</v>
      </c>
      <c r="M95" s="77">
        <f t="shared" si="0"/>
        <v>0.99999999999999989</v>
      </c>
      <c r="N95" s="77">
        <f t="shared" si="0"/>
        <v>1.0000000000000002</v>
      </c>
      <c r="O95" s="77">
        <f t="shared" si="0"/>
        <v>1</v>
      </c>
      <c r="P95" s="77">
        <f t="shared" si="0"/>
        <v>1</v>
      </c>
      <c r="Q95" s="77">
        <f t="shared" si="0"/>
        <v>1</v>
      </c>
    </row>
    <row r="96" spans="1:17" x14ac:dyDescent="0.25">
      <c r="A96" s="132" t="s">
        <v>83</v>
      </c>
      <c r="B96" s="240">
        <f t="shared" ref="B96:Q96" si="1">IF(B$6=0,0,B$6/B$5)</f>
        <v>5.6003033382253167E-3</v>
      </c>
      <c r="C96" s="240">
        <f t="shared" si="1"/>
        <v>5.6003033382253159E-3</v>
      </c>
      <c r="D96" s="240">
        <f t="shared" si="1"/>
        <v>5.6003033382253159E-3</v>
      </c>
      <c r="E96" s="240">
        <f t="shared" si="1"/>
        <v>5.600303338225315E-3</v>
      </c>
      <c r="F96" s="240">
        <f t="shared" si="1"/>
        <v>5.6003033382253159E-3</v>
      </c>
      <c r="G96" s="240">
        <f t="shared" si="1"/>
        <v>5.600303338225315E-3</v>
      </c>
      <c r="H96" s="240">
        <f t="shared" si="1"/>
        <v>5.6003033382253159E-3</v>
      </c>
      <c r="I96" s="240">
        <f t="shared" si="1"/>
        <v>5.600303338225315E-3</v>
      </c>
      <c r="J96" s="240">
        <f t="shared" si="1"/>
        <v>5.6003033382253159E-3</v>
      </c>
      <c r="K96" s="240">
        <f t="shared" si="1"/>
        <v>5.6003033382253159E-3</v>
      </c>
      <c r="L96" s="240">
        <f t="shared" si="1"/>
        <v>5.6003033382253159E-3</v>
      </c>
      <c r="M96" s="240">
        <f t="shared" si="1"/>
        <v>5.6003033382253159E-3</v>
      </c>
      <c r="N96" s="240">
        <f t="shared" si="1"/>
        <v>5.6003033382253159E-3</v>
      </c>
      <c r="O96" s="240">
        <f t="shared" si="1"/>
        <v>5.600303338225315E-3</v>
      </c>
      <c r="P96" s="240">
        <f t="shared" si="1"/>
        <v>5.6003033382253159E-3</v>
      </c>
      <c r="Q96" s="240">
        <f t="shared" si="1"/>
        <v>5.6003033382253159E-3</v>
      </c>
    </row>
    <row r="97" spans="1:17" x14ac:dyDescent="0.25">
      <c r="A97" s="76" t="s">
        <v>82</v>
      </c>
      <c r="B97" s="239">
        <f t="shared" ref="B97:Q97" si="2">IF(B$7=0,0,B$7/B$5)</f>
        <v>7.8404246735154417E-3</v>
      </c>
      <c r="C97" s="239">
        <f t="shared" si="2"/>
        <v>7.8404246735154417E-3</v>
      </c>
      <c r="D97" s="239">
        <f t="shared" si="2"/>
        <v>7.8404246735154417E-3</v>
      </c>
      <c r="E97" s="239">
        <f t="shared" si="2"/>
        <v>7.84042467351544E-3</v>
      </c>
      <c r="F97" s="239">
        <f t="shared" si="2"/>
        <v>7.8404246735154417E-3</v>
      </c>
      <c r="G97" s="239">
        <f t="shared" si="2"/>
        <v>7.84042467351544E-3</v>
      </c>
      <c r="H97" s="239">
        <f t="shared" si="2"/>
        <v>7.8404246735154417E-3</v>
      </c>
      <c r="I97" s="239">
        <f t="shared" si="2"/>
        <v>7.84042467351544E-3</v>
      </c>
      <c r="J97" s="239">
        <f t="shared" si="2"/>
        <v>7.8404246735154417E-3</v>
      </c>
      <c r="K97" s="239">
        <f t="shared" si="2"/>
        <v>7.8404246735154417E-3</v>
      </c>
      <c r="L97" s="239">
        <f t="shared" si="2"/>
        <v>7.8404246735154417E-3</v>
      </c>
      <c r="M97" s="239">
        <f t="shared" si="2"/>
        <v>7.8404246735154417E-3</v>
      </c>
      <c r="N97" s="239">
        <f t="shared" si="2"/>
        <v>7.8404246735154417E-3</v>
      </c>
      <c r="O97" s="239">
        <f t="shared" si="2"/>
        <v>7.8404246735154417E-3</v>
      </c>
      <c r="P97" s="239">
        <f t="shared" si="2"/>
        <v>7.8404246735154417E-3</v>
      </c>
      <c r="Q97" s="239">
        <f t="shared" si="2"/>
        <v>7.8404246735154417E-3</v>
      </c>
    </row>
    <row r="98" spans="1:17" x14ac:dyDescent="0.25">
      <c r="A98" s="76" t="s">
        <v>81</v>
      </c>
      <c r="B98" s="239">
        <f t="shared" ref="B98:Q98" si="3">IF(B$8=0,0,B$8/B$5)</f>
        <v>4.4802426705802534E-2</v>
      </c>
      <c r="C98" s="239">
        <f t="shared" si="3"/>
        <v>4.4802426705802527E-2</v>
      </c>
      <c r="D98" s="239">
        <f t="shared" si="3"/>
        <v>4.4802426705802527E-2</v>
      </c>
      <c r="E98" s="239">
        <f t="shared" si="3"/>
        <v>4.480242670580252E-2</v>
      </c>
      <c r="F98" s="239">
        <f t="shared" si="3"/>
        <v>4.4802426705802527E-2</v>
      </c>
      <c r="G98" s="239">
        <f t="shared" si="3"/>
        <v>4.480242670580252E-2</v>
      </c>
      <c r="H98" s="239">
        <f t="shared" si="3"/>
        <v>4.4802426705802527E-2</v>
      </c>
      <c r="I98" s="239">
        <f t="shared" si="3"/>
        <v>4.480242670580252E-2</v>
      </c>
      <c r="J98" s="239">
        <f t="shared" si="3"/>
        <v>4.4802426705802527E-2</v>
      </c>
      <c r="K98" s="239">
        <f t="shared" si="3"/>
        <v>4.4802426705802527E-2</v>
      </c>
      <c r="L98" s="239">
        <f t="shared" si="3"/>
        <v>4.4802426705802527E-2</v>
      </c>
      <c r="M98" s="239">
        <f t="shared" si="3"/>
        <v>4.4802426705802527E-2</v>
      </c>
      <c r="N98" s="239">
        <f t="shared" si="3"/>
        <v>4.4802426705802527E-2</v>
      </c>
      <c r="O98" s="239">
        <f t="shared" si="3"/>
        <v>4.480242670580252E-2</v>
      </c>
      <c r="P98" s="239">
        <f t="shared" si="3"/>
        <v>4.4802426705802527E-2</v>
      </c>
      <c r="Q98" s="239">
        <f t="shared" si="3"/>
        <v>4.4802426705802527E-2</v>
      </c>
    </row>
    <row r="99" spans="1:17" x14ac:dyDescent="0.25">
      <c r="A99" s="76" t="s">
        <v>80</v>
      </c>
      <c r="B99" s="239">
        <f t="shared" ref="B99:Q99" si="4">IF(B$9=0,0,B$9/B$5)</f>
        <v>2.2401213352901267E-2</v>
      </c>
      <c r="C99" s="239">
        <f t="shared" si="4"/>
        <v>2.2401213352901263E-2</v>
      </c>
      <c r="D99" s="239">
        <f t="shared" si="4"/>
        <v>2.2401213352901263E-2</v>
      </c>
      <c r="E99" s="239">
        <f t="shared" si="4"/>
        <v>2.240121335290126E-2</v>
      </c>
      <c r="F99" s="239">
        <f t="shared" si="4"/>
        <v>2.2401213352901263E-2</v>
      </c>
      <c r="G99" s="239">
        <f t="shared" si="4"/>
        <v>2.240121335290126E-2</v>
      </c>
      <c r="H99" s="239">
        <f t="shared" si="4"/>
        <v>2.2401213352901263E-2</v>
      </c>
      <c r="I99" s="239">
        <f t="shared" si="4"/>
        <v>2.240121335290126E-2</v>
      </c>
      <c r="J99" s="239">
        <f t="shared" si="4"/>
        <v>2.2401213352901263E-2</v>
      </c>
      <c r="K99" s="239">
        <f t="shared" si="4"/>
        <v>2.2401213352901263E-2</v>
      </c>
      <c r="L99" s="239">
        <f t="shared" si="4"/>
        <v>2.2401213352901263E-2</v>
      </c>
      <c r="M99" s="239">
        <f t="shared" si="4"/>
        <v>2.2401213352901263E-2</v>
      </c>
      <c r="N99" s="239">
        <f t="shared" si="4"/>
        <v>2.2401213352901263E-2</v>
      </c>
      <c r="O99" s="239">
        <f t="shared" si="4"/>
        <v>2.240121335290126E-2</v>
      </c>
      <c r="P99" s="239">
        <f t="shared" si="4"/>
        <v>2.2401213352901263E-2</v>
      </c>
      <c r="Q99" s="239">
        <f t="shared" si="4"/>
        <v>2.2401213352901263E-2</v>
      </c>
    </row>
    <row r="100" spans="1:17" x14ac:dyDescent="0.25">
      <c r="A100" s="129" t="s">
        <v>79</v>
      </c>
      <c r="B100" s="238">
        <f t="shared" ref="B100:Q100" si="5">IF(B$10=0,0,B$10/B$5)</f>
        <v>1.3440728011740757E-2</v>
      </c>
      <c r="C100" s="238">
        <f t="shared" si="5"/>
        <v>1.3440728011740757E-2</v>
      </c>
      <c r="D100" s="238">
        <f t="shared" si="5"/>
        <v>1.3440728011740758E-2</v>
      </c>
      <c r="E100" s="238">
        <f t="shared" si="5"/>
        <v>1.3440728011740755E-2</v>
      </c>
      <c r="F100" s="238">
        <f t="shared" si="5"/>
        <v>1.3440728011740758E-2</v>
      </c>
      <c r="G100" s="238">
        <f t="shared" si="5"/>
        <v>1.3440728011740757E-2</v>
      </c>
      <c r="H100" s="238">
        <f t="shared" si="5"/>
        <v>1.3440728011740758E-2</v>
      </c>
      <c r="I100" s="238">
        <f t="shared" si="5"/>
        <v>1.3440728011740757E-2</v>
      </c>
      <c r="J100" s="238">
        <f t="shared" si="5"/>
        <v>1.3440728011740758E-2</v>
      </c>
      <c r="K100" s="238">
        <f t="shared" si="5"/>
        <v>1.3440728011740757E-2</v>
      </c>
      <c r="L100" s="238">
        <f t="shared" si="5"/>
        <v>1.3440728011740758E-2</v>
      </c>
      <c r="M100" s="238">
        <f t="shared" si="5"/>
        <v>1.3440728011740758E-2</v>
      </c>
      <c r="N100" s="238">
        <f t="shared" si="5"/>
        <v>1.344072801174076E-2</v>
      </c>
      <c r="O100" s="238">
        <f t="shared" si="5"/>
        <v>1.3440728011740757E-2</v>
      </c>
      <c r="P100" s="238">
        <f t="shared" si="5"/>
        <v>1.3440728011740758E-2</v>
      </c>
      <c r="Q100" s="238">
        <f t="shared" si="5"/>
        <v>1.3440728011740757E-2</v>
      </c>
    </row>
    <row r="101" spans="1:17" x14ac:dyDescent="0.25">
      <c r="A101" s="127" t="s">
        <v>241</v>
      </c>
      <c r="B101" s="236">
        <f t="shared" ref="B101:Q101" si="6">IF(B$15=0,0,B$15/B$5)</f>
        <v>3.0135696156720619E-2</v>
      </c>
      <c r="C101" s="236">
        <f t="shared" si="6"/>
        <v>3.0606917643515846E-2</v>
      </c>
      <c r="D101" s="236">
        <f t="shared" si="6"/>
        <v>3.0555497106078883E-2</v>
      </c>
      <c r="E101" s="236">
        <f t="shared" si="6"/>
        <v>3.0150567065134928E-2</v>
      </c>
      <c r="F101" s="236">
        <f t="shared" si="6"/>
        <v>3.1722369088644183E-2</v>
      </c>
      <c r="G101" s="236">
        <f t="shared" si="6"/>
        <v>3.1867301860997038E-2</v>
      </c>
      <c r="H101" s="236">
        <f t="shared" si="6"/>
        <v>3.1344920970520995E-2</v>
      </c>
      <c r="I101" s="236">
        <f t="shared" si="6"/>
        <v>3.4632874731269185E-2</v>
      </c>
      <c r="J101" s="236">
        <f t="shared" si="6"/>
        <v>3.2696314155072501E-2</v>
      </c>
      <c r="K101" s="236">
        <f t="shared" si="6"/>
        <v>3.1759461150860521E-2</v>
      </c>
      <c r="L101" s="236">
        <f t="shared" si="6"/>
        <v>2.9669933988883988E-2</v>
      </c>
      <c r="M101" s="236">
        <f t="shared" si="6"/>
        <v>3.2460687317725133E-2</v>
      </c>
      <c r="N101" s="236">
        <f t="shared" si="6"/>
        <v>2.9344145170920152E-2</v>
      </c>
      <c r="O101" s="236">
        <f t="shared" si="6"/>
        <v>2.9242833574047066E-2</v>
      </c>
      <c r="P101" s="236">
        <f t="shared" si="6"/>
        <v>2.9430620622136135E-2</v>
      </c>
      <c r="Q101" s="236">
        <f t="shared" si="6"/>
        <v>2.7638021939233294E-2</v>
      </c>
    </row>
    <row r="102" spans="1:17" x14ac:dyDescent="0.25">
      <c r="A102" s="127" t="s">
        <v>240</v>
      </c>
      <c r="B102" s="237">
        <f t="shared" ref="B102:Q102" si="7">IF(B$16=0,0,B$16/B$5)</f>
        <v>0.80881099407949297</v>
      </c>
      <c r="C102" s="237">
        <f t="shared" si="7"/>
        <v>0.80729261373315275</v>
      </c>
      <c r="D102" s="237">
        <f t="shared" si="7"/>
        <v>0.80745830213156089</v>
      </c>
      <c r="E102" s="237">
        <f t="shared" si="7"/>
        <v>0.80876307670793568</v>
      </c>
      <c r="F102" s="237">
        <f t="shared" si="7"/>
        <v>0.80369838129885041</v>
      </c>
      <c r="G102" s="237">
        <f t="shared" si="7"/>
        <v>0.80323137569904679</v>
      </c>
      <c r="H102" s="237">
        <f t="shared" si="7"/>
        <v>0.80491460301280293</v>
      </c>
      <c r="I102" s="237">
        <f t="shared" si="7"/>
        <v>0.79432008533928089</v>
      </c>
      <c r="J102" s="237">
        <f t="shared" si="7"/>
        <v>0.80056011386258141</v>
      </c>
      <c r="K102" s="237">
        <f t="shared" si="7"/>
        <v>0.80357886243170884</v>
      </c>
      <c r="L102" s="237">
        <f t="shared" si="7"/>
        <v>0.81031178328696662</v>
      </c>
      <c r="M102" s="237">
        <f t="shared" si="7"/>
        <v>0.80131935589403402</v>
      </c>
      <c r="N102" s="237">
        <f t="shared" si="7"/>
        <v>0.8113615472559611</v>
      </c>
      <c r="O102" s="237">
        <f t="shared" si="7"/>
        <v>0.81168799573477435</v>
      </c>
      <c r="P102" s="237">
        <f t="shared" si="7"/>
        <v>0.81108290413537631</v>
      </c>
      <c r="Q102" s="237">
        <f t="shared" si="7"/>
        <v>0.81685905544695225</v>
      </c>
    </row>
    <row r="103" spans="1:17" x14ac:dyDescent="0.25">
      <c r="A103" s="142" t="s">
        <v>249</v>
      </c>
      <c r="B103" s="235">
        <f t="shared" ref="B103:Q103" si="8">IF(B$17=0,0,B$17/B$5)</f>
        <v>0.53789483352924661</v>
      </c>
      <c r="C103" s="235">
        <f t="shared" si="8"/>
        <v>0.53214023062121618</v>
      </c>
      <c r="D103" s="235">
        <f t="shared" si="8"/>
        <v>0.53276818325614317</v>
      </c>
      <c r="E103" s="235">
        <f t="shared" si="8"/>
        <v>0.53771322854050108</v>
      </c>
      <c r="F103" s="235">
        <f t="shared" si="8"/>
        <v>0.51851822842102446</v>
      </c>
      <c r="G103" s="235">
        <f t="shared" si="8"/>
        <v>0.51674829522268295</v>
      </c>
      <c r="H103" s="235">
        <f t="shared" si="8"/>
        <v>0.52312766177465708</v>
      </c>
      <c r="I103" s="235">
        <f t="shared" si="8"/>
        <v>0.48297484870632318</v>
      </c>
      <c r="J103" s="235">
        <f t="shared" si="8"/>
        <v>0.50662431596459645</v>
      </c>
      <c r="K103" s="235">
        <f t="shared" si="8"/>
        <v>0.51806525652760183</v>
      </c>
      <c r="L103" s="235">
        <f t="shared" si="8"/>
        <v>0.54358276669993411</v>
      </c>
      <c r="M103" s="235">
        <f t="shared" si="8"/>
        <v>0.50950181395950078</v>
      </c>
      <c r="N103" s="235">
        <f t="shared" si="8"/>
        <v>0.54756133162490994</v>
      </c>
      <c r="O103" s="235">
        <f t="shared" si="8"/>
        <v>0.54879855875975059</v>
      </c>
      <c r="P103" s="235">
        <f t="shared" si="8"/>
        <v>0.54650528495262185</v>
      </c>
      <c r="Q103" s="235">
        <f t="shared" si="8"/>
        <v>0.56839667548262751</v>
      </c>
    </row>
    <row r="104" spans="1:17" x14ac:dyDescent="0.25">
      <c r="A104" s="142" t="s">
        <v>248</v>
      </c>
      <c r="B104" s="235">
        <f t="shared" ref="B104:Q104" si="9">IF(B$28=0,0,B$28/B$5)</f>
        <v>0.27091616055024637</v>
      </c>
      <c r="C104" s="235">
        <f t="shared" si="9"/>
        <v>0.27515238311193663</v>
      </c>
      <c r="D104" s="235">
        <f t="shared" si="9"/>
        <v>0.27469011887541772</v>
      </c>
      <c r="E104" s="235">
        <f t="shared" si="9"/>
        <v>0.27104984816743455</v>
      </c>
      <c r="F104" s="235">
        <f t="shared" si="9"/>
        <v>0.285180152877826</v>
      </c>
      <c r="G104" s="235">
        <f t="shared" si="9"/>
        <v>0.28648308047636373</v>
      </c>
      <c r="H104" s="235">
        <f t="shared" si="9"/>
        <v>0.28178694123814579</v>
      </c>
      <c r="I104" s="235">
        <f t="shared" si="9"/>
        <v>0.31134523663295766</v>
      </c>
      <c r="J104" s="235">
        <f t="shared" si="9"/>
        <v>0.29393579789798496</v>
      </c>
      <c r="K104" s="235">
        <f t="shared" si="9"/>
        <v>0.28551360590410702</v>
      </c>
      <c r="L104" s="235">
        <f t="shared" si="9"/>
        <v>0.26672901658703252</v>
      </c>
      <c r="M104" s="235">
        <f t="shared" si="9"/>
        <v>0.29181754193453319</v>
      </c>
      <c r="N104" s="235">
        <f t="shared" si="9"/>
        <v>0.26380021563105122</v>
      </c>
      <c r="O104" s="235">
        <f t="shared" si="9"/>
        <v>0.26288943697502376</v>
      </c>
      <c r="P104" s="235">
        <f t="shared" si="9"/>
        <v>0.26457761918275446</v>
      </c>
      <c r="Q104" s="235">
        <f t="shared" si="9"/>
        <v>0.24846237996432469</v>
      </c>
    </row>
    <row r="105" spans="1:17" x14ac:dyDescent="0.25">
      <c r="A105" s="72" t="s">
        <v>239</v>
      </c>
      <c r="B105" s="277">
        <f t="shared" ref="B105:Q105" si="10">IF(B$29=0,0,B$29/B$5)</f>
        <v>6.6968213681601108E-2</v>
      </c>
      <c r="C105" s="277">
        <f t="shared" si="10"/>
        <v>6.8015372541146049E-2</v>
      </c>
      <c r="D105" s="277">
        <f t="shared" si="10"/>
        <v>6.7901104680175017E-2</v>
      </c>
      <c r="E105" s="277">
        <f t="shared" si="10"/>
        <v>6.7001260144744001E-2</v>
      </c>
      <c r="F105" s="277">
        <f t="shared" si="10"/>
        <v>7.0494153530320111E-2</v>
      </c>
      <c r="G105" s="277">
        <f t="shared" si="10"/>
        <v>7.0816226357770892E-2</v>
      </c>
      <c r="H105" s="277">
        <f t="shared" si="10"/>
        <v>6.9655379934490808E-2</v>
      </c>
      <c r="I105" s="277">
        <f t="shared" si="10"/>
        <v>7.6961943847264555E-2</v>
      </c>
      <c r="J105" s="277">
        <f t="shared" si="10"/>
        <v>7.2658475900160807E-2</v>
      </c>
      <c r="K105" s="277">
        <f t="shared" si="10"/>
        <v>7.0576580335245317E-2</v>
      </c>
      <c r="L105" s="277">
        <f t="shared" si="10"/>
        <v>6.5933186641964139E-2</v>
      </c>
      <c r="M105" s="277">
        <f t="shared" si="10"/>
        <v>7.213486070605557E-2</v>
      </c>
      <c r="N105" s="277">
        <f t="shared" si="10"/>
        <v>6.5209211490933408E-2</v>
      </c>
      <c r="O105" s="277">
        <f t="shared" si="10"/>
        <v>6.498407460899322E-2</v>
      </c>
      <c r="P105" s="277">
        <f t="shared" si="10"/>
        <v>6.5401379160302253E-2</v>
      </c>
      <c r="Q105" s="277">
        <f t="shared" si="10"/>
        <v>6.1417826531629277E-2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</v>
      </c>
      <c r="C107" s="77">
        <f t="shared" si="11"/>
        <v>1.0000000000000002</v>
      </c>
      <c r="D107" s="77">
        <f t="shared" si="11"/>
        <v>1.0000000000000002</v>
      </c>
      <c r="E107" s="77">
        <f t="shared" si="11"/>
        <v>0.99999999999999967</v>
      </c>
      <c r="F107" s="77">
        <f t="shared" si="11"/>
        <v>0.99999999999999989</v>
      </c>
      <c r="G107" s="77">
        <f t="shared" si="11"/>
        <v>0.99999999999999989</v>
      </c>
      <c r="H107" s="77">
        <f t="shared" si="11"/>
        <v>1</v>
      </c>
      <c r="I107" s="77">
        <f t="shared" si="11"/>
        <v>0.99999999999999989</v>
      </c>
      <c r="J107" s="77">
        <f t="shared" si="11"/>
        <v>0.99999999999999978</v>
      </c>
      <c r="K107" s="77">
        <f t="shared" si="11"/>
        <v>1</v>
      </c>
      <c r="L107" s="77">
        <f t="shared" si="11"/>
        <v>1.0000000000000002</v>
      </c>
      <c r="M107" s="77">
        <f t="shared" si="11"/>
        <v>1</v>
      </c>
      <c r="N107" s="77">
        <f t="shared" si="11"/>
        <v>1</v>
      </c>
      <c r="O107" s="77">
        <f t="shared" si="11"/>
        <v>1</v>
      </c>
      <c r="P107" s="77">
        <f t="shared" si="11"/>
        <v>0.99999999999999989</v>
      </c>
      <c r="Q107" s="77">
        <f t="shared" si="11"/>
        <v>0.99999999999999978</v>
      </c>
    </row>
    <row r="108" spans="1:17" x14ac:dyDescent="0.25">
      <c r="A108" s="132" t="s">
        <v>83</v>
      </c>
      <c r="B108" s="203">
        <f t="shared" ref="B108:Q108" si="12">IF(B$32=0,0,B$32/B$31)</f>
        <v>5.5520162521564042E-3</v>
      </c>
      <c r="C108" s="203">
        <f t="shared" si="12"/>
        <v>5.5520162521564042E-3</v>
      </c>
      <c r="D108" s="203">
        <f t="shared" si="12"/>
        <v>5.552016252156405E-3</v>
      </c>
      <c r="E108" s="203">
        <f t="shared" si="12"/>
        <v>5.5520162521564007E-3</v>
      </c>
      <c r="F108" s="203">
        <f t="shared" si="12"/>
        <v>5.5520162521564024E-3</v>
      </c>
      <c r="G108" s="203">
        <f t="shared" si="12"/>
        <v>5.5520162521564042E-3</v>
      </c>
      <c r="H108" s="203">
        <f t="shared" si="12"/>
        <v>5.5520162521564024E-3</v>
      </c>
      <c r="I108" s="203">
        <f t="shared" si="12"/>
        <v>5.5520162521564024E-3</v>
      </c>
      <c r="J108" s="203">
        <f t="shared" si="12"/>
        <v>5.5520162521564042E-3</v>
      </c>
      <c r="K108" s="203">
        <f t="shared" si="12"/>
        <v>5.5520162521564033E-3</v>
      </c>
      <c r="L108" s="203">
        <f t="shared" si="12"/>
        <v>5.552016252156405E-3</v>
      </c>
      <c r="M108" s="203">
        <f t="shared" si="12"/>
        <v>5.5520162521564042E-3</v>
      </c>
      <c r="N108" s="203">
        <f t="shared" si="12"/>
        <v>5.5520162521564042E-3</v>
      </c>
      <c r="O108" s="203">
        <f t="shared" si="12"/>
        <v>5.5520162521564042E-3</v>
      </c>
      <c r="P108" s="203">
        <f t="shared" si="12"/>
        <v>5.5520162521564042E-3</v>
      </c>
      <c r="Q108" s="203">
        <f t="shared" si="12"/>
        <v>5.5520162521564033E-3</v>
      </c>
    </row>
    <row r="109" spans="1:17" x14ac:dyDescent="0.25">
      <c r="A109" s="76" t="s">
        <v>82</v>
      </c>
      <c r="B109" s="202">
        <f t="shared" ref="B109:Q109" si="13">IF(B$33=0,0,B$33/B$31)</f>
        <v>7.8787282622361891E-3</v>
      </c>
      <c r="C109" s="202">
        <f t="shared" si="13"/>
        <v>7.8787282622361891E-3</v>
      </c>
      <c r="D109" s="202">
        <f t="shared" si="13"/>
        <v>7.8787282622361909E-3</v>
      </c>
      <c r="E109" s="202">
        <f t="shared" si="13"/>
        <v>7.8787282622361839E-3</v>
      </c>
      <c r="F109" s="202">
        <f t="shared" si="13"/>
        <v>7.8787282622361874E-3</v>
      </c>
      <c r="G109" s="202">
        <f t="shared" si="13"/>
        <v>7.8787282622361891E-3</v>
      </c>
      <c r="H109" s="202">
        <f t="shared" si="13"/>
        <v>7.8787282622361874E-3</v>
      </c>
      <c r="I109" s="202">
        <f t="shared" si="13"/>
        <v>7.8787282622361874E-3</v>
      </c>
      <c r="J109" s="202">
        <f t="shared" si="13"/>
        <v>7.8787282622361891E-3</v>
      </c>
      <c r="K109" s="202">
        <f t="shared" si="13"/>
        <v>7.8787282622361891E-3</v>
      </c>
      <c r="L109" s="202">
        <f t="shared" si="13"/>
        <v>7.8787282622361909E-3</v>
      </c>
      <c r="M109" s="202">
        <f t="shared" si="13"/>
        <v>7.8787282622361909E-3</v>
      </c>
      <c r="N109" s="202">
        <f t="shared" si="13"/>
        <v>7.8787282622361891E-3</v>
      </c>
      <c r="O109" s="202">
        <f t="shared" si="13"/>
        <v>7.8787282622361891E-3</v>
      </c>
      <c r="P109" s="202">
        <f t="shared" si="13"/>
        <v>7.8787282622361891E-3</v>
      </c>
      <c r="Q109" s="202">
        <f t="shared" si="13"/>
        <v>7.8787282622361891E-3</v>
      </c>
    </row>
    <row r="110" spans="1:17" x14ac:dyDescent="0.25">
      <c r="A110" s="76" t="s">
        <v>81</v>
      </c>
      <c r="B110" s="202">
        <f t="shared" ref="B110:Q110" si="14">IF(B$34=0,0,B$34/B$31)</f>
        <v>2.8035645598670198E-2</v>
      </c>
      <c r="C110" s="202">
        <f t="shared" si="14"/>
        <v>2.8035645598670202E-2</v>
      </c>
      <c r="D110" s="202">
        <f t="shared" si="14"/>
        <v>2.8035645598670209E-2</v>
      </c>
      <c r="E110" s="202">
        <f t="shared" si="14"/>
        <v>2.8035645598670188E-2</v>
      </c>
      <c r="F110" s="202">
        <f t="shared" si="14"/>
        <v>2.8035645598670198E-2</v>
      </c>
      <c r="G110" s="202">
        <f t="shared" si="14"/>
        <v>2.8035645598670202E-2</v>
      </c>
      <c r="H110" s="202">
        <f t="shared" si="14"/>
        <v>2.8035645598670198E-2</v>
      </c>
      <c r="I110" s="202">
        <f t="shared" si="14"/>
        <v>2.8035645598670195E-2</v>
      </c>
      <c r="J110" s="202">
        <f t="shared" si="14"/>
        <v>2.8035645598670202E-2</v>
      </c>
      <c r="K110" s="202">
        <f t="shared" si="14"/>
        <v>2.8035645598670198E-2</v>
      </c>
      <c r="L110" s="202">
        <f t="shared" si="14"/>
        <v>2.8035645598670209E-2</v>
      </c>
      <c r="M110" s="202">
        <f t="shared" si="14"/>
        <v>2.8035645598670205E-2</v>
      </c>
      <c r="N110" s="202">
        <f t="shared" si="14"/>
        <v>2.8035645598670198E-2</v>
      </c>
      <c r="O110" s="202">
        <f t="shared" si="14"/>
        <v>2.8035645598670202E-2</v>
      </c>
      <c r="P110" s="202">
        <f t="shared" si="14"/>
        <v>2.8035645598670202E-2</v>
      </c>
      <c r="Q110" s="202">
        <f t="shared" si="14"/>
        <v>2.8035645598670202E-2</v>
      </c>
    </row>
    <row r="111" spans="1:17" x14ac:dyDescent="0.25">
      <c r="A111" s="76" t="s">
        <v>80</v>
      </c>
      <c r="B111" s="202">
        <f t="shared" ref="B111:Q111" si="15">IF(B$35=0,0,B$35/B$31)</f>
        <v>2.2208065008625617E-2</v>
      </c>
      <c r="C111" s="202">
        <f t="shared" si="15"/>
        <v>2.2208065008625617E-2</v>
      </c>
      <c r="D111" s="202">
        <f t="shared" si="15"/>
        <v>2.220806500862562E-2</v>
      </c>
      <c r="E111" s="202">
        <f t="shared" si="15"/>
        <v>2.2208065008625603E-2</v>
      </c>
      <c r="F111" s="202">
        <f t="shared" si="15"/>
        <v>2.220806500862561E-2</v>
      </c>
      <c r="G111" s="202">
        <f t="shared" si="15"/>
        <v>2.2208065008625617E-2</v>
      </c>
      <c r="H111" s="202">
        <f t="shared" si="15"/>
        <v>2.220806500862561E-2</v>
      </c>
      <c r="I111" s="202">
        <f t="shared" si="15"/>
        <v>2.220806500862561E-2</v>
      </c>
      <c r="J111" s="202">
        <f t="shared" si="15"/>
        <v>2.2208065008625617E-2</v>
      </c>
      <c r="K111" s="202">
        <f t="shared" si="15"/>
        <v>2.2208065008625613E-2</v>
      </c>
      <c r="L111" s="202">
        <f t="shared" si="15"/>
        <v>2.220806500862562E-2</v>
      </c>
      <c r="M111" s="202">
        <f t="shared" si="15"/>
        <v>2.2208065008625617E-2</v>
      </c>
      <c r="N111" s="202">
        <f t="shared" si="15"/>
        <v>2.2208065008625617E-2</v>
      </c>
      <c r="O111" s="202">
        <f t="shared" si="15"/>
        <v>2.2208065008625617E-2</v>
      </c>
      <c r="P111" s="202">
        <f t="shared" si="15"/>
        <v>2.2208065008625617E-2</v>
      </c>
      <c r="Q111" s="202">
        <f t="shared" si="15"/>
        <v>2.2208065008625613E-2</v>
      </c>
    </row>
    <row r="112" spans="1:17" x14ac:dyDescent="0.25">
      <c r="A112" s="129" t="s">
        <v>79</v>
      </c>
      <c r="B112" s="201">
        <f t="shared" ref="B112:Q112" si="16">IF(B$36=0,0,B$36/B$31)</f>
        <v>1.332483900517537E-2</v>
      </c>
      <c r="C112" s="201">
        <f t="shared" si="16"/>
        <v>1.332483900517537E-2</v>
      </c>
      <c r="D112" s="201">
        <f t="shared" si="16"/>
        <v>1.3324839005175374E-2</v>
      </c>
      <c r="E112" s="201">
        <f t="shared" si="16"/>
        <v>1.3324839005175362E-2</v>
      </c>
      <c r="F112" s="201">
        <f t="shared" si="16"/>
        <v>1.3324839005175365E-2</v>
      </c>
      <c r="G112" s="201">
        <f t="shared" si="16"/>
        <v>1.332483900517537E-2</v>
      </c>
      <c r="H112" s="201">
        <f t="shared" si="16"/>
        <v>1.3324839005175365E-2</v>
      </c>
      <c r="I112" s="201">
        <f t="shared" si="16"/>
        <v>1.3324839005175367E-2</v>
      </c>
      <c r="J112" s="201">
        <f t="shared" si="16"/>
        <v>1.332483900517537E-2</v>
      </c>
      <c r="K112" s="201">
        <f t="shared" si="16"/>
        <v>1.3324839005175369E-2</v>
      </c>
      <c r="L112" s="201">
        <f t="shared" si="16"/>
        <v>1.3324839005175376E-2</v>
      </c>
      <c r="M112" s="201">
        <f t="shared" si="16"/>
        <v>1.3324839005175372E-2</v>
      </c>
      <c r="N112" s="201">
        <f t="shared" si="16"/>
        <v>1.332483900517537E-2</v>
      </c>
      <c r="O112" s="201">
        <f t="shared" si="16"/>
        <v>1.3324839005175369E-2</v>
      </c>
      <c r="P112" s="201">
        <f t="shared" si="16"/>
        <v>1.3324839005175369E-2</v>
      </c>
      <c r="Q112" s="201">
        <f t="shared" si="16"/>
        <v>1.332483900517537E-2</v>
      </c>
    </row>
    <row r="113" spans="1:17" x14ac:dyDescent="0.25">
      <c r="A113" s="127" t="s">
        <v>238</v>
      </c>
      <c r="B113" s="200">
        <f t="shared" ref="B113:Q113" si="17">IF(B$41=0,0,B$41/B$31)</f>
        <v>7.4934069622370203E-2</v>
      </c>
      <c r="C113" s="200">
        <f t="shared" si="17"/>
        <v>7.7051420849697586E-2</v>
      </c>
      <c r="D113" s="200">
        <f t="shared" si="17"/>
        <v>7.6820371669847093E-2</v>
      </c>
      <c r="E113" s="200">
        <f t="shared" si="17"/>
        <v>7.5000889445032845E-2</v>
      </c>
      <c r="F113" s="200">
        <f t="shared" si="17"/>
        <v>8.2063506572760125E-2</v>
      </c>
      <c r="G113" s="200">
        <f t="shared" si="17"/>
        <v>8.2714736603691663E-2</v>
      </c>
      <c r="H113" s="200">
        <f t="shared" si="17"/>
        <v>8.0367509555315395E-2</v>
      </c>
      <c r="I113" s="200">
        <f t="shared" si="17"/>
        <v>9.5141353969887571E-2</v>
      </c>
      <c r="J113" s="200">
        <f t="shared" si="17"/>
        <v>8.6439758164716052E-2</v>
      </c>
      <c r="K113" s="200">
        <f t="shared" si="17"/>
        <v>8.2230173258509134E-2</v>
      </c>
      <c r="L113" s="200">
        <f t="shared" si="17"/>
        <v>7.2841248888709215E-2</v>
      </c>
      <c r="M113" s="200">
        <f t="shared" si="17"/>
        <v>8.5381010235707711E-2</v>
      </c>
      <c r="N113" s="200">
        <f t="shared" si="17"/>
        <v>7.137737388959435E-2</v>
      </c>
      <c r="O113" s="200">
        <f t="shared" si="17"/>
        <v>7.0922147971437241E-2</v>
      </c>
      <c r="P113" s="200">
        <f t="shared" si="17"/>
        <v>7.1765936185450407E-2</v>
      </c>
      <c r="Q113" s="200">
        <f t="shared" si="17"/>
        <v>6.3711207936185982E-2</v>
      </c>
    </row>
    <row r="114" spans="1:17" x14ac:dyDescent="0.25">
      <c r="A114" s="142" t="s">
        <v>247</v>
      </c>
      <c r="B114" s="199">
        <f t="shared" ref="B114:Q114" si="18">IF(B$42=0,0,B$42/B$31)</f>
        <v>2.1515793341169872E-2</v>
      </c>
      <c r="C114" s="199">
        <f t="shared" si="18"/>
        <v>2.1285609224848658E-2</v>
      </c>
      <c r="D114" s="199">
        <f t="shared" si="18"/>
        <v>2.1310727330245725E-2</v>
      </c>
      <c r="E114" s="199">
        <f t="shared" si="18"/>
        <v>2.1508529141620051E-2</v>
      </c>
      <c r="F114" s="199">
        <f t="shared" si="18"/>
        <v>2.0740729136840975E-2</v>
      </c>
      <c r="G114" s="199">
        <f t="shared" si="18"/>
        <v>2.0669931808907326E-2</v>
      </c>
      <c r="H114" s="199">
        <f t="shared" si="18"/>
        <v>2.0925106470986284E-2</v>
      </c>
      <c r="I114" s="199">
        <f t="shared" si="18"/>
        <v>1.9318993948252924E-2</v>
      </c>
      <c r="J114" s="199">
        <f t="shared" si="18"/>
        <v>2.0264972638583859E-2</v>
      </c>
      <c r="K114" s="199">
        <f t="shared" si="18"/>
        <v>2.0722610261104078E-2</v>
      </c>
      <c r="L114" s="199">
        <f t="shared" si="18"/>
        <v>2.1743310667997371E-2</v>
      </c>
      <c r="M114" s="199">
        <f t="shared" si="18"/>
        <v>2.0380072558380043E-2</v>
      </c>
      <c r="N114" s="199">
        <f t="shared" si="18"/>
        <v>2.1902453264996399E-2</v>
      </c>
      <c r="O114" s="199">
        <f t="shared" si="18"/>
        <v>2.1951942350390025E-2</v>
      </c>
      <c r="P114" s="199">
        <f t="shared" si="18"/>
        <v>2.1860211398104876E-2</v>
      </c>
      <c r="Q114" s="199">
        <f t="shared" si="18"/>
        <v>2.2735867019305106E-2</v>
      </c>
    </row>
    <row r="115" spans="1:17" x14ac:dyDescent="0.25">
      <c r="A115" s="142" t="s">
        <v>246</v>
      </c>
      <c r="B115" s="199">
        <f t="shared" ref="B115:Q115" si="19">IF(B$53=0,0,B$53/B$31)</f>
        <v>5.3418276281200334E-2</v>
      </c>
      <c r="C115" s="199">
        <f t="shared" si="19"/>
        <v>5.5765811624848942E-2</v>
      </c>
      <c r="D115" s="199">
        <f t="shared" si="19"/>
        <v>5.5509644339601365E-2</v>
      </c>
      <c r="E115" s="199">
        <f t="shared" si="19"/>
        <v>5.3492360303412798E-2</v>
      </c>
      <c r="F115" s="199">
        <f t="shared" si="19"/>
        <v>6.1322777435919143E-2</v>
      </c>
      <c r="G115" s="199">
        <f t="shared" si="19"/>
        <v>6.2044804794784338E-2</v>
      </c>
      <c r="H115" s="199">
        <f t="shared" si="19"/>
        <v>5.9442403084329118E-2</v>
      </c>
      <c r="I115" s="199">
        <f t="shared" si="19"/>
        <v>7.5822360021634644E-2</v>
      </c>
      <c r="J115" s="199">
        <f t="shared" si="19"/>
        <v>6.6174785526132207E-2</v>
      </c>
      <c r="K115" s="199">
        <f t="shared" si="19"/>
        <v>6.1507562997405056E-2</v>
      </c>
      <c r="L115" s="199">
        <f t="shared" si="19"/>
        <v>5.1097938220711854E-2</v>
      </c>
      <c r="M115" s="199">
        <f t="shared" si="19"/>
        <v>6.5000937677327675E-2</v>
      </c>
      <c r="N115" s="199">
        <f t="shared" si="19"/>
        <v>4.9474920624597955E-2</v>
      </c>
      <c r="O115" s="199">
        <f t="shared" si="19"/>
        <v>4.8970205621047223E-2</v>
      </c>
      <c r="P115" s="199">
        <f t="shared" si="19"/>
        <v>4.9905724787345528E-2</v>
      </c>
      <c r="Q115" s="199">
        <f t="shared" si="19"/>
        <v>4.0975340916880876E-2</v>
      </c>
    </row>
    <row r="116" spans="1:17" x14ac:dyDescent="0.25">
      <c r="A116" s="127" t="s">
        <v>237</v>
      </c>
      <c r="B116" s="200">
        <f t="shared" ref="B116:Q116" si="20">IF(B$54=0,0,B$54/B$31)</f>
        <v>0.74986781257901436</v>
      </c>
      <c r="C116" s="200">
        <f t="shared" si="20"/>
        <v>0.74755001918296182</v>
      </c>
      <c r="D116" s="200">
        <f t="shared" si="20"/>
        <v>0.74780294097331435</v>
      </c>
      <c r="E116" s="200">
        <f t="shared" si="20"/>
        <v>0.74979466715954179</v>
      </c>
      <c r="F116" s="200">
        <f t="shared" si="20"/>
        <v>0.74206345699175291</v>
      </c>
      <c r="G116" s="200">
        <f t="shared" si="20"/>
        <v>0.74135057731193266</v>
      </c>
      <c r="H116" s="200">
        <f t="shared" si="20"/>
        <v>0.74392000806179914</v>
      </c>
      <c r="I116" s="200">
        <f t="shared" si="20"/>
        <v>0.72774757593223405</v>
      </c>
      <c r="J116" s="200">
        <f t="shared" si="20"/>
        <v>0.73727292110503406</v>
      </c>
      <c r="K116" s="200">
        <f t="shared" si="20"/>
        <v>0.74188101255901784</v>
      </c>
      <c r="L116" s="200">
        <f t="shared" si="20"/>
        <v>0.75215875326613124</v>
      </c>
      <c r="M116" s="200">
        <f t="shared" si="20"/>
        <v>0.73843189696424372</v>
      </c>
      <c r="N116" s="200">
        <f t="shared" si="20"/>
        <v>0.75376120814551251</v>
      </c>
      <c r="O116" s="200">
        <f t="shared" si="20"/>
        <v>0.754259528694885</v>
      </c>
      <c r="P116" s="200">
        <f t="shared" si="20"/>
        <v>0.75333586202831349</v>
      </c>
      <c r="Q116" s="200">
        <f t="shared" si="20"/>
        <v>0.76215310297643335</v>
      </c>
    </row>
    <row r="117" spans="1:17" x14ac:dyDescent="0.25">
      <c r="A117" s="142" t="s">
        <v>245</v>
      </c>
      <c r="B117" s="199">
        <f t="shared" ref="B117:Q117" si="21">IF(B$55=0,0,B$55/B$31)</f>
        <v>0.64547380023509615</v>
      </c>
      <c r="C117" s="199">
        <f t="shared" si="21"/>
        <v>0.6385682767454598</v>
      </c>
      <c r="D117" s="199">
        <f t="shared" si="21"/>
        <v>0.63932181990737191</v>
      </c>
      <c r="E117" s="199">
        <f t="shared" si="21"/>
        <v>0.64525587424860142</v>
      </c>
      <c r="F117" s="199">
        <f t="shared" si="21"/>
        <v>0.62222187410522922</v>
      </c>
      <c r="G117" s="199">
        <f t="shared" si="21"/>
        <v>0.6200979542672197</v>
      </c>
      <c r="H117" s="199">
        <f t="shared" si="21"/>
        <v>0.62775319412958852</v>
      </c>
      <c r="I117" s="199">
        <f t="shared" si="21"/>
        <v>0.57956981844758781</v>
      </c>
      <c r="J117" s="199">
        <f t="shared" si="21"/>
        <v>0.60794917915751578</v>
      </c>
      <c r="K117" s="199">
        <f t="shared" si="21"/>
        <v>0.62167830783312239</v>
      </c>
      <c r="L117" s="199">
        <f t="shared" si="21"/>
        <v>0.6522993200399213</v>
      </c>
      <c r="M117" s="199">
        <f t="shared" si="21"/>
        <v>0.61140217675140118</v>
      </c>
      <c r="N117" s="199">
        <f t="shared" si="21"/>
        <v>0.65707359794989206</v>
      </c>
      <c r="O117" s="199">
        <f t="shared" si="21"/>
        <v>0.65855827051170079</v>
      </c>
      <c r="P117" s="199">
        <f t="shared" si="21"/>
        <v>0.65580634194314624</v>
      </c>
      <c r="Q117" s="199">
        <f t="shared" si="21"/>
        <v>0.68207601057915324</v>
      </c>
    </row>
    <row r="118" spans="1:17" x14ac:dyDescent="0.25">
      <c r="A118" s="142" t="s">
        <v>244</v>
      </c>
      <c r="B118" s="199">
        <f t="shared" ref="B118:Q118" si="22">IF(B$66=0,0,B$66/B$31)</f>
        <v>0.10439401234391819</v>
      </c>
      <c r="C118" s="199">
        <f t="shared" si="22"/>
        <v>0.10898174243750199</v>
      </c>
      <c r="D118" s="199">
        <f t="shared" si="22"/>
        <v>0.10848112106594245</v>
      </c>
      <c r="E118" s="199">
        <f t="shared" si="22"/>
        <v>0.10453879291094037</v>
      </c>
      <c r="F118" s="199">
        <f t="shared" si="22"/>
        <v>0.11984158288652375</v>
      </c>
      <c r="G118" s="199">
        <f t="shared" si="22"/>
        <v>0.12125262304471292</v>
      </c>
      <c r="H118" s="199">
        <f t="shared" si="22"/>
        <v>0.11616681393221058</v>
      </c>
      <c r="I118" s="199">
        <f t="shared" si="22"/>
        <v>0.14817775748464632</v>
      </c>
      <c r="J118" s="199">
        <f t="shared" si="22"/>
        <v>0.12932374194751825</v>
      </c>
      <c r="K118" s="199">
        <f t="shared" si="22"/>
        <v>0.12020270472589548</v>
      </c>
      <c r="L118" s="199">
        <f t="shared" si="22"/>
        <v>9.9859433226209979E-2</v>
      </c>
      <c r="M118" s="199">
        <f t="shared" si="22"/>
        <v>0.12702972021284253</v>
      </c>
      <c r="N118" s="199">
        <f t="shared" si="22"/>
        <v>9.6687610195620471E-2</v>
      </c>
      <c r="O118" s="199">
        <f t="shared" si="22"/>
        <v>9.5701258183184187E-2</v>
      </c>
      <c r="P118" s="199">
        <f t="shared" si="22"/>
        <v>9.7529520085167146E-2</v>
      </c>
      <c r="Q118" s="199">
        <f t="shared" si="22"/>
        <v>8.0077092397280128E-2</v>
      </c>
    </row>
    <row r="119" spans="1:17" x14ac:dyDescent="0.25">
      <c r="A119" s="127" t="s">
        <v>236</v>
      </c>
      <c r="B119" s="200">
        <f t="shared" ref="B119:Q119" si="23">IF(B$67=0,0,B$67/B$31)</f>
        <v>9.8198823671751825E-2</v>
      </c>
      <c r="C119" s="200">
        <f t="shared" si="23"/>
        <v>9.8399265840476965E-2</v>
      </c>
      <c r="D119" s="200">
        <f t="shared" si="23"/>
        <v>9.8377393229974908E-2</v>
      </c>
      <c r="E119" s="200">
        <f t="shared" si="23"/>
        <v>9.8205149268561359E-2</v>
      </c>
      <c r="F119" s="200">
        <f t="shared" si="23"/>
        <v>9.8873742308623044E-2</v>
      </c>
      <c r="G119" s="200">
        <f t="shared" si="23"/>
        <v>9.893539195751179E-2</v>
      </c>
      <c r="H119" s="200">
        <f t="shared" si="23"/>
        <v>9.8713188256021642E-2</v>
      </c>
      <c r="I119" s="200">
        <f t="shared" si="23"/>
        <v>0.10011177597101438</v>
      </c>
      <c r="J119" s="200">
        <f t="shared" si="23"/>
        <v>9.9288026603385857E-2</v>
      </c>
      <c r="K119" s="200">
        <f t="shared" si="23"/>
        <v>9.8889520055609303E-2</v>
      </c>
      <c r="L119" s="200">
        <f t="shared" si="23"/>
        <v>9.800070371829589E-2</v>
      </c>
      <c r="M119" s="200">
        <f t="shared" si="23"/>
        <v>9.9187798673184863E-2</v>
      </c>
      <c r="N119" s="200">
        <f t="shared" si="23"/>
        <v>9.7862123838029363E-2</v>
      </c>
      <c r="O119" s="200">
        <f t="shared" si="23"/>
        <v>9.7819029206813887E-2</v>
      </c>
      <c r="P119" s="200">
        <f t="shared" si="23"/>
        <v>9.78989076593723E-2</v>
      </c>
      <c r="Q119" s="200">
        <f t="shared" si="23"/>
        <v>9.713639496051682E-2</v>
      </c>
    </row>
    <row r="120" spans="1:17" x14ac:dyDescent="0.25">
      <c r="A120" s="142" t="s">
        <v>243</v>
      </c>
      <c r="B120" s="199">
        <f t="shared" ref="B120:Q120" si="24">IF(B$68=0,0,B$68/B$31)</f>
        <v>7.5305276694094536E-2</v>
      </c>
      <c r="C120" s="199">
        <f t="shared" si="24"/>
        <v>7.4499632286970277E-2</v>
      </c>
      <c r="D120" s="199">
        <f t="shared" si="24"/>
        <v>7.4587545655860038E-2</v>
      </c>
      <c r="E120" s="199">
        <f t="shared" si="24"/>
        <v>7.5279851995670166E-2</v>
      </c>
      <c r="F120" s="199">
        <f t="shared" si="24"/>
        <v>7.2592551978943418E-2</v>
      </c>
      <c r="G120" s="199">
        <f t="shared" si="24"/>
        <v>7.2344761331175636E-2</v>
      </c>
      <c r="H120" s="199">
        <f t="shared" si="24"/>
        <v>7.3237872648452024E-2</v>
      </c>
      <c r="I120" s="199">
        <f t="shared" si="24"/>
        <v>6.7616478818885245E-2</v>
      </c>
      <c r="J120" s="199">
        <f t="shared" si="24"/>
        <v>7.0927404235043498E-2</v>
      </c>
      <c r="K120" s="199">
        <f t="shared" si="24"/>
        <v>7.2529135913864284E-2</v>
      </c>
      <c r="L120" s="199">
        <f t="shared" si="24"/>
        <v>7.61015873379908E-2</v>
      </c>
      <c r="M120" s="199">
        <f t="shared" si="24"/>
        <v>7.1330253954330139E-2</v>
      </c>
      <c r="N120" s="199">
        <f t="shared" si="24"/>
        <v>7.6658586427487407E-2</v>
      </c>
      <c r="O120" s="199">
        <f t="shared" si="24"/>
        <v>7.6831798226365072E-2</v>
      </c>
      <c r="P120" s="199">
        <f t="shared" si="24"/>
        <v>7.6510739893367069E-2</v>
      </c>
      <c r="Q120" s="199">
        <f t="shared" si="24"/>
        <v>7.9575534567567871E-2</v>
      </c>
    </row>
    <row r="121" spans="1:17" x14ac:dyDescent="0.25">
      <c r="A121" s="140" t="s">
        <v>242</v>
      </c>
      <c r="B121" s="198">
        <f t="shared" ref="B121:Q121" si="25">IF(B$79=0,0,B$79/B$31)</f>
        <v>2.2893546977657282E-2</v>
      </c>
      <c r="C121" s="198">
        <f t="shared" si="25"/>
        <v>2.3899633553506685E-2</v>
      </c>
      <c r="D121" s="198">
        <f t="shared" si="25"/>
        <v>2.3789847574114877E-2</v>
      </c>
      <c r="E121" s="198">
        <f t="shared" si="25"/>
        <v>2.2925297272891196E-2</v>
      </c>
      <c r="F121" s="198">
        <f t="shared" si="25"/>
        <v>2.628119032967963E-2</v>
      </c>
      <c r="G121" s="198">
        <f t="shared" si="25"/>
        <v>2.6590630626336143E-2</v>
      </c>
      <c r="H121" s="198">
        <f t="shared" si="25"/>
        <v>2.5475315607569615E-2</v>
      </c>
      <c r="I121" s="198">
        <f t="shared" si="25"/>
        <v>3.2495297152129128E-2</v>
      </c>
      <c r="J121" s="198">
        <f t="shared" si="25"/>
        <v>2.8360622368342362E-2</v>
      </c>
      <c r="K121" s="198">
        <f t="shared" si="25"/>
        <v>2.636038414174503E-2</v>
      </c>
      <c r="L121" s="198">
        <f t="shared" si="25"/>
        <v>2.1899116380305082E-2</v>
      </c>
      <c r="M121" s="198">
        <f t="shared" si="25"/>
        <v>2.7857544718854724E-2</v>
      </c>
      <c r="N121" s="198">
        <f t="shared" si="25"/>
        <v>2.1203537410541973E-2</v>
      </c>
      <c r="O121" s="198">
        <f t="shared" si="25"/>
        <v>2.0987230980448811E-2</v>
      </c>
      <c r="P121" s="198">
        <f t="shared" si="25"/>
        <v>2.1388167766005231E-2</v>
      </c>
      <c r="Q121" s="198">
        <f t="shared" si="25"/>
        <v>1.7560860392948945E-2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3.8905934780732669E-2</v>
      </c>
      <c r="C124" s="203">
        <f t="shared" si="27"/>
        <v>3.8905934780732662E-2</v>
      </c>
      <c r="D124" s="203">
        <f t="shared" si="27"/>
        <v>3.8905934780732662E-2</v>
      </c>
      <c r="E124" s="203">
        <f t="shared" si="27"/>
        <v>3.8905934780732662E-2</v>
      </c>
      <c r="F124" s="203">
        <f t="shared" si="27"/>
        <v>3.8905934780732662E-2</v>
      </c>
      <c r="G124" s="203">
        <f t="shared" si="27"/>
        <v>3.8905934780732662E-2</v>
      </c>
      <c r="H124" s="203">
        <f t="shared" si="27"/>
        <v>3.8905934780732662E-2</v>
      </c>
      <c r="I124" s="203">
        <f t="shared" si="27"/>
        <v>3.8905934780732662E-2</v>
      </c>
      <c r="J124" s="203">
        <f t="shared" si="27"/>
        <v>3.8905934780732662E-2</v>
      </c>
      <c r="K124" s="203">
        <f t="shared" si="27"/>
        <v>3.8905934780732662E-2</v>
      </c>
      <c r="L124" s="203">
        <f t="shared" si="27"/>
        <v>3.8905934780732662E-2</v>
      </c>
      <c r="M124" s="203">
        <f t="shared" si="27"/>
        <v>3.8905934780732662E-2</v>
      </c>
      <c r="N124" s="203">
        <f t="shared" si="27"/>
        <v>3.8905934780732662E-2</v>
      </c>
      <c r="O124" s="203">
        <f t="shared" si="27"/>
        <v>3.8905934780732662E-2</v>
      </c>
      <c r="P124" s="203">
        <f t="shared" si="27"/>
        <v>3.8905934780732662E-2</v>
      </c>
      <c r="Q124" s="203">
        <f t="shared" si="27"/>
        <v>3.8905934780732662E-2</v>
      </c>
    </row>
    <row r="125" spans="1:17" x14ac:dyDescent="0.25">
      <c r="A125" s="76" t="s">
        <v>82</v>
      </c>
      <c r="B125" s="202">
        <f t="shared" ref="B125:Q125" si="28">IF(B$83=0,0,B$83/B$81)</f>
        <v>1.7155068561639574E-2</v>
      </c>
      <c r="C125" s="202">
        <f t="shared" si="28"/>
        <v>1.7155068561639571E-2</v>
      </c>
      <c r="D125" s="202">
        <f t="shared" si="28"/>
        <v>1.7155068561639571E-2</v>
      </c>
      <c r="E125" s="202">
        <f t="shared" si="28"/>
        <v>1.7155068561639571E-2</v>
      </c>
      <c r="F125" s="202">
        <f t="shared" si="28"/>
        <v>1.7155068561639571E-2</v>
      </c>
      <c r="G125" s="202">
        <f t="shared" si="28"/>
        <v>1.7155068561639571E-2</v>
      </c>
      <c r="H125" s="202">
        <f t="shared" si="28"/>
        <v>1.7155068561639571E-2</v>
      </c>
      <c r="I125" s="202">
        <f t="shared" si="28"/>
        <v>1.7155068561639571E-2</v>
      </c>
      <c r="J125" s="202">
        <f t="shared" si="28"/>
        <v>1.7155068561639571E-2</v>
      </c>
      <c r="K125" s="202">
        <f t="shared" si="28"/>
        <v>1.7155068561639571E-2</v>
      </c>
      <c r="L125" s="202">
        <f t="shared" si="28"/>
        <v>1.7155068561639571E-2</v>
      </c>
      <c r="M125" s="202">
        <f t="shared" si="28"/>
        <v>1.7155068561639571E-2</v>
      </c>
      <c r="N125" s="202">
        <f t="shared" si="28"/>
        <v>1.7155068561639571E-2</v>
      </c>
      <c r="O125" s="202">
        <f t="shared" si="28"/>
        <v>1.7155068561639571E-2</v>
      </c>
      <c r="P125" s="202">
        <f t="shared" si="28"/>
        <v>1.7155068561639571E-2</v>
      </c>
      <c r="Q125" s="202">
        <f t="shared" si="28"/>
        <v>1.7155068561639571E-2</v>
      </c>
    </row>
    <row r="126" spans="1:17" x14ac:dyDescent="0.25">
      <c r="A126" s="76" t="s">
        <v>81</v>
      </c>
      <c r="B126" s="202">
        <f t="shared" ref="B126:Q126" si="29">IF(B$84=0,0,B$84/B$81)</f>
        <v>0.13306569008583349</v>
      </c>
      <c r="C126" s="202">
        <f t="shared" si="29"/>
        <v>0.13306569008583349</v>
      </c>
      <c r="D126" s="202">
        <f t="shared" si="29"/>
        <v>0.13306569008583349</v>
      </c>
      <c r="E126" s="202">
        <f t="shared" si="29"/>
        <v>0.13306569008583349</v>
      </c>
      <c r="F126" s="202">
        <f t="shared" si="29"/>
        <v>0.13306569008583349</v>
      </c>
      <c r="G126" s="202">
        <f t="shared" si="29"/>
        <v>0.13306569008583349</v>
      </c>
      <c r="H126" s="202">
        <f t="shared" si="29"/>
        <v>0.13306569008583349</v>
      </c>
      <c r="I126" s="202">
        <f t="shared" si="29"/>
        <v>0.13306569008583349</v>
      </c>
      <c r="J126" s="202">
        <f t="shared" si="29"/>
        <v>0.13306569008583349</v>
      </c>
      <c r="K126" s="202">
        <f t="shared" si="29"/>
        <v>0.13306569008583349</v>
      </c>
      <c r="L126" s="202">
        <f t="shared" si="29"/>
        <v>0.13306569008583349</v>
      </c>
      <c r="M126" s="202">
        <f t="shared" si="29"/>
        <v>0.13306569008583349</v>
      </c>
      <c r="N126" s="202">
        <f t="shared" si="29"/>
        <v>0.13306569008583349</v>
      </c>
      <c r="O126" s="202">
        <f t="shared" si="29"/>
        <v>0.13306569008583349</v>
      </c>
      <c r="P126" s="202">
        <f t="shared" si="29"/>
        <v>0.13306569008583349</v>
      </c>
      <c r="Q126" s="202">
        <f t="shared" si="29"/>
        <v>0.13306569008583349</v>
      </c>
    </row>
    <row r="127" spans="1:17" x14ac:dyDescent="0.25">
      <c r="A127" s="76" t="s">
        <v>80</v>
      </c>
      <c r="B127" s="202">
        <f t="shared" ref="B127:Q127" si="30">IF(B$85=0,0,B$85/B$81)</f>
        <v>5.8755950260516387E-2</v>
      </c>
      <c r="C127" s="202">
        <f t="shared" si="30"/>
        <v>5.8755950260516381E-2</v>
      </c>
      <c r="D127" s="202">
        <f t="shared" si="30"/>
        <v>5.8755950260516381E-2</v>
      </c>
      <c r="E127" s="202">
        <f t="shared" si="30"/>
        <v>5.8755950260516387E-2</v>
      </c>
      <c r="F127" s="202">
        <f t="shared" si="30"/>
        <v>5.8755950260516381E-2</v>
      </c>
      <c r="G127" s="202">
        <f t="shared" si="30"/>
        <v>5.8755950260516387E-2</v>
      </c>
      <c r="H127" s="202">
        <f t="shared" si="30"/>
        <v>5.8755950260516387E-2</v>
      </c>
      <c r="I127" s="202">
        <f t="shared" si="30"/>
        <v>5.8755950260516387E-2</v>
      </c>
      <c r="J127" s="202">
        <f t="shared" si="30"/>
        <v>5.8755950260516381E-2</v>
      </c>
      <c r="K127" s="202">
        <f t="shared" si="30"/>
        <v>5.8755950260516381E-2</v>
      </c>
      <c r="L127" s="202">
        <f t="shared" si="30"/>
        <v>5.8755950260516381E-2</v>
      </c>
      <c r="M127" s="202">
        <f t="shared" si="30"/>
        <v>5.8755950260516381E-2</v>
      </c>
      <c r="N127" s="202">
        <f t="shared" si="30"/>
        <v>5.8755950260516381E-2</v>
      </c>
      <c r="O127" s="202">
        <f t="shared" si="30"/>
        <v>5.8755950260516387E-2</v>
      </c>
      <c r="P127" s="202">
        <f t="shared" si="30"/>
        <v>5.8755950260516381E-2</v>
      </c>
      <c r="Q127" s="202">
        <f t="shared" si="30"/>
        <v>5.8755950260516387E-2</v>
      </c>
    </row>
    <row r="128" spans="1:17" x14ac:dyDescent="0.25">
      <c r="A128" s="129" t="s">
        <v>79</v>
      </c>
      <c r="B128" s="201">
        <f t="shared" ref="B128:Q128" si="31">IF(B$86=0,0,B$86/B$81)</f>
        <v>0.20353836855737475</v>
      </c>
      <c r="C128" s="201">
        <f t="shared" si="31"/>
        <v>0.2035383685573747</v>
      </c>
      <c r="D128" s="201">
        <f t="shared" si="31"/>
        <v>0.20353836855737473</v>
      </c>
      <c r="E128" s="201">
        <f t="shared" si="31"/>
        <v>0.20353836855737473</v>
      </c>
      <c r="F128" s="201">
        <f t="shared" si="31"/>
        <v>0.20353836855737473</v>
      </c>
      <c r="G128" s="201">
        <f t="shared" si="31"/>
        <v>0.20353836855737475</v>
      </c>
      <c r="H128" s="201">
        <f t="shared" si="31"/>
        <v>0.20353836855737473</v>
      </c>
      <c r="I128" s="201">
        <f t="shared" si="31"/>
        <v>0.20353836855737475</v>
      </c>
      <c r="J128" s="201">
        <f t="shared" si="31"/>
        <v>0.20353836855737475</v>
      </c>
      <c r="K128" s="201">
        <f t="shared" si="31"/>
        <v>0.20353836855737473</v>
      </c>
      <c r="L128" s="201">
        <f t="shared" si="31"/>
        <v>0.20353836855737475</v>
      </c>
      <c r="M128" s="201">
        <f t="shared" si="31"/>
        <v>0.20353836855737473</v>
      </c>
      <c r="N128" s="201">
        <f t="shared" si="31"/>
        <v>0.20353836855737473</v>
      </c>
      <c r="O128" s="201">
        <f t="shared" si="31"/>
        <v>0.20353836855737473</v>
      </c>
      <c r="P128" s="201">
        <f t="shared" si="31"/>
        <v>0.20353836855737473</v>
      </c>
      <c r="Q128" s="201">
        <f t="shared" si="31"/>
        <v>0.20353836855737473</v>
      </c>
    </row>
    <row r="129" spans="1:17" x14ac:dyDescent="0.25">
      <c r="A129" s="72" t="s">
        <v>235</v>
      </c>
      <c r="B129" s="276">
        <f t="shared" ref="B129:Q129" si="32">IF(B$91=0,0,B$91/B$81)</f>
        <v>0.54857898775390324</v>
      </c>
      <c r="C129" s="276">
        <f t="shared" si="32"/>
        <v>0.54857898775390312</v>
      </c>
      <c r="D129" s="276">
        <f t="shared" si="32"/>
        <v>0.54857898775390312</v>
      </c>
      <c r="E129" s="276">
        <f t="shared" si="32"/>
        <v>0.54857898775390312</v>
      </c>
      <c r="F129" s="276">
        <f t="shared" si="32"/>
        <v>0.54857898775390312</v>
      </c>
      <c r="G129" s="276">
        <f t="shared" si="32"/>
        <v>0.54857898775390312</v>
      </c>
      <c r="H129" s="276">
        <f t="shared" si="32"/>
        <v>0.54857898775390312</v>
      </c>
      <c r="I129" s="276">
        <f t="shared" si="32"/>
        <v>0.54857898775390312</v>
      </c>
      <c r="J129" s="276">
        <f t="shared" si="32"/>
        <v>0.54857898775390312</v>
      </c>
      <c r="K129" s="276">
        <f t="shared" si="32"/>
        <v>0.54857898775390312</v>
      </c>
      <c r="L129" s="276">
        <f t="shared" si="32"/>
        <v>0.54857898775390312</v>
      </c>
      <c r="M129" s="276">
        <f t="shared" si="32"/>
        <v>0.54857898775390312</v>
      </c>
      <c r="N129" s="276">
        <f t="shared" si="32"/>
        <v>0.54857898775390312</v>
      </c>
      <c r="O129" s="276">
        <f t="shared" si="32"/>
        <v>0.54857898775390312</v>
      </c>
      <c r="P129" s="276">
        <f t="shared" si="32"/>
        <v>0.54857898775390312</v>
      </c>
      <c r="Q129" s="276">
        <f t="shared" si="32"/>
        <v>0.54857898775390312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118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 t="shared" ref="B133:Q133" si="33">SUM(B$134:B$141)</f>
        <v>298.56596142567884</v>
      </c>
      <c r="C133" s="230">
        <f t="shared" si="33"/>
        <v>296.17151868057357</v>
      </c>
      <c r="D133" s="230">
        <f t="shared" si="33"/>
        <v>305.41639293602219</v>
      </c>
      <c r="E133" s="230">
        <f t="shared" si="33"/>
        <v>295.29036595113047</v>
      </c>
      <c r="F133" s="230">
        <f t="shared" si="33"/>
        <v>272.74330218342834</v>
      </c>
      <c r="G133" s="230">
        <f t="shared" si="33"/>
        <v>272.74816978376913</v>
      </c>
      <c r="H133" s="230">
        <f t="shared" si="33"/>
        <v>283.44095233290585</v>
      </c>
      <c r="I133" s="230">
        <f t="shared" si="33"/>
        <v>250.62026654299109</v>
      </c>
      <c r="J133" s="230">
        <f t="shared" si="33"/>
        <v>231.46846850439221</v>
      </c>
      <c r="K133" s="230">
        <f t="shared" si="33"/>
        <v>239.94967508295994</v>
      </c>
      <c r="L133" s="230">
        <f t="shared" si="33"/>
        <v>254.85482966626506</v>
      </c>
      <c r="M133" s="230">
        <f t="shared" si="33"/>
        <v>221.34706372957507</v>
      </c>
      <c r="N133" s="230">
        <f t="shared" si="33"/>
        <v>209.37562706872535</v>
      </c>
      <c r="O133" s="230">
        <f t="shared" si="33"/>
        <v>292.3047243945814</v>
      </c>
      <c r="P133" s="230">
        <f t="shared" si="33"/>
        <v>250.96635761599634</v>
      </c>
      <c r="Q133" s="230">
        <f t="shared" si="33"/>
        <v>255.23871332728092</v>
      </c>
    </row>
    <row r="134" spans="1:17" x14ac:dyDescent="0.25">
      <c r="A134" s="132" t="s">
        <v>83</v>
      </c>
      <c r="B134" s="229">
        <f>IF(B$6=0,0,B$6/PPA!B$10*1000)</f>
        <v>1.6720599504526801</v>
      </c>
      <c r="C134" s="229">
        <f>IF(C$6=0,0,C$6/PPA!C$10*1000)</f>
        <v>1.6586503447540779</v>
      </c>
      <c r="D134" s="229">
        <f>IF(D$6=0,0,D$6/PPA!D$10*1000)</f>
        <v>1.7104244449083397</v>
      </c>
      <c r="E134" s="229">
        <f>IF(E$6=0,0,E$6/PPA!E$10*1000)</f>
        <v>1.6537156221818909</v>
      </c>
      <c r="F134" s="229">
        <f>IF(F$6=0,0,F$6/PPA!F$10*1000)</f>
        <v>1.5274452256964497</v>
      </c>
      <c r="G134" s="229">
        <f>IF(G$6=0,0,G$6/PPA!G$10*1000)</f>
        <v>1.5274724857348869</v>
      </c>
      <c r="H134" s="229">
        <f>IF(H$6=0,0,H$6/PPA!H$10*1000)</f>
        <v>1.5873553115397354</v>
      </c>
      <c r="I134" s="229">
        <f>IF(I$6=0,0,I$6/PPA!I$10*1000)</f>
        <v>1.4035495153476314</v>
      </c>
      <c r="J134" s="229">
        <f>IF(J$6=0,0,J$6/PPA!J$10*1000)</f>
        <v>1.296293636859049</v>
      </c>
      <c r="K134" s="229">
        <f>IF(K$6=0,0,K$6/PPA!K$10*1000)</f>
        <v>1.3437909663731806</v>
      </c>
      <c r="L134" s="229">
        <f>IF(L$6=0,0,L$6/PPA!L$10*1000)</f>
        <v>1.4272643533428284</v>
      </c>
      <c r="M134" s="229">
        <f>IF(M$6=0,0,M$6/PPA!M$10*1000)</f>
        <v>1.2396106999111109</v>
      </c>
      <c r="N134" s="229">
        <f>IF(N$6=0,0,N$6/PPA!N$10*1000)</f>
        <v>1.1725670232160015</v>
      </c>
      <c r="O134" s="229">
        <f>IF(O$6=0,0,O$6/PPA!O$10*1000)</f>
        <v>1.636995123806005</v>
      </c>
      <c r="P134" s="229">
        <f>IF(P$6=0,0,P$6/PPA!P$10*1000)</f>
        <v>1.4054877303391127</v>
      </c>
      <c r="Q134" s="229">
        <f>IF(Q$6=0,0,Q$6/PPA!Q$10*1000)</f>
        <v>1.4294142182911056</v>
      </c>
    </row>
    <row r="135" spans="1:17" x14ac:dyDescent="0.25">
      <c r="A135" s="76" t="s">
        <v>82</v>
      </c>
      <c r="B135" s="228">
        <f>IF(B$7=0,0,B$7/PPA!B$10*1000)</f>
        <v>2.3408839306337521</v>
      </c>
      <c r="C135" s="228">
        <f>IF(C$7=0,0,C$7/PPA!C$10*1000)</f>
        <v>2.3221104826557091</v>
      </c>
      <c r="D135" s="228">
        <f>IF(D$7=0,0,D$7/PPA!D$10*1000)</f>
        <v>2.3945942228716754</v>
      </c>
      <c r="E135" s="228">
        <f>IF(E$7=0,0,E$7/PPA!E$10*1000)</f>
        <v>2.3152018710546471</v>
      </c>
      <c r="F135" s="228">
        <f>IF(F$7=0,0,F$7/PPA!F$10*1000)</f>
        <v>2.1384233159750301</v>
      </c>
      <c r="G135" s="228">
        <f>IF(G$7=0,0,G$7/PPA!G$10*1000)</f>
        <v>2.1384614800288415</v>
      </c>
      <c r="H135" s="228">
        <f>IF(H$7=0,0,H$7/PPA!H$10*1000)</f>
        <v>2.2222974361556296</v>
      </c>
      <c r="I135" s="228">
        <f>IF(I$7=0,0,I$7/PPA!I$10*1000)</f>
        <v>1.9649693214866841</v>
      </c>
      <c r="J135" s="228">
        <f>IF(J$7=0,0,J$7/PPA!J$10*1000)</f>
        <v>1.8148110916026685</v>
      </c>
      <c r="K135" s="228">
        <f>IF(K$7=0,0,K$7/PPA!K$10*1000)</f>
        <v>1.8813073529224529</v>
      </c>
      <c r="L135" s="228">
        <f>IF(L$7=0,0,L$7/PPA!L$10*1000)</f>
        <v>1.9981700946799597</v>
      </c>
      <c r="M135" s="228">
        <f>IF(M$7=0,0,M$7/PPA!M$10*1000)</f>
        <v>1.735454979875555</v>
      </c>
      <c r="N135" s="228">
        <f>IF(N$7=0,0,N$7/PPA!N$10*1000)</f>
        <v>1.6415938325024018</v>
      </c>
      <c r="O135" s="228">
        <f>IF(O$7=0,0,O$7/PPA!O$10*1000)</f>
        <v>2.2917931733284069</v>
      </c>
      <c r="P135" s="228">
        <f>IF(P$7=0,0,P$7/PPA!P$10*1000)</f>
        <v>1.9676828224747578</v>
      </c>
      <c r="Q135" s="228">
        <f>IF(Q$7=0,0,Q$7/PPA!Q$10*1000)</f>
        <v>2.0011799056075477</v>
      </c>
    </row>
    <row r="136" spans="1:17" x14ac:dyDescent="0.25">
      <c r="A136" s="76" t="s">
        <v>81</v>
      </c>
      <c r="B136" s="228">
        <f>IF(B$8=0,0,B$8/PPA!B$10*1000)</f>
        <v>13.376479603621441</v>
      </c>
      <c r="C136" s="228">
        <f>IF(C$8=0,0,C$8/PPA!C$10*1000)</f>
        <v>13.269202758032623</v>
      </c>
      <c r="D136" s="228">
        <f>IF(D$8=0,0,D$8/PPA!D$10*1000)</f>
        <v>13.683395559266717</v>
      </c>
      <c r="E136" s="228">
        <f>IF(E$8=0,0,E$8/PPA!E$10*1000)</f>
        <v>13.229724977455128</v>
      </c>
      <c r="F136" s="228">
        <f>IF(F$8=0,0,F$8/PPA!F$10*1000)</f>
        <v>12.219561805571598</v>
      </c>
      <c r="G136" s="228">
        <f>IF(G$8=0,0,G$8/PPA!G$10*1000)</f>
        <v>12.219779885879095</v>
      </c>
      <c r="H136" s="228">
        <f>IF(H$8=0,0,H$8/PPA!H$10*1000)</f>
        <v>12.698842492317883</v>
      </c>
      <c r="I136" s="228">
        <f>IF(I$8=0,0,I$8/PPA!I$10*1000)</f>
        <v>11.228396122781051</v>
      </c>
      <c r="J136" s="228">
        <f>IF(J$8=0,0,J$8/PPA!J$10*1000)</f>
        <v>10.370349094872392</v>
      </c>
      <c r="K136" s="228">
        <f>IF(K$8=0,0,K$8/PPA!K$10*1000)</f>
        <v>10.750327730985445</v>
      </c>
      <c r="L136" s="228">
        <f>IF(L$8=0,0,L$8/PPA!L$10*1000)</f>
        <v>11.418114826742627</v>
      </c>
      <c r="M136" s="228">
        <f>IF(M$8=0,0,M$8/PPA!M$10*1000)</f>
        <v>9.9168855992888876</v>
      </c>
      <c r="N136" s="228">
        <f>IF(N$8=0,0,N$8/PPA!N$10*1000)</f>
        <v>9.3805361857280118</v>
      </c>
      <c r="O136" s="228">
        <f>IF(O$8=0,0,O$8/PPA!O$10*1000)</f>
        <v>13.09596099044804</v>
      </c>
      <c r="P136" s="228">
        <f>IF(P$8=0,0,P$8/PPA!P$10*1000)</f>
        <v>11.243901842712901</v>
      </c>
      <c r="Q136" s="228">
        <f>IF(Q$8=0,0,Q$8/PPA!Q$10*1000)</f>
        <v>11.435313746328845</v>
      </c>
    </row>
    <row r="137" spans="1:17" x14ac:dyDescent="0.25">
      <c r="A137" s="76" t="s">
        <v>80</v>
      </c>
      <c r="B137" s="228">
        <f>IF(B$9=0,0,B$9/PPA!B$10*1000)</f>
        <v>6.6882398018107203</v>
      </c>
      <c r="C137" s="228">
        <f>IF(C$9=0,0,C$9/PPA!C$10*1000)</f>
        <v>6.6346013790163116</v>
      </c>
      <c r="D137" s="228">
        <f>IF(D$9=0,0,D$9/PPA!D$10*1000)</f>
        <v>6.8416977796333587</v>
      </c>
      <c r="E137" s="228">
        <f>IF(E$9=0,0,E$9/PPA!E$10*1000)</f>
        <v>6.6148624887275638</v>
      </c>
      <c r="F137" s="228">
        <f>IF(F$9=0,0,F$9/PPA!F$10*1000)</f>
        <v>6.1097809027857988</v>
      </c>
      <c r="G137" s="228">
        <f>IF(G$9=0,0,G$9/PPA!G$10*1000)</f>
        <v>6.1098899429395477</v>
      </c>
      <c r="H137" s="228">
        <f>IF(H$9=0,0,H$9/PPA!H$10*1000)</f>
        <v>6.3494212461589417</v>
      </c>
      <c r="I137" s="228">
        <f>IF(I$9=0,0,I$9/PPA!I$10*1000)</f>
        <v>5.6141980613905256</v>
      </c>
      <c r="J137" s="228">
        <f>IF(J$9=0,0,J$9/PPA!J$10*1000)</f>
        <v>5.1851745474361959</v>
      </c>
      <c r="K137" s="228">
        <f>IF(K$9=0,0,K$9/PPA!K$10*1000)</f>
        <v>5.3751638654927225</v>
      </c>
      <c r="L137" s="228">
        <f>IF(L$9=0,0,L$9/PPA!L$10*1000)</f>
        <v>5.7090574133713137</v>
      </c>
      <c r="M137" s="228">
        <f>IF(M$9=0,0,M$9/PPA!M$10*1000)</f>
        <v>4.9584427996444438</v>
      </c>
      <c r="N137" s="228">
        <f>IF(N$9=0,0,N$9/PPA!N$10*1000)</f>
        <v>4.6902680928640059</v>
      </c>
      <c r="O137" s="228">
        <f>IF(O$9=0,0,O$9/PPA!O$10*1000)</f>
        <v>6.5479804952240199</v>
      </c>
      <c r="P137" s="228">
        <f>IF(P$9=0,0,P$9/PPA!P$10*1000)</f>
        <v>5.6219509213564507</v>
      </c>
      <c r="Q137" s="228">
        <f>IF(Q$9=0,0,Q$9/PPA!Q$10*1000)</f>
        <v>5.7176568731644224</v>
      </c>
    </row>
    <row r="138" spans="1:17" x14ac:dyDescent="0.25">
      <c r="A138" s="129" t="s">
        <v>79</v>
      </c>
      <c r="B138" s="227">
        <f>IF(B$10=0,0,B$10/PPA!B$10*1000)</f>
        <v>4.0129438810864322</v>
      </c>
      <c r="C138" s="227">
        <f>IF(C$10=0,0,C$10/PPA!C$10*1000)</f>
        <v>3.9807608274097865</v>
      </c>
      <c r="D138" s="227">
        <f>IF(D$10=0,0,D$10/PPA!D$10*1000)</f>
        <v>4.1050186677800156</v>
      </c>
      <c r="E138" s="227">
        <f>IF(E$10=0,0,E$10/PPA!E$10*1000)</f>
        <v>3.9689174932365381</v>
      </c>
      <c r="F138" s="227">
        <f>IF(F$10=0,0,F$10/PPA!F$10*1000)</f>
        <v>3.6658685416714798</v>
      </c>
      <c r="G138" s="227">
        <f>IF(G$10=0,0,G$10/PPA!G$10*1000)</f>
        <v>3.6659339657637293</v>
      </c>
      <c r="H138" s="227">
        <f>IF(H$10=0,0,H$10/PPA!H$10*1000)</f>
        <v>3.809652747695365</v>
      </c>
      <c r="I138" s="227">
        <f>IF(I$10=0,0,I$10/PPA!I$10*1000)</f>
        <v>3.3685188368343155</v>
      </c>
      <c r="J138" s="227">
        <f>IF(J$10=0,0,J$10/PPA!J$10*1000)</f>
        <v>3.1111047284617177</v>
      </c>
      <c r="K138" s="227">
        <f>IF(K$10=0,0,K$10/PPA!K$10*1000)</f>
        <v>3.2250983192956331</v>
      </c>
      <c r="L138" s="227">
        <f>IF(L$10=0,0,L$10/PPA!L$10*1000)</f>
        <v>3.4254344480227883</v>
      </c>
      <c r="M138" s="227">
        <f>IF(M$10=0,0,M$10/PPA!M$10*1000)</f>
        <v>2.9750656797866659</v>
      </c>
      <c r="N138" s="227">
        <f>IF(N$10=0,0,N$10/PPA!N$10*1000)</f>
        <v>2.8141608557184044</v>
      </c>
      <c r="O138" s="227">
        <f>IF(O$10=0,0,O$10/PPA!O$10*1000)</f>
        <v>3.9287882971344117</v>
      </c>
      <c r="P138" s="227">
        <f>IF(P$10=0,0,P$10/PPA!P$10*1000)</f>
        <v>3.3731705528138707</v>
      </c>
      <c r="Q138" s="227">
        <f>IF(Q$10=0,0,Q$10/PPA!Q$10*1000)</f>
        <v>3.4305941238986528</v>
      </c>
    </row>
    <row r="139" spans="1:17" x14ac:dyDescent="0.25">
      <c r="A139" s="127" t="s">
        <v>241</v>
      </c>
      <c r="B139" s="225">
        <f>IF(B$15=0,0,B$15/PPA!B$10*1000)</f>
        <v>8.9974930962634261</v>
      </c>
      <c r="C139" s="225">
        <f>IF(C$15=0,0,C$15/PPA!C$10*1000)</f>
        <v>9.0648972806113317</v>
      </c>
      <c r="D139" s="225">
        <f>IF(D$15=0,0,D$15/PPA!D$10*1000)</f>
        <v>9.3321497105056768</v>
      </c>
      <c r="E139" s="225">
        <f>IF(E$15=0,0,E$15/PPA!E$10*1000)</f>
        <v>8.9031719822977955</v>
      </c>
      <c r="F139" s="225">
        <f>IF(F$15=0,0,F$15/PPA!F$10*1000)</f>
        <v>8.6520636983183259</v>
      </c>
      <c r="G139" s="225">
        <f>IF(G$15=0,0,G$15/PPA!G$10*1000)</f>
        <v>8.6917482585338419</v>
      </c>
      <c r="H139" s="225">
        <f>IF(H$15=0,0,H$15/PPA!H$10*1000)</f>
        <v>8.8844342506841425</v>
      </c>
      <c r="I139" s="225">
        <f>IF(I$15=0,0,I$15/PPA!I$10*1000)</f>
        <v>8.6797002963007071</v>
      </c>
      <c r="J139" s="225">
        <f>IF(J$15=0,0,J$15/PPA!J$10*1000)</f>
        <v>7.5681657632131119</v>
      </c>
      <c r="K139" s="225">
        <f>IF(K$15=0,0,K$15/PPA!K$10*1000)</f>
        <v>7.6206723839588717</v>
      </c>
      <c r="L139" s="225">
        <f>IF(L$15=0,0,L$15/PPA!L$10*1000)</f>
        <v>7.561525972946356</v>
      </c>
      <c r="M139" s="225">
        <f>IF(M$15=0,0,M$15/PPA!M$10*1000)</f>
        <v>7.1850778244223132</v>
      </c>
      <c r="N139" s="225">
        <f>IF(N$15=0,0,N$15/PPA!N$10*1000)</f>
        <v>6.1439487959571162</v>
      </c>
      <c r="O139" s="225">
        <f>IF(O$15=0,0,O$15/PPA!O$10*1000)</f>
        <v>8.5478184083784399</v>
      </c>
      <c r="P139" s="225">
        <f>IF(P$15=0,0,P$15/PPA!P$10*1000)</f>
        <v>7.3860956599157337</v>
      </c>
      <c r="Q139" s="225">
        <f>IF(Q$15=0,0,Q$15/PPA!Q$10*1000)</f>
        <v>7.054293158681066</v>
      </c>
    </row>
    <row r="140" spans="1:17" x14ac:dyDescent="0.25">
      <c r="A140" s="127" t="s">
        <v>240</v>
      </c>
      <c r="B140" s="226">
        <f>IF(B$16=0,0,B$16/PPA!B$10*1000)</f>
        <v>241.48343205900284</v>
      </c>
      <c r="C140" s="226">
        <f>IF(C$16=0,0,C$16/PPA!C$10*1000)</f>
        <v>239.09707942895756</v>
      </c>
      <c r="D140" s="226">
        <f>IF(D$16=0,0,D$16/PPA!D$10*1000)</f>
        <v>246.6110020832661</v>
      </c>
      <c r="E140" s="226">
        <f>IF(E$16=0,0,E$16/PPA!E$10*1000)</f>
        <v>238.81994488884854</v>
      </c>
      <c r="F140" s="226">
        <f>IF(F$16=0,0,F$16/PPA!F$10*1000)</f>
        <v>219.20335047492458</v>
      </c>
      <c r="G140" s="226">
        <f>IF(G$16=0,0,G$16/PPA!G$10*1000)</f>
        <v>219.07988763481404</v>
      </c>
      <c r="H140" s="226">
        <f>IF(H$16=0,0,H$16/PPA!H$10*1000)</f>
        <v>228.14576162461174</v>
      </c>
      <c r="I140" s="226">
        <f>IF(I$16=0,0,I$16/PPA!I$10*1000)</f>
        <v>199.07271150818204</v>
      </c>
      <c r="J140" s="226">
        <f>IF(J$16=0,0,J$16/PPA!J$10*1000)</f>
        <v>185.30442350147356</v>
      </c>
      <c r="K140" s="226">
        <f>IF(K$16=0,0,K$16/PPA!K$10*1000)</f>
        <v>192.81848694402311</v>
      </c>
      <c r="L140" s="226">
        <f>IF(L$16=0,0,L$16/PPA!L$10*1000)</f>
        <v>206.51187150616735</v>
      </c>
      <c r="M140" s="226">
        <f>IF(M$16=0,0,M$16/PPA!M$10*1000)</f>
        <v>177.36968653681879</v>
      </c>
      <c r="N140" s="226">
        <f>IF(N$16=0,0,N$16/PPA!N$10*1000)</f>
        <v>169.8793327361681</v>
      </c>
      <c r="O140" s="226">
        <f>IF(O$16=0,0,O$16/PPA!O$10*1000)</f>
        <v>237.26023588764338</v>
      </c>
      <c r="P140" s="226">
        <f>IF(P$16=0,0,P$16/PPA!P$10*1000)</f>
        <v>203.55452217545974</v>
      </c>
      <c r="Q140" s="226">
        <f>IF(Q$16=0,0,Q$16/PPA!Q$10*1000)</f>
        <v>208.49405428201808</v>
      </c>
    </row>
    <row r="141" spans="1:17" x14ac:dyDescent="0.25">
      <c r="A141" s="72" t="s">
        <v>239</v>
      </c>
      <c r="B141" s="258">
        <f>IF(B$29=0,0,B$29/PPA!B$10*1000)</f>
        <v>19.99442910280753</v>
      </c>
      <c r="C141" s="258">
        <f>IF(C$29=0,0,C$29/PPA!C$10*1000)</f>
        <v>20.144216179136208</v>
      </c>
      <c r="D141" s="258">
        <f>IF(D$29=0,0,D$29/PPA!D$10*1000)</f>
        <v>20.738110467790303</v>
      </c>
      <c r="E141" s="258">
        <f>IF(E$29=0,0,E$29/PPA!E$10*1000)</f>
        <v>19.78482662732835</v>
      </c>
      <c r="F141" s="258">
        <f>IF(F$29=0,0,F$29/PPA!F$10*1000)</f>
        <v>19.226808218485093</v>
      </c>
      <c r="G141" s="258">
        <f>IF(G$29=0,0,G$29/PPA!G$10*1000)</f>
        <v>19.314996130075123</v>
      </c>
      <c r="H141" s="258">
        <f>IF(H$29=0,0,H$29/PPA!H$10*1000)</f>
        <v>19.743187223742456</v>
      </c>
      <c r="I141" s="258">
        <f>IF(I$29=0,0,I$29/PPA!I$10*1000)</f>
        <v>19.288222880668158</v>
      </c>
      <c r="J141" s="258">
        <f>IF(J$29=0,0,J$29/PPA!J$10*1000)</f>
        <v>16.818146140473509</v>
      </c>
      <c r="K141" s="258">
        <f>IF(K$29=0,0,K$29/PPA!K$10*1000)</f>
        <v>16.934827519908534</v>
      </c>
      <c r="L141" s="258">
        <f>IF(L$29=0,0,L$29/PPA!L$10*1000)</f>
        <v>16.803391050991834</v>
      </c>
      <c r="M141" s="258">
        <f>IF(M$29=0,0,M$29/PPA!M$10*1000)</f>
        <v>15.9668396098273</v>
      </c>
      <c r="N141" s="258">
        <f>IF(N$29=0,0,N$29/PPA!N$10*1000)</f>
        <v>13.653219546571314</v>
      </c>
      <c r="O141" s="258">
        <f>IF(O$29=0,0,O$29/PPA!O$10*1000)</f>
        <v>18.995152018618676</v>
      </c>
      <c r="P141" s="258">
        <f>IF(P$29=0,0,P$29/PPA!P$10*1000)</f>
        <v>16.413545910923787</v>
      </c>
      <c r="Q141" s="258">
        <f>IF(Q$29=0,0,Q$29/PPA!Q$10*1000)</f>
        <v>15.676207019291191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 t="shared" ref="B143:Q143" si="34">SUM(B$144:B$151)</f>
        <v>260.04943723182032</v>
      </c>
      <c r="C143" s="230">
        <f t="shared" si="34"/>
        <v>257.96388975221117</v>
      </c>
      <c r="D143" s="230">
        <f t="shared" si="34"/>
        <v>260.36973296620397</v>
      </c>
      <c r="E143" s="230">
        <f t="shared" si="34"/>
        <v>260.02764672323178</v>
      </c>
      <c r="F143" s="230">
        <f t="shared" si="34"/>
        <v>234.50593861469039</v>
      </c>
      <c r="G143" s="230">
        <f t="shared" si="34"/>
        <v>234.51012379972536</v>
      </c>
      <c r="H143" s="230">
        <f t="shared" si="34"/>
        <v>238.88757126199374</v>
      </c>
      <c r="I143" s="230">
        <f t="shared" si="34"/>
        <v>211.22588775799164</v>
      </c>
      <c r="J143" s="230">
        <f t="shared" si="34"/>
        <v>195.08451340441002</v>
      </c>
      <c r="K143" s="230">
        <f t="shared" si="34"/>
        <v>202.23258013312207</v>
      </c>
      <c r="L143" s="230">
        <f t="shared" si="34"/>
        <v>214.79483039506829</v>
      </c>
      <c r="M143" s="230">
        <f t="shared" si="34"/>
        <v>186.55406717031826</v>
      </c>
      <c r="N143" s="230">
        <f t="shared" si="34"/>
        <v>185.41083646038393</v>
      </c>
      <c r="O143" s="230">
        <f t="shared" si="34"/>
        <v>258.84800542487159</v>
      </c>
      <c r="P143" s="230">
        <f t="shared" si="34"/>
        <v>212.24645544155291</v>
      </c>
      <c r="Q143" s="230">
        <f t="shared" si="34"/>
        <v>215.85965828164476</v>
      </c>
    </row>
    <row r="144" spans="1:17" x14ac:dyDescent="0.25">
      <c r="A144" s="132" t="s">
        <v>83</v>
      </c>
      <c r="B144" s="229">
        <f>IF(B$32=0,0,B$32/PPA!B$11*1000)</f>
        <v>1.443798701875193</v>
      </c>
      <c r="C144" s="229">
        <f>IF(C$32=0,0,C$32/PPA!C$11*1000)</f>
        <v>1.4322197083737591</v>
      </c>
      <c r="D144" s="229">
        <f>IF(D$32=0,0,D$32/PPA!D$11*1000)</f>
        <v>1.4455769889979875</v>
      </c>
      <c r="E144" s="229">
        <f>IF(E$32=0,0,E$32/PPA!E$11*1000)</f>
        <v>1.4436777206173663</v>
      </c>
      <c r="F144" s="229">
        <f>IF(F$32=0,0,F$32/PPA!F$11*1000)</f>
        <v>1.3019807824159528</v>
      </c>
      <c r="G144" s="229">
        <f>IF(G$32=0,0,G$32/PPA!G$11*1000)</f>
        <v>1.3020040186312858</v>
      </c>
      <c r="H144" s="229">
        <f>IF(H$32=0,0,H$32/PPA!H$11*1000)</f>
        <v>1.3263076780847602</v>
      </c>
      <c r="I144" s="229">
        <f>IF(I$32=0,0,I$32/PPA!I$11*1000)</f>
        <v>1.172729561708534</v>
      </c>
      <c r="J144" s="229">
        <f>IF(J$32=0,0,J$32/PPA!J$11*1000)</f>
        <v>1.0831123889653085</v>
      </c>
      <c r="K144" s="229">
        <f>IF(K$32=0,0,K$32/PPA!K$11*1000)</f>
        <v>1.122798571614616</v>
      </c>
      <c r="L144" s="229">
        <f>IF(L$32=0,0,L$32/PPA!L$11*1000)</f>
        <v>1.1925443892325973</v>
      </c>
      <c r="M144" s="229">
        <f>IF(M$32=0,0,M$32/PPA!M$11*1000)</f>
        <v>1.0357512128354847</v>
      </c>
      <c r="N144" s="229">
        <f>IF(N$32=0,0,N$32/PPA!N$11*1000)</f>
        <v>1.0294039773539647</v>
      </c>
      <c r="O144" s="229">
        <f>IF(O$32=0,0,O$32/PPA!O$11*1000)</f>
        <v>1.4371283329571567</v>
      </c>
      <c r="P144" s="229">
        <f>IF(P$32=0,0,P$32/PPA!P$11*1000)</f>
        <v>1.1783957700740919</v>
      </c>
      <c r="Q144" s="229">
        <f>IF(Q$32=0,0,Q$32/PPA!Q$11*1000)</f>
        <v>1.1984563309646195</v>
      </c>
    </row>
    <row r="145" spans="1:17" x14ac:dyDescent="0.25">
      <c r="A145" s="76" t="s">
        <v>82</v>
      </c>
      <c r="B145" s="228">
        <f>IF(B$33=0,0,B$33/PPA!B$11*1000)</f>
        <v>2.0488588506969583</v>
      </c>
      <c r="C145" s="228">
        <f>IF(C$33=0,0,C$33/PPA!C$11*1000)</f>
        <v>2.0324273888271263</v>
      </c>
      <c r="D145" s="228">
        <f>IF(D$33=0,0,D$33/PPA!D$11*1000)</f>
        <v>2.0513823737517209</v>
      </c>
      <c r="E145" s="228">
        <f>IF(E$33=0,0,E$33/PPA!E$11*1000)</f>
        <v>2.0486871692010928</v>
      </c>
      <c r="F145" s="228">
        <f>IF(F$33=0,0,F$33/PPA!F$11*1000)</f>
        <v>1.8476085662257857</v>
      </c>
      <c r="G145" s="228">
        <f>IF(G$33=0,0,G$33/PPA!G$11*1000)</f>
        <v>1.8476415401614041</v>
      </c>
      <c r="H145" s="228">
        <f>IF(H$33=0,0,H$33/PPA!H$11*1000)</f>
        <v>1.8821302591988316</v>
      </c>
      <c r="I145" s="228">
        <f>IF(I$33=0,0,I$33/PPA!I$11*1000)</f>
        <v>1.6641913715948176</v>
      </c>
      <c r="J145" s="228">
        <f>IF(J$33=0,0,J$33/PPA!J$11*1000)</f>
        <v>1.53701786928392</v>
      </c>
      <c r="K145" s="228">
        <f>IF(K$33=0,0,K$33/PPA!K$11*1000)</f>
        <v>1.5933355446397737</v>
      </c>
      <c r="L145" s="228">
        <f>IF(L$33=0,0,L$33/PPA!L$11*1000)</f>
        <v>1.6923101008158534</v>
      </c>
      <c r="M145" s="228">
        <f>IF(M$33=0,0,M$33/PPA!M$11*1000)</f>
        <v>1.4698088014498951</v>
      </c>
      <c r="N145" s="228">
        <f>IF(N$33=0,0,N$33/PPA!N$11*1000)</f>
        <v>1.460801597345279</v>
      </c>
      <c r="O145" s="228">
        <f>IF(O$33=0,0,O$33/PPA!O$11*1000)</f>
        <v>2.0393930959644027</v>
      </c>
      <c r="P145" s="228">
        <f>IF(P$33=0,0,P$33/PPA!P$11*1000)</f>
        <v>1.6722321470468173</v>
      </c>
      <c r="Q145" s="228">
        <f>IF(Q$33=0,0,Q$33/PPA!Q$11*1000)</f>
        <v>1.7006995903802409</v>
      </c>
    </row>
    <row r="146" spans="1:17" x14ac:dyDescent="0.25">
      <c r="A146" s="76" t="s">
        <v>81</v>
      </c>
      <c r="B146" s="228">
        <f>IF(B$34=0,0,B$34/PPA!B$11*1000)</f>
        <v>7.2906538603649444</v>
      </c>
      <c r="C146" s="228">
        <f>IF(C$34=0,0,C$34/PPA!C$11*1000)</f>
        <v>7.2321841903474233</v>
      </c>
      <c r="D146" s="228">
        <f>IF(D$34=0,0,D$34/PPA!D$11*1000)</f>
        <v>7.2996335580608926</v>
      </c>
      <c r="E146" s="228">
        <f>IF(E$34=0,0,E$34/PPA!E$11*1000)</f>
        <v>7.2900429493887415</v>
      </c>
      <c r="F146" s="228">
        <f>IF(F$34=0,0,F$34/PPA!F$11*1000)</f>
        <v>6.5745253857849688</v>
      </c>
      <c r="G146" s="228">
        <f>IF(G$34=0,0,G$34/PPA!G$11*1000)</f>
        <v>6.5746427201493756</v>
      </c>
      <c r="H146" s="228">
        <f>IF(H$34=0,0,H$34/PPA!H$11*1000)</f>
        <v>6.6973672858283289</v>
      </c>
      <c r="I146" s="228">
        <f>IF(I$34=0,0,I$34/PPA!I$11*1000)</f>
        <v>5.9218541304475441</v>
      </c>
      <c r="J146" s="228">
        <f>IF(J$34=0,0,J$34/PPA!J$11*1000)</f>
        <v>5.4693202795950668</v>
      </c>
      <c r="K146" s="228">
        <f>IF(K$34=0,0,K$34/PPA!K$11*1000)</f>
        <v>5.6697209451168815</v>
      </c>
      <c r="L146" s="228">
        <f>IF(L$34=0,0,L$34/PPA!L$11*1000)</f>
        <v>6.0219117413826089</v>
      </c>
      <c r="M146" s="228">
        <f>IF(M$34=0,0,M$34/PPA!M$11*1000)</f>
        <v>5.2301637121775588</v>
      </c>
      <c r="N146" s="228">
        <f>IF(N$34=0,0,N$34/PPA!N$11*1000)</f>
        <v>5.1981125011563227</v>
      </c>
      <c r="O146" s="228">
        <f>IF(O$34=0,0,O$34/PPA!O$11*1000)</f>
        <v>7.2569709440143635</v>
      </c>
      <c r="P146" s="228">
        <f>IF(P$34=0,0,P$34/PPA!P$11*1000)</f>
        <v>5.9504664043333255</v>
      </c>
      <c r="Q146" s="228">
        <f>IF(Q$34=0,0,Q$34/PPA!Q$11*1000)</f>
        <v>6.0517648786342484</v>
      </c>
    </row>
    <row r="147" spans="1:17" x14ac:dyDescent="0.25">
      <c r="A147" s="76" t="s">
        <v>80</v>
      </c>
      <c r="B147" s="228">
        <f>IF(B$35=0,0,B$35/PPA!B$11*1000)</f>
        <v>5.775194807500772</v>
      </c>
      <c r="C147" s="228">
        <f>IF(C$35=0,0,C$35/PPA!C$11*1000)</f>
        <v>5.7288788334950365</v>
      </c>
      <c r="D147" s="228">
        <f>IF(D$35=0,0,D$35/PPA!D$11*1000)</f>
        <v>5.7823079559919499</v>
      </c>
      <c r="E147" s="228">
        <f>IF(E$35=0,0,E$35/PPA!E$11*1000)</f>
        <v>5.7747108824694653</v>
      </c>
      <c r="F147" s="228">
        <f>IF(F$35=0,0,F$35/PPA!F$11*1000)</f>
        <v>5.2079231296638113</v>
      </c>
      <c r="G147" s="228">
        <f>IF(G$35=0,0,G$35/PPA!G$11*1000)</f>
        <v>5.2080160745251431</v>
      </c>
      <c r="H147" s="228">
        <f>IF(H$35=0,0,H$35/PPA!H$11*1000)</f>
        <v>5.305230712339041</v>
      </c>
      <c r="I147" s="228">
        <f>IF(I$35=0,0,I$35/PPA!I$11*1000)</f>
        <v>4.6909182468341362</v>
      </c>
      <c r="J147" s="228">
        <f>IF(J$35=0,0,J$35/PPA!J$11*1000)</f>
        <v>4.3324495558612339</v>
      </c>
      <c r="K147" s="228">
        <f>IF(K$35=0,0,K$35/PPA!K$11*1000)</f>
        <v>4.4911942864584642</v>
      </c>
      <c r="L147" s="228">
        <f>IF(L$35=0,0,L$35/PPA!L$11*1000)</f>
        <v>4.7701775569303893</v>
      </c>
      <c r="M147" s="228">
        <f>IF(M$35=0,0,M$35/PPA!M$11*1000)</f>
        <v>4.1430048513419386</v>
      </c>
      <c r="N147" s="228">
        <f>IF(N$35=0,0,N$35/PPA!N$11*1000)</f>
        <v>4.1176159094158589</v>
      </c>
      <c r="O147" s="228">
        <f>IF(O$35=0,0,O$35/PPA!O$11*1000)</f>
        <v>5.7485133318286268</v>
      </c>
      <c r="P147" s="228">
        <f>IF(P$35=0,0,P$35/PPA!P$11*1000)</f>
        <v>4.7135830802963676</v>
      </c>
      <c r="Q147" s="228">
        <f>IF(Q$35=0,0,Q$35/PPA!Q$11*1000)</f>
        <v>4.7938253238584778</v>
      </c>
    </row>
    <row r="148" spans="1:17" x14ac:dyDescent="0.25">
      <c r="A148" s="129" t="s">
        <v>79</v>
      </c>
      <c r="B148" s="227">
        <f>IF(B$36=0,0,B$36/PPA!B$11*1000)</f>
        <v>3.4651168845004632</v>
      </c>
      <c r="C148" s="227">
        <f>IF(C$36=0,0,C$36/PPA!C$11*1000)</f>
        <v>3.4373273000970221</v>
      </c>
      <c r="D148" s="227">
        <f>IF(D$36=0,0,D$36/PPA!D$11*1000)</f>
        <v>3.4693847735951704</v>
      </c>
      <c r="E148" s="227">
        <f>IF(E$36=0,0,E$36/PPA!E$11*1000)</f>
        <v>3.4648265294816794</v>
      </c>
      <c r="F148" s="227">
        <f>IF(F$36=0,0,F$36/PPA!F$11*1000)</f>
        <v>3.1247538777982866</v>
      </c>
      <c r="G148" s="227">
        <f>IF(G$36=0,0,G$36/PPA!G$11*1000)</f>
        <v>3.1248096447150862</v>
      </c>
      <c r="H148" s="227">
        <f>IF(H$36=0,0,H$36/PPA!H$11*1000)</f>
        <v>3.1831384274034242</v>
      </c>
      <c r="I148" s="227">
        <f>IF(I$36=0,0,I$36/PPA!I$11*1000)</f>
        <v>2.8145509481004818</v>
      </c>
      <c r="J148" s="227">
        <f>IF(J$36=0,0,J$36/PPA!J$11*1000)</f>
        <v>2.5994697335167407</v>
      </c>
      <c r="K148" s="227">
        <f>IF(K$36=0,0,K$36/PPA!K$11*1000)</f>
        <v>2.6947165718750785</v>
      </c>
      <c r="L148" s="227">
        <f>IF(L$36=0,0,L$36/PPA!L$11*1000)</f>
        <v>2.8621065341582343</v>
      </c>
      <c r="M148" s="227">
        <f>IF(M$36=0,0,M$36/PPA!M$11*1000)</f>
        <v>2.4858029108051629</v>
      </c>
      <c r="N148" s="227">
        <f>IF(N$36=0,0,N$36/PPA!N$11*1000)</f>
        <v>2.4705695456495151</v>
      </c>
      <c r="O148" s="227">
        <f>IF(O$36=0,0,O$36/PPA!O$11*1000)</f>
        <v>3.4491079990971754</v>
      </c>
      <c r="P148" s="227">
        <f>IF(P$36=0,0,P$36/PPA!P$11*1000)</f>
        <v>2.8281498481778202</v>
      </c>
      <c r="Q148" s="227">
        <f>IF(Q$36=0,0,Q$36/PPA!Q$11*1000)</f>
        <v>2.876295194315087</v>
      </c>
    </row>
    <row r="149" spans="1:17" x14ac:dyDescent="0.25">
      <c r="A149" s="127" t="s">
        <v>238</v>
      </c>
      <c r="B149" s="225">
        <f>IF(B$41=0,0,B$41/PPA!B$11*1000)</f>
        <v>19.486562634787411</v>
      </c>
      <c r="C149" s="225">
        <f>IF(C$41=0,0,C$41/PPA!C$11*1000)</f>
        <v>19.876484233322614</v>
      </c>
      <c r="D149" s="225">
        <f>IF(D$41=0,0,D$41/PPA!D$11*1000)</f>
        <v>20.001699658042622</v>
      </c>
      <c r="E149" s="225">
        <f>IF(E$41=0,0,E$41/PPA!E$11*1000)</f>
        <v>19.50230478454117</v>
      </c>
      <c r="F149" s="225">
        <f>IF(F$41=0,0,F$41/PPA!F$11*1000)</f>
        <v>19.244379634857928</v>
      </c>
      <c r="G149" s="225">
        <f>IF(G$41=0,0,G$41/PPA!G$11*1000)</f>
        <v>19.397443120993412</v>
      </c>
      <c r="H149" s="225">
        <f>IF(H$41=0,0,H$41/PPA!H$11*1000)</f>
        <v>19.19879916604437</v>
      </c>
      <c r="I149" s="225">
        <f>IF(I$41=0,0,I$41/PPA!I$11*1000)</f>
        <v>20.096316954786829</v>
      </c>
      <c r="J149" s="225">
        <f>IF(J$41=0,0,J$41/PPA!J$11*1000)</f>
        <v>16.863058160358513</v>
      </c>
      <c r="K149" s="225">
        <f>IF(K$41=0,0,K$41/PPA!K$11*1000)</f>
        <v>16.62962010286196</v>
      </c>
      <c r="L149" s="225">
        <f>IF(L$41=0,0,L$41/PPA!L$11*1000)</f>
        <v>15.645923700815249</v>
      </c>
      <c r="M149" s="225">
        <f>IF(M$41=0,0,M$41/PPA!M$11*1000)</f>
        <v>15.92817471858185</v>
      </c>
      <c r="N149" s="225">
        <f>IF(N$41=0,0,N$41/PPA!N$11*1000)</f>
        <v>13.234138597215257</v>
      </c>
      <c r="O149" s="225">
        <f>IF(O$41=0,0,O$41/PPA!O$11*1000)</f>
        <v>18.358056542854136</v>
      </c>
      <c r="P149" s="225">
        <f>IF(P$41=0,0,P$41/PPA!P$11*1000)</f>
        <v>15.23206557680653</v>
      </c>
      <c r="Q149" s="225">
        <f>IF(Q$41=0,0,Q$41/PPA!Q$11*1000)</f>
        <v>13.75267957381592</v>
      </c>
    </row>
    <row r="150" spans="1:17" x14ac:dyDescent="0.25">
      <c r="A150" s="127" t="s">
        <v>237</v>
      </c>
      <c r="B150" s="226">
        <f>IF(B$54=0,0,B$54/PPA!B$11*1000)</f>
        <v>195.00270265942876</v>
      </c>
      <c r="C150" s="226">
        <f>IF(C$54=0,0,C$54/PPA!C$11*1000)</f>
        <v>192.84091073277688</v>
      </c>
      <c r="D150" s="226">
        <f>IF(D$54=0,0,D$54/PPA!D$11*1000)</f>
        <v>194.70525205256382</v>
      </c>
      <c r="E150" s="226">
        <f>IF(E$54=0,0,E$54/PPA!E$11*1000)</f>
        <v>194.96734282712455</v>
      </c>
      <c r="F150" s="226">
        <f>IF(F$54=0,0,F$54/PPA!F$11*1000)</f>
        <v>174.01828749351299</v>
      </c>
      <c r="G150" s="226">
        <f>IF(G$54=0,0,G$54/PPA!G$11*1000)</f>
        <v>173.85421566441923</v>
      </c>
      <c r="H150" s="226">
        <f>IF(H$54=0,0,H$54/PPA!H$11*1000)</f>
        <v>177.71324393908603</v>
      </c>
      <c r="I150" s="226">
        <f>IF(I$54=0,0,I$54/PPA!I$11*1000)</f>
        <v>153.71912779001261</v>
      </c>
      <c r="J150" s="226">
        <f>IF(J$54=0,0,J$54/PPA!J$11*1000)</f>
        <v>143.83052906002359</v>
      </c>
      <c r="K150" s="226">
        <f>IF(K$54=0,0,K$54/PPA!K$11*1000)</f>
        <v>150.03251132158331</v>
      </c>
      <c r="L150" s="226">
        <f>IF(L$54=0,0,L$54/PPA!L$11*1000)</f>
        <v>161.55981183796465</v>
      </c>
      <c r="M150" s="226">
        <f>IF(M$54=0,0,M$54/PPA!M$11*1000)</f>
        <v>137.75747370697306</v>
      </c>
      <c r="N150" s="226">
        <f>IF(N$54=0,0,N$54/PPA!N$11*1000)</f>
        <v>139.75549609364904</v>
      </c>
      <c r="O150" s="226">
        <f>IF(O$54=0,0,O$54/PPA!O$11*1000)</f>
        <v>195.23857457537471</v>
      </c>
      <c r="P150" s="226">
        <f>IF(P$54=0,0,P$54/PPA!P$11*1000)</f>
        <v>159.89286647251629</v>
      </c>
      <c r="Q150" s="226">
        <f>IF(Q$54=0,0,Q$54/PPA!Q$11*1000)</f>
        <v>164.51810836678811</v>
      </c>
    </row>
    <row r="151" spans="1:17" x14ac:dyDescent="0.25">
      <c r="A151" s="72" t="s">
        <v>236</v>
      </c>
      <c r="B151" s="258">
        <f>IF(B$67=0,0,B$67/PPA!B$11*1000)</f>
        <v>25.536548832665815</v>
      </c>
      <c r="C151" s="258">
        <f>IF(C$67=0,0,C$67/PPA!C$11*1000)</f>
        <v>25.383457364971317</v>
      </c>
      <c r="D151" s="258">
        <f>IF(D$67=0,0,D$67/PPA!D$11*1000)</f>
        <v>25.614495605199803</v>
      </c>
      <c r="E151" s="258">
        <f>IF(E$67=0,0,E$67/PPA!E$11*1000)</f>
        <v>25.536053860407726</v>
      </c>
      <c r="F151" s="258">
        <f>IF(F$67=0,0,F$67/PPA!F$11*1000)</f>
        <v>23.186479744430674</v>
      </c>
      <c r="G151" s="258">
        <f>IF(G$67=0,0,G$67/PPA!G$11*1000)</f>
        <v>23.201351016130445</v>
      </c>
      <c r="H151" s="258">
        <f>IF(H$67=0,0,H$67/PPA!H$11*1000)</f>
        <v>23.581353794008976</v>
      </c>
      <c r="I151" s="258">
        <f>IF(I$67=0,0,I$67/PPA!I$11*1000)</f>
        <v>21.146198754506692</v>
      </c>
      <c r="J151" s="258">
        <f>IF(J$67=0,0,J$67/PPA!J$11*1000)</f>
        <v>19.369556356805649</v>
      </c>
      <c r="K151" s="258">
        <f>IF(K$67=0,0,K$67/PPA!K$11*1000)</f>
        <v>19.99868278897199</v>
      </c>
      <c r="L151" s="258">
        <f>IF(L$67=0,0,L$67/PPA!L$11*1000)</f>
        <v>21.050044533768695</v>
      </c>
      <c r="M151" s="258">
        <f>IF(M$67=0,0,M$67/PPA!M$11*1000)</f>
        <v>18.50388725615333</v>
      </c>
      <c r="N151" s="258">
        <f>IF(N$67=0,0,N$67/PPA!N$11*1000)</f>
        <v>18.144698238598703</v>
      </c>
      <c r="O151" s="258">
        <f>IF(O$67=0,0,O$67/PPA!O$11*1000)</f>
        <v>25.32026060278104</v>
      </c>
      <c r="P151" s="258">
        <f>IF(P$67=0,0,P$67/PPA!P$11*1000)</f>
        <v>20.778696142301669</v>
      </c>
      <c r="Q151" s="258">
        <f>IF(Q$67=0,0,Q$67/PPA!Q$11*1000)</f>
        <v>20.967829022888044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 t="shared" ref="B153:Q153" si="35">SUM(B$154:B$159)</f>
        <v>208.43707579413194</v>
      </c>
      <c r="C153" s="230">
        <f t="shared" si="35"/>
        <v>201.45105292144149</v>
      </c>
      <c r="D153" s="230">
        <f t="shared" si="35"/>
        <v>207.73926612027714</v>
      </c>
      <c r="E153" s="230">
        <f t="shared" si="35"/>
        <v>207.46632830889951</v>
      </c>
      <c r="F153" s="230">
        <f t="shared" si="35"/>
        <v>191.62511886420697</v>
      </c>
      <c r="G153" s="230">
        <f t="shared" si="35"/>
        <v>186.5225415646116</v>
      </c>
      <c r="H153" s="230">
        <f t="shared" si="35"/>
        <v>193.83494618695562</v>
      </c>
      <c r="I153" s="230">
        <f t="shared" si="35"/>
        <v>165.65745292663513</v>
      </c>
      <c r="J153" s="230">
        <f t="shared" si="35"/>
        <v>152.99830877280272</v>
      </c>
      <c r="K153" s="230">
        <f t="shared" si="35"/>
        <v>158.60430025517567</v>
      </c>
      <c r="L153" s="230">
        <f t="shared" si="35"/>
        <v>168.45645617938445</v>
      </c>
      <c r="M153" s="230">
        <f t="shared" si="35"/>
        <v>142.03536293608624</v>
      </c>
      <c r="N153" s="230">
        <f t="shared" si="35"/>
        <v>141.16494938108679</v>
      </c>
      <c r="O153" s="230">
        <f t="shared" si="35"/>
        <v>194.66369465418802</v>
      </c>
      <c r="P153" s="230">
        <f t="shared" si="35"/>
        <v>159.22254525566126</v>
      </c>
      <c r="Q153" s="230">
        <f t="shared" si="35"/>
        <v>161.933089238729</v>
      </c>
    </row>
    <row r="154" spans="1:17" x14ac:dyDescent="0.25">
      <c r="A154" s="132" t="s">
        <v>83</v>
      </c>
      <c r="B154" s="275">
        <f>IF(B$82=0,0,B$82/PPA!B$12*1000)</f>
        <v>8.1094392767331289</v>
      </c>
      <c r="C154" s="275">
        <f>IF(C$82=0,0,C$82/PPA!C$12*1000)</f>
        <v>7.8376415264715256</v>
      </c>
      <c r="D154" s="275">
        <f>IF(D$82=0,0,D$82/PPA!D$12*1000)</f>
        <v>8.0822903390727685</v>
      </c>
      <c r="E154" s="275">
        <f>IF(E$82=0,0,E$82/PPA!E$12*1000)</f>
        <v>8.071671438384115</v>
      </c>
      <c r="F154" s="275">
        <f>IF(F$82=0,0,F$82/PPA!F$12*1000)</f>
        <v>7.4553543768809822</v>
      </c>
      <c r="G154" s="275">
        <f>IF(G$82=0,0,G$82/PPA!G$12*1000)</f>
        <v>7.2568338372492756</v>
      </c>
      <c r="H154" s="275">
        <f>IF(H$82=0,0,H$82/PPA!H$12*1000)</f>
        <v>7.5413297745765204</v>
      </c>
      <c r="I154" s="275">
        <f>IF(I$82=0,0,I$82/PPA!I$12*1000)</f>
        <v>6.4450580595059579</v>
      </c>
      <c r="J154" s="275">
        <f>IF(J$82=0,0,J$82/PPA!J$12*1000)</f>
        <v>5.952542222677061</v>
      </c>
      <c r="K154" s="275">
        <f>IF(K$82=0,0,K$82/PPA!K$12*1000)</f>
        <v>6.1706485616716069</v>
      </c>
      <c r="L154" s="275">
        <f>IF(L$82=0,0,L$82/PPA!L$12*1000)</f>
        <v>6.5539558975084811</v>
      </c>
      <c r="M154" s="275">
        <f>IF(M$82=0,0,M$82/PPA!M$12*1000)</f>
        <v>5.5260185669490651</v>
      </c>
      <c r="N154" s="275">
        <f>IF(N$82=0,0,N$82/PPA!N$12*1000)</f>
        <v>5.4921543139459903</v>
      </c>
      <c r="O154" s="275">
        <f>IF(O$82=0,0,O$82/PPA!O$12*1000)</f>
        <v>7.5735730083922963</v>
      </c>
      <c r="P154" s="275">
        <f>IF(P$82=0,0,P$82/PPA!P$12*1000)</f>
        <v>6.1947019613390122</v>
      </c>
      <c r="Q154" s="275">
        <f>IF(Q$82=0,0,Q$82/PPA!Q$12*1000)</f>
        <v>6.3001582087645538</v>
      </c>
    </row>
    <row r="155" spans="1:17" x14ac:dyDescent="0.25">
      <c r="A155" s="76" t="s">
        <v>82</v>
      </c>
      <c r="B155" s="274">
        <f>IF(B$83=0,0,B$83/PPA!B$12*1000)</f>
        <v>3.5757523260359978</v>
      </c>
      <c r="C155" s="274">
        <f>IF(C$83=0,0,C$83/PPA!C$12*1000)</f>
        <v>3.45590662468181</v>
      </c>
      <c r="D155" s="274">
        <f>IF(D$83=0,0,D$83/PPA!D$12*1000)</f>
        <v>3.5637813532380429</v>
      </c>
      <c r="E155" s="274">
        <f>IF(E$83=0,0,E$83/PPA!E$12*1000)</f>
        <v>3.5590990863707961</v>
      </c>
      <c r="F155" s="274">
        <f>IF(F$83=0,0,F$83/PPA!F$12*1000)</f>
        <v>3.2873420522478032</v>
      </c>
      <c r="G155" s="274">
        <f>IF(G$83=0,0,G$83/PPA!G$12*1000)</f>
        <v>3.199806988832179</v>
      </c>
      <c r="H155" s="274">
        <f>IF(H$83=0,0,H$83/PPA!H$12*1000)</f>
        <v>3.3252517914789403</v>
      </c>
      <c r="I155" s="274">
        <f>IF(I$83=0,0,I$83/PPA!I$12*1000)</f>
        <v>2.8418649627030055</v>
      </c>
      <c r="J155" s="274">
        <f>IF(J$83=0,0,J$83/PPA!J$12*1000)</f>
        <v>2.624696476812332</v>
      </c>
      <c r="K155" s="274">
        <f>IF(K$83=0,0,K$83/PPA!K$12*1000)</f>
        <v>2.7208676450484077</v>
      </c>
      <c r="L155" s="274">
        <f>IF(L$83=0,0,L$83/PPA!L$12*1000)</f>
        <v>2.8898820554081723</v>
      </c>
      <c r="M155" s="274">
        <f>IF(M$83=0,0,M$83/PPA!M$12*1000)</f>
        <v>2.4366263893459199</v>
      </c>
      <c r="N155" s="274">
        <f>IF(N$83=0,0,N$83/PPA!N$12*1000)</f>
        <v>2.4216943851329238</v>
      </c>
      <c r="O155" s="274">
        <f>IF(O$83=0,0,O$83/PPA!O$12*1000)</f>
        <v>3.339469028254666</v>
      </c>
      <c r="P155" s="274">
        <f>IF(P$83=0,0,P$83/PPA!P$12*1000)</f>
        <v>2.7314736804196285</v>
      </c>
      <c r="Q155" s="274">
        <f>IF(Q$83=0,0,Q$83/PPA!Q$12*1000)</f>
        <v>2.7779732482884953</v>
      </c>
    </row>
    <row r="156" spans="1:17" x14ac:dyDescent="0.25">
      <c r="A156" s="76" t="s">
        <v>81</v>
      </c>
      <c r="B156" s="274">
        <f>IF(B$84=0,0,B$84/PPA!B$12*1000)</f>
        <v>27.735823330019347</v>
      </c>
      <c r="C156" s="274">
        <f>IF(C$84=0,0,C$84/PPA!C$12*1000)</f>
        <v>26.806223375509376</v>
      </c>
      <c r="D156" s="274">
        <f>IF(D$84=0,0,D$84/PPA!D$12*1000)</f>
        <v>27.642968804219286</v>
      </c>
      <c r="E156" s="274">
        <f>IF(E$84=0,0,E$84/PPA!E$12*1000)</f>
        <v>27.606650145997808</v>
      </c>
      <c r="F156" s="274">
        <f>IF(F$84=0,0,F$84/PPA!F$12*1000)</f>
        <v>25.498728679445573</v>
      </c>
      <c r="G156" s="274">
        <f>IF(G$84=0,0,G$84/PPA!G$12*1000)</f>
        <v>24.819750709858603</v>
      </c>
      <c r="H156" s="274">
        <f>IF(H$84=0,0,H$84/PPA!H$12*1000)</f>
        <v>25.79278087711765</v>
      </c>
      <c r="I156" s="274">
        <f>IF(I$84=0,0,I$84/PPA!I$12*1000)</f>
        <v>22.04332329154418</v>
      </c>
      <c r="J156" s="274">
        <f>IF(J$84=0,0,J$84/PPA!J$12*1000)</f>
        <v>20.358825538818426</v>
      </c>
      <c r="K156" s="274">
        <f>IF(K$84=0,0,K$84/PPA!K$12*1000)</f>
        <v>21.10479066403569</v>
      </c>
      <c r="L156" s="274">
        <f>IF(L$84=0,0,L$84/PPA!L$12*1000)</f>
        <v>22.41577459092376</v>
      </c>
      <c r="M156" s="274">
        <f>IF(M$84=0,0,M$84/PPA!M$12*1000)</f>
        <v>18.900033585682134</v>
      </c>
      <c r="N156" s="274">
        <f>IF(N$84=0,0,N$84/PPA!N$12*1000)</f>
        <v>18.784211405326069</v>
      </c>
      <c r="O156" s="274">
        <f>IF(O$84=0,0,O$84/PPA!O$12*1000)</f>
        <v>25.903058863817503</v>
      </c>
      <c r="P156" s="274">
        <f>IF(P$84=0,0,P$84/PPA!P$12*1000)</f>
        <v>21.187057861667419</v>
      </c>
      <c r="Q156" s="274">
        <f>IF(Q$84=0,0,Q$84/PPA!Q$12*1000)</f>
        <v>21.54773826728233</v>
      </c>
    </row>
    <row r="157" spans="1:17" x14ac:dyDescent="0.25">
      <c r="A157" s="76" t="s">
        <v>80</v>
      </c>
      <c r="B157" s="274">
        <f>IF(B$85=0,0,B$85/PPA!B$12*1000)</f>
        <v>12.246918457807501</v>
      </c>
      <c r="C157" s="274">
        <f>IF(C$85=0,0,C$85/PPA!C$12*1000)</f>
        <v>11.836448045380868</v>
      </c>
      <c r="D157" s="274">
        <f>IF(D$85=0,0,D$85/PPA!D$12*1000)</f>
        <v>12.205917987319179</v>
      </c>
      <c r="E157" s="274">
        <f>IF(E$85=0,0,E$85/PPA!E$12*1000)</f>
        <v>12.189881266849662</v>
      </c>
      <c r="F157" s="274">
        <f>IF(F$85=0,0,F$85/PPA!F$12*1000)</f>
        <v>11.259115952650886</v>
      </c>
      <c r="G157" s="274">
        <f>IF(G$85=0,0,G$85/PPA!G$12*1000)</f>
        <v>10.95930917463542</v>
      </c>
      <c r="H157" s="274">
        <f>IF(H$85=0,0,H$85/PPA!H$12*1000)</f>
        <v>11.388956456910634</v>
      </c>
      <c r="I157" s="274">
        <f>IF(I$85=0,0,I$85/PPA!I$12*1000)</f>
        <v>9.7333610644412083</v>
      </c>
      <c r="J157" s="274">
        <f>IF(J$85=0,0,J$85/PPA!J$12*1000)</f>
        <v>8.9895610201979235</v>
      </c>
      <c r="K157" s="274">
        <f>IF(K$85=0,0,K$85/PPA!K$12*1000)</f>
        <v>9.3189463768971077</v>
      </c>
      <c r="L157" s="274">
        <f>IF(L$85=0,0,L$85/PPA!L$12*1000)</f>
        <v>9.89781916033877</v>
      </c>
      <c r="M157" s="274">
        <f>IF(M$85=0,0,M$85/PPA!M$12*1000)</f>
        <v>8.3454227199070772</v>
      </c>
      <c r="N157" s="274">
        <f>IF(N$85=0,0,N$85/PPA!N$12*1000)</f>
        <v>8.2942807443634479</v>
      </c>
      <c r="O157" s="274">
        <f>IF(O$85=0,0,O$85/PPA!O$12*1000)</f>
        <v>11.437650360629821</v>
      </c>
      <c r="P157" s="274">
        <f>IF(P$85=0,0,P$85/PPA!P$12*1000)</f>
        <v>9.3552719493944512</v>
      </c>
      <c r="Q157" s="274">
        <f>IF(Q$85=0,0,Q$85/PPA!Q$12*1000)</f>
        <v>9.5145325368425233</v>
      </c>
    </row>
    <row r="158" spans="1:17" x14ac:dyDescent="0.25">
      <c r="A158" s="129" t="s">
        <v>79</v>
      </c>
      <c r="B158" s="273">
        <f>IF(B$86=0,0,B$86/PPA!B$12*1000)</f>
        <v>42.424942354007484</v>
      </c>
      <c r="C158" s="273">
        <f>IF(C$86=0,0,C$86/PPA!C$12*1000)</f>
        <v>41.00301865579555</v>
      </c>
      <c r="D158" s="273">
        <f>IF(D$86=0,0,D$86/PPA!D$12*1000)</f>
        <v>42.282911311427512</v>
      </c>
      <c r="E158" s="273">
        <f>IF(E$86=0,0,E$86/PPA!E$12*1000)</f>
        <v>42.2273579945821</v>
      </c>
      <c r="F158" s="273">
        <f>IF(F$86=0,0,F$86/PPA!F$12*1000)</f>
        <v>39.003064068233705</v>
      </c>
      <c r="G158" s="273">
        <f>IF(G$86=0,0,G$86/PPA!G$12*1000)</f>
        <v>37.964493809236167</v>
      </c>
      <c r="H158" s="273">
        <f>IF(H$86=0,0,H$86/PPA!H$12*1000)</f>
        <v>39.452848716299471</v>
      </c>
      <c r="I158" s="273">
        <f>IF(I$86=0,0,I$86/PPA!I$12*1000)</f>
        <v>33.71764770805742</v>
      </c>
      <c r="J158" s="273">
        <f>IF(J$86=0,0,J$86/PPA!J$12*1000)</f>
        <v>31.141026159653745</v>
      </c>
      <c r="K158" s="273">
        <f>IF(K$86=0,0,K$86/PPA!K$12*1000)</f>
        <v>32.282060520122464</v>
      </c>
      <c r="L158" s="273">
        <f>IF(L$86=0,0,L$86/PPA!L$12*1000)</f>
        <v>34.287352263708804</v>
      </c>
      <c r="M158" s="273">
        <f>IF(M$86=0,0,M$86/PPA!M$12*1000)</f>
        <v>28.909646049465611</v>
      </c>
      <c r="N158" s="273">
        <f>IF(N$86=0,0,N$86/PPA!N$12*1000)</f>
        <v>28.732483494510792</v>
      </c>
      <c r="O158" s="273">
        <f>IF(O$86=0,0,O$86/PPA!O$12*1000)</f>
        <v>39.621530827264387</v>
      </c>
      <c r="P158" s="273">
        <f>IF(P$86=0,0,P$86/PPA!P$12*1000)</f>
        <v>32.407897098890061</v>
      </c>
      <c r="Q158" s="273">
        <f>IF(Q$86=0,0,Q$86/PPA!Q$12*1000)</f>
        <v>32.959596799106677</v>
      </c>
    </row>
    <row r="159" spans="1:17" x14ac:dyDescent="0.25">
      <c r="A159" s="72" t="s">
        <v>235</v>
      </c>
      <c r="B159" s="272">
        <f>IF(B$91=0,0,B$91/PPA!B$12*1000)</f>
        <v>114.3442000495285</v>
      </c>
      <c r="C159" s="272">
        <f>IF(C$91=0,0,C$91/PPA!C$12*1000)</f>
        <v>110.51181469360235</v>
      </c>
      <c r="D159" s="272">
        <f>IF(D$91=0,0,D$91/PPA!D$12*1000)</f>
        <v>113.96139632500034</v>
      </c>
      <c r="E159" s="272">
        <f>IF(E$91=0,0,E$91/PPA!E$12*1000)</f>
        <v>113.81166837671503</v>
      </c>
      <c r="F159" s="272">
        <f>IF(F$91=0,0,F$91/PPA!F$12*1000)</f>
        <v>105.12151373474804</v>
      </c>
      <c r="G159" s="272">
        <f>IF(G$91=0,0,G$91/PPA!G$12*1000)</f>
        <v>102.32234704479995</v>
      </c>
      <c r="H159" s="272">
        <f>IF(H$91=0,0,H$91/PPA!H$12*1000)</f>
        <v>106.33377857057239</v>
      </c>
      <c r="I159" s="272">
        <f>IF(I$91=0,0,I$91/PPA!I$12*1000)</f>
        <v>90.876197840383369</v>
      </c>
      <c r="J159" s="272">
        <f>IF(J$91=0,0,J$91/PPA!J$12*1000)</f>
        <v>83.931657354643235</v>
      </c>
      <c r="K159" s="272">
        <f>IF(K$91=0,0,K$91/PPA!K$12*1000)</f>
        <v>87.006986487400397</v>
      </c>
      <c r="L159" s="272">
        <f>IF(L$91=0,0,L$91/PPA!L$12*1000)</f>
        <v>92.411672211496466</v>
      </c>
      <c r="M159" s="272">
        <f>IF(M$91=0,0,M$91/PPA!M$12*1000)</f>
        <v>77.917615624736456</v>
      </c>
      <c r="N159" s="272">
        <f>IF(N$91=0,0,N$91/PPA!N$12*1000)</f>
        <v>77.440125037807576</v>
      </c>
      <c r="O159" s="272">
        <f>IF(O$91=0,0,O$91/PPA!O$12*1000)</f>
        <v>106.78841256582935</v>
      </c>
      <c r="P159" s="272">
        <f>IF(P$91=0,0,P$91/PPA!P$12*1000)</f>
        <v>87.346142703950676</v>
      </c>
      <c r="Q159" s="272">
        <f>IF(Q$91=0,0,Q$91/PPA!Q$12*1000)</f>
        <v>88.833090178444422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337.58858610501227</v>
      </c>
      <c r="C5" s="96">
        <v>319.30889046064021</v>
      </c>
      <c r="D5" s="96">
        <v>324.84823313021315</v>
      </c>
      <c r="E5" s="96">
        <v>317.1776262065797</v>
      </c>
      <c r="F5" s="96">
        <v>301.97453643584549</v>
      </c>
      <c r="G5" s="96">
        <v>302.21363057569175</v>
      </c>
      <c r="H5" s="96">
        <v>303.54748891439203</v>
      </c>
      <c r="I5" s="96">
        <v>251.26934031990575</v>
      </c>
      <c r="J5" s="96">
        <v>228.11941817046426</v>
      </c>
      <c r="K5" s="96">
        <v>179.16874485479917</v>
      </c>
      <c r="L5" s="96">
        <v>206.20168183204964</v>
      </c>
      <c r="M5" s="96">
        <v>180.05915626384797</v>
      </c>
      <c r="N5" s="96">
        <v>283.49857570982988</v>
      </c>
      <c r="O5" s="96">
        <v>240.16400407994709</v>
      </c>
      <c r="P5" s="96">
        <v>200.95682032801548</v>
      </c>
      <c r="Q5" s="96">
        <v>212.66077727113213</v>
      </c>
    </row>
    <row r="6" spans="1:17" x14ac:dyDescent="0.25">
      <c r="A6" s="132" t="s">
        <v>83</v>
      </c>
      <c r="B6" s="160">
        <v>1.4583485088453969</v>
      </c>
      <c r="C6" s="160">
        <v>1.3788322194651941</v>
      </c>
      <c r="D6" s="160">
        <v>1.4027980184547078</v>
      </c>
      <c r="E6" s="160">
        <v>1.3702160617017629</v>
      </c>
      <c r="F6" s="160">
        <v>1.3025402408012856</v>
      </c>
      <c r="G6" s="160">
        <v>1.3030838879148752</v>
      </c>
      <c r="H6" s="160">
        <v>1.3098239967524519</v>
      </c>
      <c r="I6" s="160">
        <v>1.0806844698147897</v>
      </c>
      <c r="J6" s="160">
        <v>0.98300150246480733</v>
      </c>
      <c r="K6" s="160">
        <v>0.77268399220727613</v>
      </c>
      <c r="L6" s="160">
        <v>0.89105794510231962</v>
      </c>
      <c r="M6" s="160">
        <v>0.77599408326950847</v>
      </c>
      <c r="N6" s="160">
        <v>1.2255712462702255</v>
      </c>
      <c r="O6" s="160">
        <v>1.0384550440680715</v>
      </c>
      <c r="P6" s="160">
        <v>0.86870886097291478</v>
      </c>
      <c r="Q6" s="160">
        <v>0.92086590119563749</v>
      </c>
    </row>
    <row r="7" spans="1:17" x14ac:dyDescent="0.25">
      <c r="A7" s="76" t="s">
        <v>82</v>
      </c>
      <c r="B7" s="159">
        <v>0.53263956691172165</v>
      </c>
      <c r="C7" s="159">
        <v>0.50359745408271717</v>
      </c>
      <c r="D7" s="159">
        <v>0.51235059691314688</v>
      </c>
      <c r="E7" s="159">
        <v>0.50045053377407966</v>
      </c>
      <c r="F7" s="159">
        <v>0.47573297160276812</v>
      </c>
      <c r="G7" s="159">
        <v>0.47593153042555886</v>
      </c>
      <c r="H7" s="159">
        <v>0.4783932524559309</v>
      </c>
      <c r="I7" s="159">
        <v>0.39470353244033496</v>
      </c>
      <c r="J7" s="159">
        <v>0.35902631735191998</v>
      </c>
      <c r="K7" s="159">
        <v>0.28221105207200808</v>
      </c>
      <c r="L7" s="159">
        <v>0.32544533429002392</v>
      </c>
      <c r="M7" s="159">
        <v>0.2834200123850828</v>
      </c>
      <c r="N7" s="159">
        <v>0.44762121939539457</v>
      </c>
      <c r="O7" s="159">
        <v>0.37927987828343462</v>
      </c>
      <c r="P7" s="159">
        <v>0.31728267192272436</v>
      </c>
      <c r="Q7" s="159">
        <v>0.33633223596528844</v>
      </c>
    </row>
    <row r="8" spans="1:17" x14ac:dyDescent="0.25">
      <c r="A8" s="76" t="s">
        <v>81</v>
      </c>
      <c r="B8" s="159">
        <v>16.790544876659155</v>
      </c>
      <c r="C8" s="159">
        <v>15.875042294686651</v>
      </c>
      <c r="D8" s="159">
        <v>16.150970045150771</v>
      </c>
      <c r="E8" s="159">
        <v>15.775841052518683</v>
      </c>
      <c r="F8" s="159">
        <v>14.996662481002978</v>
      </c>
      <c r="G8" s="159">
        <v>15.002921705874414</v>
      </c>
      <c r="H8" s="159">
        <v>15.080523252572263</v>
      </c>
      <c r="I8" s="159">
        <v>12.442348984400036</v>
      </c>
      <c r="J8" s="159">
        <v>11.317686232645553</v>
      </c>
      <c r="K8" s="159">
        <v>8.8962173087858254</v>
      </c>
      <c r="L8" s="159">
        <v>10.25910358477301</v>
      </c>
      <c r="M8" s="159">
        <v>8.9343277002245944</v>
      </c>
      <c r="N8" s="159">
        <v>14.1104879150837</v>
      </c>
      <c r="O8" s="159">
        <v>11.956144854306888</v>
      </c>
      <c r="P8" s="159">
        <v>10.001789713808039</v>
      </c>
      <c r="Q8" s="159">
        <v>10.602294407426635</v>
      </c>
    </row>
    <row r="9" spans="1:17" x14ac:dyDescent="0.25">
      <c r="A9" s="76" t="s">
        <v>80</v>
      </c>
      <c r="B9" s="159">
        <v>5.875938512464324</v>
      </c>
      <c r="C9" s="159">
        <v>5.5555536220876682</v>
      </c>
      <c r="D9" s="159">
        <v>5.6521159735491535</v>
      </c>
      <c r="E9" s="159">
        <v>5.52083763141429</v>
      </c>
      <c r="F9" s="159">
        <v>5.2481600375608233</v>
      </c>
      <c r="G9" s="159">
        <v>5.2503504858607695</v>
      </c>
      <c r="H9" s="159">
        <v>5.2775075507576066</v>
      </c>
      <c r="I9" s="159">
        <v>4.3542647436409139</v>
      </c>
      <c r="J9" s="159">
        <v>3.9606831639415692</v>
      </c>
      <c r="K9" s="159">
        <v>3.1132775192193374</v>
      </c>
      <c r="L9" s="159">
        <v>3.5902266602990043</v>
      </c>
      <c r="M9" s="159">
        <v>3.126614448927405</v>
      </c>
      <c r="N9" s="159">
        <v>4.9380386389461819</v>
      </c>
      <c r="O9" s="159">
        <v>4.1841150794150099</v>
      </c>
      <c r="P9" s="159">
        <v>3.5001783327848588</v>
      </c>
      <c r="Q9" s="159">
        <v>3.7103280737294884</v>
      </c>
    </row>
    <row r="10" spans="1:17" x14ac:dyDescent="0.25">
      <c r="A10" s="129" t="s">
        <v>79</v>
      </c>
      <c r="B10" s="158">
        <v>5.537138503186231</v>
      </c>
      <c r="C10" s="158">
        <v>5.228976725518228</v>
      </c>
      <c r="D10" s="158">
        <v>5.3240491534069587</v>
      </c>
      <c r="E10" s="158">
        <v>5.1888722980396933</v>
      </c>
      <c r="F10" s="158">
        <v>4.9743303608199438</v>
      </c>
      <c r="G10" s="158">
        <v>5.0506495975638117</v>
      </c>
      <c r="H10" s="158">
        <v>4.9880764693812214</v>
      </c>
      <c r="I10" s="158">
        <v>4.2093994851541288</v>
      </c>
      <c r="J10" s="158">
        <v>3.7824402699619251</v>
      </c>
      <c r="K10" s="158">
        <v>2.9784283442192523</v>
      </c>
      <c r="L10" s="158">
        <v>3.4019476039889227</v>
      </c>
      <c r="M10" s="158">
        <v>3.0022266676609948</v>
      </c>
      <c r="N10" s="158">
        <v>4.6475713388451556</v>
      </c>
      <c r="O10" s="158">
        <v>3.9086797256779064</v>
      </c>
      <c r="P10" s="158">
        <v>3.2863373684762873</v>
      </c>
      <c r="Q10" s="158">
        <v>3.4614752344031903</v>
      </c>
    </row>
    <row r="11" spans="1:17" x14ac:dyDescent="0.25">
      <c r="A11" s="92" t="s">
        <v>125</v>
      </c>
      <c r="B11" s="91">
        <v>1.5886547993066512E-2</v>
      </c>
      <c r="C11" s="91">
        <v>1.8681160263098111E-2</v>
      </c>
      <c r="D11" s="91">
        <v>1.3608451628372901E-2</v>
      </c>
      <c r="E11" s="91">
        <v>2.8350651001518255E-2</v>
      </c>
      <c r="F11" s="91">
        <v>2.0547742266345238E-2</v>
      </c>
      <c r="G11" s="91">
        <v>2.5217877184713803E-2</v>
      </c>
      <c r="H11" s="91">
        <v>2.2237939301714832E-2</v>
      </c>
      <c r="I11" s="91">
        <v>2.4618399064858538E-2</v>
      </c>
      <c r="J11" s="91">
        <v>2.1031755673967579E-2</v>
      </c>
      <c r="K11" s="91">
        <v>1.4669380936810221E-2</v>
      </c>
      <c r="L11" s="91">
        <v>2.0401843060604326E-2</v>
      </c>
      <c r="M11" s="91">
        <v>2.2532350330245917E-2</v>
      </c>
      <c r="N11" s="91">
        <v>2.1623386174423338E-2</v>
      </c>
      <c r="O11" s="91">
        <v>1.2661353881304613E-2</v>
      </c>
      <c r="P11" s="91">
        <v>1.3376048499190316E-2</v>
      </c>
      <c r="Q11" s="91">
        <v>1.4059372708535406E-2</v>
      </c>
    </row>
    <row r="12" spans="1:17" x14ac:dyDescent="0.25">
      <c r="A12" s="92" t="s">
        <v>26</v>
      </c>
      <c r="B12" s="91">
        <v>2.7166517899772349</v>
      </c>
      <c r="C12" s="91">
        <v>2.5882419933808678</v>
      </c>
      <c r="D12" s="91">
        <v>2.6246004012979056</v>
      </c>
      <c r="E12" s="91">
        <v>2.5870572059272123</v>
      </c>
      <c r="F12" s="91">
        <v>2.299566551731953</v>
      </c>
      <c r="G12" s="91">
        <v>1.9914950672103968</v>
      </c>
      <c r="H12" s="91">
        <v>2.3671703108536537</v>
      </c>
      <c r="I12" s="91">
        <v>1.5614908883177401</v>
      </c>
      <c r="J12" s="91">
        <v>1.6113650065417895</v>
      </c>
      <c r="K12" s="91">
        <v>1.2481286895723913</v>
      </c>
      <c r="L12" s="91">
        <v>1.567133213362478</v>
      </c>
      <c r="M12" s="91">
        <v>1.1964806183670686</v>
      </c>
      <c r="N12" s="91">
        <v>2.2935254666412832</v>
      </c>
      <c r="O12" s="91">
        <v>2.0713186649032607</v>
      </c>
      <c r="P12" s="91">
        <v>1.6610518283180788</v>
      </c>
      <c r="Q12" s="91">
        <v>1.8510964820141622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2.8046001652159291</v>
      </c>
      <c r="C14" s="157">
        <v>2.6220535718742615</v>
      </c>
      <c r="D14" s="157">
        <v>2.6858403004806806</v>
      </c>
      <c r="E14" s="157">
        <v>2.5734644411109628</v>
      </c>
      <c r="F14" s="157">
        <v>2.6542160668216455</v>
      </c>
      <c r="G14" s="157">
        <v>3.0339366531687015</v>
      </c>
      <c r="H14" s="157">
        <v>2.5986682192258534</v>
      </c>
      <c r="I14" s="157">
        <v>2.6232901977715302</v>
      </c>
      <c r="J14" s="157">
        <v>2.1500435077461679</v>
      </c>
      <c r="K14" s="157">
        <v>1.7156302737100506</v>
      </c>
      <c r="L14" s="157">
        <v>1.8144125475658406</v>
      </c>
      <c r="M14" s="157">
        <v>1.7832136989636802</v>
      </c>
      <c r="N14" s="157">
        <v>2.3324224860294489</v>
      </c>
      <c r="O14" s="157">
        <v>1.8246997068933408</v>
      </c>
      <c r="P14" s="157">
        <v>1.6119094916590184</v>
      </c>
      <c r="Q14" s="157">
        <v>1.5963193796804929</v>
      </c>
    </row>
    <row r="15" spans="1:17" x14ac:dyDescent="0.25">
      <c r="A15" s="156" t="s">
        <v>241</v>
      </c>
      <c r="B15" s="155">
        <v>9.7581495919965366</v>
      </c>
      <c r="C15" s="155">
        <v>9.3703527258907187</v>
      </c>
      <c r="D15" s="155">
        <v>9.5172048788711532</v>
      </c>
      <c r="E15" s="155">
        <v>9.1729591587125956</v>
      </c>
      <c r="F15" s="155">
        <v>9.1744847755276258</v>
      </c>
      <c r="G15" s="155">
        <v>9.2202477404943188</v>
      </c>
      <c r="H15" s="155">
        <v>9.1160152510858765</v>
      </c>
      <c r="I15" s="155">
        <v>8.310217176028635</v>
      </c>
      <c r="J15" s="155">
        <v>7.1363788980600686</v>
      </c>
      <c r="K15" s="155">
        <v>5.4487886361528401</v>
      </c>
      <c r="L15" s="155">
        <v>5.8701263363949128</v>
      </c>
      <c r="M15" s="155">
        <v>5.5929513591079836</v>
      </c>
      <c r="N15" s="155">
        <v>7.9851843499804422</v>
      </c>
      <c r="O15" s="155">
        <v>6.7426726243139798</v>
      </c>
      <c r="P15" s="155">
        <v>5.6767346336421305</v>
      </c>
      <c r="Q15" s="155">
        <v>5.6510385528463809</v>
      </c>
    </row>
    <row r="16" spans="1:17" x14ac:dyDescent="0.25">
      <c r="A16" s="156" t="s">
        <v>240</v>
      </c>
      <c r="B16" s="206">
        <v>275.84495194939961</v>
      </c>
      <c r="C16" s="206">
        <v>260.47164804749389</v>
      </c>
      <c r="D16" s="206">
        <v>265.03592229092914</v>
      </c>
      <c r="E16" s="206">
        <v>259.1643606774424</v>
      </c>
      <c r="F16" s="206">
        <v>245.31512992834544</v>
      </c>
      <c r="G16" s="206">
        <v>245.32075694131396</v>
      </c>
      <c r="H16" s="206">
        <v>246.94022150108356</v>
      </c>
      <c r="I16" s="206">
        <v>201.92021790193158</v>
      </c>
      <c r="J16" s="206">
        <v>184.64399009263542</v>
      </c>
      <c r="K16" s="206">
        <v>145.50947560378754</v>
      </c>
      <c r="L16" s="206">
        <v>168.75522487731388</v>
      </c>
      <c r="M16" s="206">
        <v>145.85403054500776</v>
      </c>
      <c r="N16" s="206">
        <v>232.31242613792267</v>
      </c>
      <c r="O16" s="206">
        <v>196.89762867298424</v>
      </c>
      <c r="P16" s="206">
        <v>164.62910129171277</v>
      </c>
      <c r="Q16" s="206">
        <v>175.35913719918304</v>
      </c>
    </row>
    <row r="17" spans="1:17" x14ac:dyDescent="0.25">
      <c r="A17" s="152" t="s">
        <v>249</v>
      </c>
      <c r="B17" s="264">
        <v>177.1548318086798</v>
      </c>
      <c r="C17" s="264">
        <v>165.7035542033957</v>
      </c>
      <c r="D17" s="264">
        <v>168.78262303120076</v>
      </c>
      <c r="E17" s="264">
        <v>166.39262840539797</v>
      </c>
      <c r="F17" s="264">
        <v>152.52796816269213</v>
      </c>
      <c r="G17" s="264">
        <v>152.07076639157819</v>
      </c>
      <c r="H17" s="264">
        <v>154.74439770758633</v>
      </c>
      <c r="I17" s="264">
        <v>117.87392164814173</v>
      </c>
      <c r="J17" s="264">
        <v>112.46943648701205</v>
      </c>
      <c r="K17" s="264">
        <v>90.402551893132483</v>
      </c>
      <c r="L17" s="264">
        <v>109.38705595160194</v>
      </c>
      <c r="M17" s="264">
        <v>89.289101265353693</v>
      </c>
      <c r="N17" s="264">
        <v>151.55338515214831</v>
      </c>
      <c r="O17" s="264">
        <v>128.70486680869928</v>
      </c>
      <c r="P17" s="264">
        <v>107.21682064163704</v>
      </c>
      <c r="Q17" s="264">
        <v>118.20673669103076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177.1548318086798</v>
      </c>
      <c r="C26" s="87">
        <v>165.7035542033957</v>
      </c>
      <c r="D26" s="87">
        <v>168.78262303120076</v>
      </c>
      <c r="E26" s="87">
        <v>166.39262840539797</v>
      </c>
      <c r="F26" s="87">
        <v>152.52796816269213</v>
      </c>
      <c r="G26" s="87">
        <v>152.07076639157819</v>
      </c>
      <c r="H26" s="87">
        <v>154.74439770758633</v>
      </c>
      <c r="I26" s="87">
        <v>117.87392164814173</v>
      </c>
      <c r="J26" s="87">
        <v>112.46943648701205</v>
      </c>
      <c r="K26" s="87">
        <v>90.402551893132483</v>
      </c>
      <c r="L26" s="87">
        <v>109.38705595160194</v>
      </c>
      <c r="M26" s="87">
        <v>89.289101265353693</v>
      </c>
      <c r="N26" s="87">
        <v>151.55338515214831</v>
      </c>
      <c r="O26" s="87">
        <v>128.70486680869928</v>
      </c>
      <c r="P26" s="87">
        <v>107.21682064163704</v>
      </c>
      <c r="Q26" s="87">
        <v>118.20673669103076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98.690120140719827</v>
      </c>
      <c r="C28" s="151">
        <v>94.768093844098217</v>
      </c>
      <c r="D28" s="151">
        <v>96.253299259728394</v>
      </c>
      <c r="E28" s="151">
        <v>92.771732272044432</v>
      </c>
      <c r="F28" s="151">
        <v>92.787161765653309</v>
      </c>
      <c r="G28" s="151">
        <v>93.249990549735756</v>
      </c>
      <c r="H28" s="151">
        <v>92.19582379349724</v>
      </c>
      <c r="I28" s="151">
        <v>84.046296253789848</v>
      </c>
      <c r="J28" s="151">
        <v>72.174553605623373</v>
      </c>
      <c r="K28" s="151">
        <v>55.106923710655046</v>
      </c>
      <c r="L28" s="151">
        <v>59.368168925711942</v>
      </c>
      <c r="M28" s="151">
        <v>56.564929279654059</v>
      </c>
      <c r="N28" s="151">
        <v>80.759040985774348</v>
      </c>
      <c r="O28" s="151">
        <v>68.192761864284975</v>
      </c>
      <c r="P28" s="151">
        <v>57.412280650075729</v>
      </c>
      <c r="Q28" s="151">
        <v>57.152400508152283</v>
      </c>
    </row>
    <row r="29" spans="1:17" x14ac:dyDescent="0.25">
      <c r="A29" s="243" t="s">
        <v>239</v>
      </c>
      <c r="B29" s="278">
        <v>21.790874595549273</v>
      </c>
      <c r="C29" s="278">
        <v>20.924887371415121</v>
      </c>
      <c r="D29" s="278">
        <v>21.252822172938121</v>
      </c>
      <c r="E29" s="278">
        <v>20.484088792976181</v>
      </c>
      <c r="F29" s="278">
        <v>20.48749564018464</v>
      </c>
      <c r="G29" s="278">
        <v>20.589688686244067</v>
      </c>
      <c r="H29" s="278">
        <v>20.356927640303134</v>
      </c>
      <c r="I29" s="278">
        <v>18.557504026495344</v>
      </c>
      <c r="J29" s="278">
        <v>15.936211693403015</v>
      </c>
      <c r="K29" s="278">
        <v>12.167662398355111</v>
      </c>
      <c r="L29" s="278">
        <v>13.108549489887555</v>
      </c>
      <c r="M29" s="278">
        <v>12.489591447264651</v>
      </c>
      <c r="N29" s="278">
        <v>17.831674863386151</v>
      </c>
      <c r="O29" s="278">
        <v>15.057028200897582</v>
      </c>
      <c r="P29" s="278">
        <v>12.676687454695758</v>
      </c>
      <c r="Q29" s="278">
        <v>12.619305666382479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1710.3722852687392</v>
      </c>
      <c r="C31" s="96">
        <v>1639.5512671594831</v>
      </c>
      <c r="D31" s="96">
        <v>1690.8440211330567</v>
      </c>
      <c r="E31" s="96">
        <v>1710.6531786066596</v>
      </c>
      <c r="F31" s="96">
        <v>1594.2115048376581</v>
      </c>
      <c r="G31" s="96">
        <v>1571.4469525648274</v>
      </c>
      <c r="H31" s="96">
        <v>1610.1716602680574</v>
      </c>
      <c r="I31" s="96">
        <v>1368.2606265317095</v>
      </c>
      <c r="J31" s="96">
        <v>1220.805000222929</v>
      </c>
      <c r="K31" s="96">
        <v>1112.9232458210165</v>
      </c>
      <c r="L31" s="96">
        <v>1260.5076428137095</v>
      </c>
      <c r="M31" s="96">
        <v>1047.0917933268324</v>
      </c>
      <c r="N31" s="96">
        <v>1022.1727077623657</v>
      </c>
      <c r="O31" s="96">
        <v>1414.4038698613103</v>
      </c>
      <c r="P31" s="96">
        <v>1205.9876919333256</v>
      </c>
      <c r="Q31" s="96">
        <v>1216.7717895474614</v>
      </c>
    </row>
    <row r="32" spans="1:17" x14ac:dyDescent="0.25">
      <c r="A32" s="132" t="s">
        <v>83</v>
      </c>
      <c r="B32" s="160">
        <v>6.0978076065894999</v>
      </c>
      <c r="C32" s="160">
        <v>5.818579278462753</v>
      </c>
      <c r="D32" s="160">
        <v>6.0123121341985506</v>
      </c>
      <c r="E32" s="160">
        <v>6.0839901637754883</v>
      </c>
      <c r="F32" s="160">
        <v>5.7116048398930506</v>
      </c>
      <c r="G32" s="160">
        <v>5.7545933093741519</v>
      </c>
      <c r="H32" s="160">
        <v>5.7509665368016254</v>
      </c>
      <c r="I32" s="160">
        <v>5.016079410774581</v>
      </c>
      <c r="J32" s="160">
        <v>4.4138088542492131</v>
      </c>
      <c r="K32" s="160">
        <v>4.0537076801340532</v>
      </c>
      <c r="L32" s="160">
        <v>4.5630244699935529</v>
      </c>
      <c r="M32" s="160">
        <v>3.8272760406663449</v>
      </c>
      <c r="N32" s="160">
        <v>3.6130645355097424</v>
      </c>
      <c r="O32" s="160">
        <v>5.0081494147663639</v>
      </c>
      <c r="P32" s="160">
        <v>4.3044526679059016</v>
      </c>
      <c r="Q32" s="160">
        <v>4.317168548468719</v>
      </c>
    </row>
    <row r="33" spans="1:17" x14ac:dyDescent="0.25">
      <c r="A33" s="76" t="s">
        <v>82</v>
      </c>
      <c r="B33" s="159">
        <v>2.2581646907102151</v>
      </c>
      <c r="C33" s="159">
        <v>2.1547597307799475</v>
      </c>
      <c r="D33" s="159">
        <v>2.2265036627761416</v>
      </c>
      <c r="E33" s="159">
        <v>2.2530477595947116</v>
      </c>
      <c r="F33" s="159">
        <v>2.1151445255173864</v>
      </c>
      <c r="G33" s="159">
        <v>2.1310641888050559</v>
      </c>
      <c r="H33" s="159">
        <v>2.1297211077679199</v>
      </c>
      <c r="I33" s="159">
        <v>1.8575747452197688</v>
      </c>
      <c r="J33" s="159">
        <v>1.6345394852141424</v>
      </c>
      <c r="K33" s="159">
        <v>1.5011853669911583</v>
      </c>
      <c r="L33" s="159">
        <v>1.6897976134654056</v>
      </c>
      <c r="M33" s="159">
        <v>1.4173322896075669</v>
      </c>
      <c r="N33" s="159">
        <v>1.3380046216165662</v>
      </c>
      <c r="O33" s="159">
        <v>1.8546380771353452</v>
      </c>
      <c r="P33" s="159">
        <v>1.5940422615161798</v>
      </c>
      <c r="Q33" s="159">
        <v>1.5987512576588614</v>
      </c>
    </row>
    <row r="34" spans="1:17" x14ac:dyDescent="0.25">
      <c r="A34" s="76" t="s">
        <v>81</v>
      </c>
      <c r="B34" s="159">
        <v>44.146006032184665</v>
      </c>
      <c r="C34" s="159">
        <v>42.124490062326998</v>
      </c>
      <c r="D34" s="159">
        <v>43.527048550512617</v>
      </c>
      <c r="E34" s="159">
        <v>44.045972552420963</v>
      </c>
      <c r="F34" s="159">
        <v>41.35003233668732</v>
      </c>
      <c r="G34" s="159">
        <v>41.661253902775485</v>
      </c>
      <c r="H34" s="159">
        <v>41.634997330873958</v>
      </c>
      <c r="I34" s="159">
        <v>36.314670158939826</v>
      </c>
      <c r="J34" s="159">
        <v>31.954440821326024</v>
      </c>
      <c r="K34" s="159">
        <v>29.347433577032884</v>
      </c>
      <c r="L34" s="159">
        <v>33.03470997669055</v>
      </c>
      <c r="M34" s="159">
        <v>27.708147268455875</v>
      </c>
      <c r="N34" s="159">
        <v>26.157330481683584</v>
      </c>
      <c r="O34" s="159">
        <v>36.257259746181703</v>
      </c>
      <c r="P34" s="159">
        <v>31.162740070264014</v>
      </c>
      <c r="Q34" s="159">
        <v>31.25479862249254</v>
      </c>
    </row>
    <row r="35" spans="1:17" x14ac:dyDescent="0.25">
      <c r="A35" s="76" t="s">
        <v>80</v>
      </c>
      <c r="B35" s="159">
        <v>24.590546489958303</v>
      </c>
      <c r="C35" s="159">
        <v>23.464506177257377</v>
      </c>
      <c r="D35" s="159">
        <v>24.245770051580894</v>
      </c>
      <c r="E35" s="159">
        <v>24.534825074687159</v>
      </c>
      <c r="F35" s="159">
        <v>23.033111801671836</v>
      </c>
      <c r="G35" s="159">
        <v>23.206470822734563</v>
      </c>
      <c r="H35" s="159">
        <v>23.191845185897996</v>
      </c>
      <c r="I35" s="159">
        <v>20.228275784673951</v>
      </c>
      <c r="J35" s="159">
        <v>17.799507434592563</v>
      </c>
      <c r="K35" s="159">
        <v>16.347332286659338</v>
      </c>
      <c r="L35" s="159">
        <v>18.401247235635768</v>
      </c>
      <c r="M35" s="159">
        <v>15.434204468210117</v>
      </c>
      <c r="N35" s="159">
        <v>14.570356620576312</v>
      </c>
      <c r="O35" s="159">
        <v>20.196296596728676</v>
      </c>
      <c r="P35" s="159">
        <v>17.358508216884577</v>
      </c>
      <c r="Q35" s="159">
        <v>17.409787376922822</v>
      </c>
    </row>
    <row r="36" spans="1:17" x14ac:dyDescent="0.25">
      <c r="A36" s="129" t="s">
        <v>79</v>
      </c>
      <c r="B36" s="158">
        <v>23.155699384890582</v>
      </c>
      <c r="C36" s="158">
        <v>22.068985114596352</v>
      </c>
      <c r="D36" s="158">
        <v>22.821729421664685</v>
      </c>
      <c r="E36" s="158">
        <v>23.042656820815047</v>
      </c>
      <c r="F36" s="158">
        <v>21.815328067739056</v>
      </c>
      <c r="G36" s="158">
        <v>22.307434208751872</v>
      </c>
      <c r="H36" s="158">
        <v>21.903883491795298</v>
      </c>
      <c r="I36" s="158">
        <v>19.540953739587977</v>
      </c>
      <c r="J36" s="158">
        <v>16.986016383793974</v>
      </c>
      <c r="K36" s="158">
        <v>15.627798000570042</v>
      </c>
      <c r="L36" s="158">
        <v>17.423467569898168</v>
      </c>
      <c r="M36" s="158">
        <v>14.809315147829558</v>
      </c>
      <c r="N36" s="158">
        <v>13.703242413218973</v>
      </c>
      <c r="O36" s="158">
        <v>18.852970298955682</v>
      </c>
      <c r="P36" s="158">
        <v>16.286057000785995</v>
      </c>
      <c r="Q36" s="158">
        <v>16.230203364056141</v>
      </c>
    </row>
    <row r="37" spans="1:17" x14ac:dyDescent="0.25">
      <c r="A37" s="92" t="s">
        <v>125</v>
      </c>
      <c r="B37" s="91">
        <v>6.6435782557977427E-2</v>
      </c>
      <c r="C37" s="91">
        <v>7.8844154298438177E-2</v>
      </c>
      <c r="D37" s="91">
        <v>5.8333120518205592E-2</v>
      </c>
      <c r="E37" s="91">
        <v>0.12589909409053729</v>
      </c>
      <c r="F37" s="91">
        <v>9.0113785389553697E-2</v>
      </c>
      <c r="G37" s="91">
        <v>0.11138094720602537</v>
      </c>
      <c r="H37" s="91">
        <v>9.7652318394148965E-2</v>
      </c>
      <c r="I37" s="91">
        <v>0.11428399679473572</v>
      </c>
      <c r="J37" s="91">
        <v>9.4448483243745024E-2</v>
      </c>
      <c r="K37" s="91">
        <v>7.697016532857949E-2</v>
      </c>
      <c r="L37" s="91">
        <v>0.10449039559450808</v>
      </c>
      <c r="M37" s="91">
        <v>0.11114706316358409</v>
      </c>
      <c r="N37" s="91">
        <v>6.3755988007361944E-2</v>
      </c>
      <c r="O37" s="91">
        <v>6.1070270634006288E-2</v>
      </c>
      <c r="P37" s="91">
        <v>6.6287499997023935E-2</v>
      </c>
      <c r="Q37" s="91">
        <v>6.5921742256790469E-2</v>
      </c>
    </row>
    <row r="38" spans="1:17" x14ac:dyDescent="0.25">
      <c r="A38" s="92" t="s">
        <v>26</v>
      </c>
      <c r="B38" s="91">
        <v>11.360736623427393</v>
      </c>
      <c r="C38" s="91">
        <v>10.923719309390229</v>
      </c>
      <c r="D38" s="91">
        <v>11.250444628236298</v>
      </c>
      <c r="E38" s="91">
        <v>11.488560124040536</v>
      </c>
      <c r="F38" s="91">
        <v>10.084935076841761</v>
      </c>
      <c r="G38" s="91">
        <v>8.7959270051674814</v>
      </c>
      <c r="H38" s="91">
        <v>10.394833161129823</v>
      </c>
      <c r="I38" s="91">
        <v>7.2487824738468234</v>
      </c>
      <c r="J38" s="91">
        <v>7.236247091263821</v>
      </c>
      <c r="K38" s="91">
        <v>6.5489247297861652</v>
      </c>
      <c r="L38" s="91">
        <v>8.0262537520317299</v>
      </c>
      <c r="M38" s="91">
        <v>5.9019722716248619</v>
      </c>
      <c r="N38" s="91">
        <v>6.7623997909596785</v>
      </c>
      <c r="O38" s="91">
        <v>9.9907160498602732</v>
      </c>
      <c r="P38" s="91">
        <v>8.231651752111711</v>
      </c>
      <c r="Q38" s="91">
        <v>8.6794416585674945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11.72852697890521</v>
      </c>
      <c r="C40" s="157">
        <v>11.066421650907685</v>
      </c>
      <c r="D40" s="157">
        <v>11.51295167291018</v>
      </c>
      <c r="E40" s="157">
        <v>11.428197602683976</v>
      </c>
      <c r="F40" s="157">
        <v>11.640279205507742</v>
      </c>
      <c r="G40" s="157">
        <v>13.400126256378366</v>
      </c>
      <c r="H40" s="157">
        <v>11.411398012271327</v>
      </c>
      <c r="I40" s="157">
        <v>12.177887268946419</v>
      </c>
      <c r="J40" s="157">
        <v>9.6553208092864082</v>
      </c>
      <c r="K40" s="157">
        <v>9.0019031054552965</v>
      </c>
      <c r="L40" s="157">
        <v>9.2927234222719299</v>
      </c>
      <c r="M40" s="157">
        <v>8.7961958130411109</v>
      </c>
      <c r="N40" s="157">
        <v>6.8770866342519339</v>
      </c>
      <c r="O40" s="157">
        <v>8.8011839784614025</v>
      </c>
      <c r="P40" s="157">
        <v>7.9881177486772614</v>
      </c>
      <c r="Q40" s="157">
        <v>7.4848399632318552</v>
      </c>
    </row>
    <row r="41" spans="1:17" x14ac:dyDescent="0.25">
      <c r="A41" s="156" t="s">
        <v>238</v>
      </c>
      <c r="B41" s="204">
        <v>114.14911980276302</v>
      </c>
      <c r="C41" s="204">
        <v>112.05915052088181</v>
      </c>
      <c r="D41" s="204">
        <v>115.36868095624479</v>
      </c>
      <c r="E41" s="204">
        <v>114.10310788059752</v>
      </c>
      <c r="F41" s="204">
        <v>116.38550161317136</v>
      </c>
      <c r="G41" s="204">
        <v>117.18788669455233</v>
      </c>
      <c r="H41" s="204">
        <v>115.00625217607222</v>
      </c>
      <c r="I41" s="204">
        <v>116.92943339336351</v>
      </c>
      <c r="J41" s="204">
        <v>94.223742764606214</v>
      </c>
      <c r="K41" s="204">
        <v>82.249423724166462</v>
      </c>
      <c r="L41" s="204">
        <v>82.611829418736633</v>
      </c>
      <c r="M41" s="204">
        <v>80.420961753709932</v>
      </c>
      <c r="N41" s="204">
        <v>64.82005989695935</v>
      </c>
      <c r="O41" s="204">
        <v>89.242750462538226</v>
      </c>
      <c r="P41" s="204">
        <v>77.298691450556404</v>
      </c>
      <c r="Q41" s="204">
        <v>69.457982108878284</v>
      </c>
    </row>
    <row r="42" spans="1:17" x14ac:dyDescent="0.25">
      <c r="A42" s="152" t="s">
        <v>247</v>
      </c>
      <c r="B42" s="151">
        <v>36.748758047935425</v>
      </c>
      <c r="C42" s="151">
        <v>34.957373762255507</v>
      </c>
      <c r="D42" s="151">
        <v>36.065726603256394</v>
      </c>
      <c r="E42" s="151">
        <v>36.771032206684801</v>
      </c>
      <c r="F42" s="151">
        <v>33.159434468011789</v>
      </c>
      <c r="G42" s="151">
        <v>32.348120734646471</v>
      </c>
      <c r="H42" s="151">
        <v>33.776224392092857</v>
      </c>
      <c r="I42" s="151">
        <v>26.555932955897422</v>
      </c>
      <c r="J42" s="151">
        <v>24.819588440708117</v>
      </c>
      <c r="K42" s="151">
        <v>23.003244133623504</v>
      </c>
      <c r="L42" s="151">
        <v>27.208536562512261</v>
      </c>
      <c r="M42" s="151">
        <v>21.307170842048251</v>
      </c>
      <c r="N42" s="151">
        <v>22.34439089594359</v>
      </c>
      <c r="O42" s="151">
        <v>30.966901680810057</v>
      </c>
      <c r="P42" s="151">
        <v>26.254338054738003</v>
      </c>
      <c r="Q42" s="151">
        <v>27.423956652500038</v>
      </c>
    </row>
    <row r="43" spans="1:17" x14ac:dyDescent="0.25">
      <c r="A43" s="150" t="s">
        <v>33</v>
      </c>
      <c r="B43" s="87">
        <v>1.6653241262927521</v>
      </c>
      <c r="C43" s="87">
        <v>1.2357139606774064</v>
      </c>
      <c r="D43" s="87">
        <v>1.6939144772319048</v>
      </c>
      <c r="E43" s="87">
        <v>2.0426287697437684</v>
      </c>
      <c r="F43" s="87">
        <v>2.1127186802997531</v>
      </c>
      <c r="G43" s="87">
        <v>1.9259144460855659</v>
      </c>
      <c r="H43" s="87">
        <v>1.6671267461523303</v>
      </c>
      <c r="I43" s="87">
        <v>1.0387316455356868</v>
      </c>
      <c r="J43" s="87">
        <v>0.70267388619578131</v>
      </c>
      <c r="K43" s="87">
        <v>0.41893749887490417</v>
      </c>
      <c r="L43" s="87">
        <v>0.46151368558828038</v>
      </c>
      <c r="M43" s="87">
        <v>0.37113456508825793</v>
      </c>
      <c r="N43" s="87">
        <v>0.40342054194759958</v>
      </c>
      <c r="O43" s="87">
        <v>0.27675293167666859</v>
      </c>
      <c r="P43" s="87">
        <v>0.2532787893816939</v>
      </c>
      <c r="Q43" s="87">
        <v>0.29738152772712134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0.40284570778594864</v>
      </c>
      <c r="D45" s="87">
        <v>0.4262363627906699</v>
      </c>
      <c r="E45" s="87">
        <v>0.46868258043197086</v>
      </c>
      <c r="F45" s="87">
        <v>0.55877626055204976</v>
      </c>
      <c r="G45" s="87">
        <v>0.45095773654738203</v>
      </c>
      <c r="H45" s="87">
        <v>0.50078436873173748</v>
      </c>
      <c r="I45" s="87">
        <v>0.41367287532263625</v>
      </c>
      <c r="J45" s="87">
        <v>0.45726307285554224</v>
      </c>
      <c r="K45" s="87">
        <v>0.37014068981678838</v>
      </c>
      <c r="L45" s="87">
        <v>0.30454750698864724</v>
      </c>
      <c r="M45" s="87">
        <v>0.26103879931558155</v>
      </c>
      <c r="N45" s="87">
        <v>0.23928277049589589</v>
      </c>
      <c r="O45" s="87">
        <v>0.26104159644536884</v>
      </c>
      <c r="P45" s="87">
        <v>0.20384240400040607</v>
      </c>
      <c r="Q45" s="87">
        <v>0.15854270433955817</v>
      </c>
    </row>
    <row r="46" spans="1:17" x14ac:dyDescent="0.25">
      <c r="A46" s="150" t="s">
        <v>125</v>
      </c>
      <c r="B46" s="87">
        <v>0.16753217222136196</v>
      </c>
      <c r="C46" s="87">
        <v>0.20541811462702239</v>
      </c>
      <c r="D46" s="87">
        <v>0.14979376436686262</v>
      </c>
      <c r="E46" s="87">
        <v>0.31786614159129933</v>
      </c>
      <c r="F46" s="87">
        <v>0.22666150081615907</v>
      </c>
      <c r="G46" s="87">
        <v>0.24466732178978326</v>
      </c>
      <c r="H46" s="87">
        <v>0.24840483780960457</v>
      </c>
      <c r="I46" s="87">
        <v>0.26667355321034408</v>
      </c>
      <c r="J46" s="87">
        <v>0.22944644264256475</v>
      </c>
      <c r="K46" s="87">
        <v>0.1710179859824621</v>
      </c>
      <c r="L46" s="87">
        <v>0.22877910472578697</v>
      </c>
      <c r="M46" s="87">
        <v>0.24796967181129581</v>
      </c>
      <c r="N46" s="87">
        <v>0.17213403488240994</v>
      </c>
      <c r="O46" s="87">
        <v>0.15281539115262313</v>
      </c>
      <c r="P46" s="87">
        <v>0.15889836619225353</v>
      </c>
      <c r="Q46" s="87">
        <v>0.15868379055119716</v>
      </c>
    </row>
    <row r="47" spans="1:17" x14ac:dyDescent="0.25">
      <c r="A47" s="150" t="s">
        <v>29</v>
      </c>
      <c r="B47" s="87">
        <v>4.0712230633685236</v>
      </c>
      <c r="C47" s="87">
        <v>2.9187578356001005</v>
      </c>
      <c r="D47" s="87">
        <v>2.9163469338674175</v>
      </c>
      <c r="E47" s="87">
        <v>2.6557126281496046</v>
      </c>
      <c r="F47" s="87">
        <v>2.4157695122438292</v>
      </c>
      <c r="G47" s="87">
        <v>1.6767237480184949</v>
      </c>
      <c r="H47" s="87">
        <v>1.4328721835597926</v>
      </c>
      <c r="I47" s="87">
        <v>1.4816278830204361</v>
      </c>
      <c r="J47" s="87">
        <v>1.1993433203857504</v>
      </c>
      <c r="K47" s="87">
        <v>0.93263391387977601</v>
      </c>
      <c r="L47" s="87">
        <v>0.69939282407040104</v>
      </c>
      <c r="M47" s="87">
        <v>0.91586302119399976</v>
      </c>
      <c r="N47" s="87">
        <v>0.89921790970822257</v>
      </c>
      <c r="O47" s="87">
        <v>0.69939880988105441</v>
      </c>
      <c r="P47" s="87">
        <v>0.69352146922321734</v>
      </c>
      <c r="Q47" s="87">
        <v>0.64150094965245508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27.374799293391458</v>
      </c>
      <c r="C49" s="87">
        <v>27.194937138485439</v>
      </c>
      <c r="D49" s="87">
        <v>27.60555604020163</v>
      </c>
      <c r="E49" s="87">
        <v>27.716319177386417</v>
      </c>
      <c r="F49" s="87">
        <v>24.238621715449835</v>
      </c>
      <c r="G49" s="87">
        <v>18.462689469990458</v>
      </c>
      <c r="H49" s="87">
        <v>25.266396192842787</v>
      </c>
      <c r="I49" s="87">
        <v>16.162475591843165</v>
      </c>
      <c r="J49" s="87">
        <v>16.797630207437809</v>
      </c>
      <c r="K49" s="87">
        <v>13.903932620791638</v>
      </c>
      <c r="L49" s="87">
        <v>16.791950916556868</v>
      </c>
      <c r="M49" s="87">
        <v>12.581894161957493</v>
      </c>
      <c r="N49" s="87">
        <v>17.445961052129878</v>
      </c>
      <c r="O49" s="87">
        <v>23.888130126511946</v>
      </c>
      <c r="P49" s="87">
        <v>18.854849403769489</v>
      </c>
      <c r="Q49" s="87">
        <v>19.963834684007171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3.4698793926613285</v>
      </c>
      <c r="C51" s="87">
        <v>2.9997010050795931</v>
      </c>
      <c r="D51" s="87">
        <v>3.2738790247979059</v>
      </c>
      <c r="E51" s="87">
        <v>3.5698229093817431</v>
      </c>
      <c r="F51" s="87">
        <v>3.6068867986501649</v>
      </c>
      <c r="G51" s="87">
        <v>9.5871680122147893</v>
      </c>
      <c r="H51" s="87">
        <v>4.6606400629966052</v>
      </c>
      <c r="I51" s="87">
        <v>7.1927514069651535</v>
      </c>
      <c r="J51" s="87">
        <v>5.4332315111906695</v>
      </c>
      <c r="K51" s="87">
        <v>7.2065814242779371</v>
      </c>
      <c r="L51" s="87">
        <v>8.7223525245822771</v>
      </c>
      <c r="M51" s="87">
        <v>6.9292706226816234</v>
      </c>
      <c r="N51" s="87">
        <v>3.1843745867795819</v>
      </c>
      <c r="O51" s="87">
        <v>5.6887628251423967</v>
      </c>
      <c r="P51" s="87">
        <v>6.0899476221709419</v>
      </c>
      <c r="Q51" s="87">
        <v>6.2040129962225334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77.4003617548276</v>
      </c>
      <c r="C53" s="151">
        <v>77.101776758626301</v>
      </c>
      <c r="D53" s="151">
        <v>79.302954352988394</v>
      </c>
      <c r="E53" s="151">
        <v>77.332075673912712</v>
      </c>
      <c r="F53" s="151">
        <v>83.226067145159575</v>
      </c>
      <c r="G53" s="151">
        <v>84.839765959905861</v>
      </c>
      <c r="H53" s="151">
        <v>81.230027783979367</v>
      </c>
      <c r="I53" s="151">
        <v>90.373500437466092</v>
      </c>
      <c r="J53" s="151">
        <v>69.404154323898098</v>
      </c>
      <c r="K53" s="151">
        <v>59.246179590542958</v>
      </c>
      <c r="L53" s="151">
        <v>55.403292856224375</v>
      </c>
      <c r="M53" s="151">
        <v>59.113790911661681</v>
      </c>
      <c r="N53" s="151">
        <v>42.475669001015767</v>
      </c>
      <c r="O53" s="151">
        <v>58.275848781728172</v>
      </c>
      <c r="P53" s="151">
        <v>51.044353395818405</v>
      </c>
      <c r="Q53" s="151">
        <v>42.034025456378245</v>
      </c>
    </row>
    <row r="54" spans="1:17" x14ac:dyDescent="0.25">
      <c r="A54" s="156" t="s">
        <v>237</v>
      </c>
      <c r="B54" s="204">
        <v>1327.4728396612627</v>
      </c>
      <c r="C54" s="204">
        <v>1269.9522029081963</v>
      </c>
      <c r="D54" s="204">
        <v>1309.713453265852</v>
      </c>
      <c r="E54" s="204">
        <v>1328.0390719806655</v>
      </c>
      <c r="F54" s="204">
        <v>1225.5137711091425</v>
      </c>
      <c r="G54" s="204">
        <v>1203.0817471205692</v>
      </c>
      <c r="H54" s="204">
        <v>1240.9756520008593</v>
      </c>
      <c r="I54" s="204">
        <v>1030.5451894746086</v>
      </c>
      <c r="J54" s="204">
        <v>932.00026289150037</v>
      </c>
      <c r="K54" s="204">
        <v>853.28540813028417</v>
      </c>
      <c r="L54" s="204">
        <v>978.91345892678828</v>
      </c>
      <c r="M54" s="204">
        <v>799.13619590351755</v>
      </c>
      <c r="N54" s="204">
        <v>797.65504225000973</v>
      </c>
      <c r="O54" s="204">
        <v>1104.2408077605237</v>
      </c>
      <c r="P54" s="204">
        <v>939.58396451384226</v>
      </c>
      <c r="Q54" s="204">
        <v>958.09209131445959</v>
      </c>
    </row>
    <row r="55" spans="1:17" x14ac:dyDescent="0.25">
      <c r="A55" s="152" t="s">
        <v>245</v>
      </c>
      <c r="B55" s="151">
        <v>1167.3134909344194</v>
      </c>
      <c r="C55" s="151">
        <v>1110.4106959775281</v>
      </c>
      <c r="D55" s="151">
        <v>1145.6171979857916</v>
      </c>
      <c r="E55" s="151">
        <v>1168.0210230358705</v>
      </c>
      <c r="F55" s="151">
        <v>1053.299683101551</v>
      </c>
      <c r="G55" s="151">
        <v>1027.528540982888</v>
      </c>
      <c r="H55" s="151">
        <v>1072.8918336311849</v>
      </c>
      <c r="I55" s="151">
        <v>843.5413997755652</v>
      </c>
      <c r="J55" s="151">
        <v>788.38692694014037</v>
      </c>
      <c r="K55" s="151">
        <v>730.69128424451151</v>
      </c>
      <c r="L55" s="151">
        <v>864.27116139744862</v>
      </c>
      <c r="M55" s="151">
        <v>676.81601498270925</v>
      </c>
      <c r="N55" s="151">
        <v>709.76300492997279</v>
      </c>
      <c r="O55" s="151">
        <v>983.65452397867239</v>
      </c>
      <c r="P55" s="151">
        <v>833.96132644461886</v>
      </c>
      <c r="Q55" s="151">
        <v>871.11391719706023</v>
      </c>
    </row>
    <row r="56" spans="1:17" x14ac:dyDescent="0.25">
      <c r="A56" s="150" t="s">
        <v>33</v>
      </c>
      <c r="B56" s="87">
        <v>52.89853107047567</v>
      </c>
      <c r="C56" s="87">
        <v>39.252090515635281</v>
      </c>
      <c r="D56" s="87">
        <v>53.806695159131102</v>
      </c>
      <c r="E56" s="87">
        <v>64.883502097743246</v>
      </c>
      <c r="F56" s="87">
        <v>67.109887491874517</v>
      </c>
      <c r="G56" s="87">
        <v>61.176105934482706</v>
      </c>
      <c r="H56" s="87">
        <v>52.955790760132871</v>
      </c>
      <c r="I56" s="87">
        <v>32.995005211133595</v>
      </c>
      <c r="J56" s="87">
        <v>22.320229326218943</v>
      </c>
      <c r="K56" s="87">
        <v>13.3074264348499</v>
      </c>
      <c r="L56" s="87">
        <v>14.659846483392442</v>
      </c>
      <c r="M56" s="87">
        <v>11.788980302803489</v>
      </c>
      <c r="N56" s="87">
        <v>12.81453486186493</v>
      </c>
      <c r="O56" s="87">
        <v>8.790975476788299</v>
      </c>
      <c r="P56" s="87">
        <v>8.0453262509479249</v>
      </c>
      <c r="Q56" s="87">
        <v>9.4462367630967989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12.796275423788957</v>
      </c>
      <c r="D58" s="87">
        <v>13.539272700409516</v>
      </c>
      <c r="E58" s="87">
        <v>14.887564319603781</v>
      </c>
      <c r="F58" s="87">
        <v>17.74936357047687</v>
      </c>
      <c r="G58" s="87">
        <v>14.32453986679919</v>
      </c>
      <c r="H58" s="87">
        <v>15.907268183243428</v>
      </c>
      <c r="I58" s="87">
        <v>13.140197216130797</v>
      </c>
      <c r="J58" s="87">
        <v>14.524827020117224</v>
      </c>
      <c r="K58" s="87">
        <v>11.757410147121517</v>
      </c>
      <c r="L58" s="87">
        <v>9.6738619866982098</v>
      </c>
      <c r="M58" s="87">
        <v>8.2918206841420012</v>
      </c>
      <c r="N58" s="87">
        <v>7.6007468275166925</v>
      </c>
      <c r="O58" s="87">
        <v>8.2919095341470133</v>
      </c>
      <c r="P58" s="87">
        <v>6.4749940094246634</v>
      </c>
      <c r="Q58" s="87">
        <v>5.0360623731389067</v>
      </c>
    </row>
    <row r="59" spans="1:17" x14ac:dyDescent="0.25">
      <c r="A59" s="150" t="s">
        <v>125</v>
      </c>
      <c r="B59" s="87">
        <v>5.3216101764432615</v>
      </c>
      <c r="C59" s="87">
        <v>6.5250459940348309</v>
      </c>
      <c r="D59" s="87">
        <v>4.7581548681238717</v>
      </c>
      <c r="E59" s="87">
        <v>10.096924497605979</v>
      </c>
      <c r="F59" s="87">
        <v>7.1998359082779944</v>
      </c>
      <c r="G59" s="87">
        <v>7.7717855156754689</v>
      </c>
      <c r="H59" s="87">
        <v>7.8905066127756758</v>
      </c>
      <c r="I59" s="87">
        <v>8.4708069843285756</v>
      </c>
      <c r="J59" s="87">
        <v>7.2882987662932353</v>
      </c>
      <c r="K59" s="87">
        <v>5.4323360253252684</v>
      </c>
      <c r="L59" s="87">
        <v>7.2671009736426475</v>
      </c>
      <c r="M59" s="87">
        <v>7.8766836928293982</v>
      </c>
      <c r="N59" s="87">
        <v>5.467786990382435</v>
      </c>
      <c r="O59" s="87">
        <v>4.8541359542597933</v>
      </c>
      <c r="P59" s="87">
        <v>5.0473598672833475</v>
      </c>
      <c r="Q59" s="87">
        <v>5.0405439351556751</v>
      </c>
    </row>
    <row r="60" spans="1:17" x14ac:dyDescent="0.25">
      <c r="A60" s="150" t="s">
        <v>29</v>
      </c>
      <c r="B60" s="87">
        <v>129.32120318935313</v>
      </c>
      <c r="C60" s="87">
        <v>92.713484189650273</v>
      </c>
      <c r="D60" s="87">
        <v>92.636902605200333</v>
      </c>
      <c r="E60" s="87">
        <v>84.357930541222757</v>
      </c>
      <c r="F60" s="87">
        <v>76.736208035980454</v>
      </c>
      <c r="G60" s="87">
        <v>53.260636701763964</v>
      </c>
      <c r="H60" s="87">
        <v>45.514763477781656</v>
      </c>
      <c r="I60" s="87">
        <v>47.063473931237382</v>
      </c>
      <c r="J60" s="87">
        <v>38.096787824017966</v>
      </c>
      <c r="K60" s="87">
        <v>29.624841970298775</v>
      </c>
      <c r="L60" s="87">
        <v>22.216007352824509</v>
      </c>
      <c r="M60" s="87">
        <v>29.092119496750588</v>
      </c>
      <c r="N60" s="87">
        <v>28.563392426025899</v>
      </c>
      <c r="O60" s="87">
        <v>22.216197490339376</v>
      </c>
      <c r="P60" s="87">
        <v>22.029505492972788</v>
      </c>
      <c r="Q60" s="87">
        <v>20.377088988960342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869.55244814302284</v>
      </c>
      <c r="C62" s="87">
        <v>863.83917969306697</v>
      </c>
      <c r="D62" s="87">
        <v>876.88236833581664</v>
      </c>
      <c r="E62" s="87">
        <v>880.40072681109802</v>
      </c>
      <c r="F62" s="87">
        <v>769.93268978487708</v>
      </c>
      <c r="G62" s="87">
        <v>586.46190081146153</v>
      </c>
      <c r="H62" s="87">
        <v>802.57964377265318</v>
      </c>
      <c r="I62" s="87">
        <v>513.39628350560645</v>
      </c>
      <c r="J62" s="87">
        <v>533.57178305978937</v>
      </c>
      <c r="K62" s="87">
        <v>441.65433030749915</v>
      </c>
      <c r="L62" s="87">
        <v>533.39138205533595</v>
      </c>
      <c r="M62" s="87">
        <v>399.66016749747331</v>
      </c>
      <c r="N62" s="87">
        <v>554.16582165589023</v>
      </c>
      <c r="O62" s="87">
        <v>758.79942754802653</v>
      </c>
      <c r="P62" s="87">
        <v>598.9187457667955</v>
      </c>
      <c r="Q62" s="87">
        <v>634.14533702140443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110.21969835512459</v>
      </c>
      <c r="C64" s="87">
        <v>95.284620161351782</v>
      </c>
      <c r="D64" s="87">
        <v>103.99380431710998</v>
      </c>
      <c r="E64" s="87">
        <v>113.39437476859658</v>
      </c>
      <c r="F64" s="87">
        <v>114.57169831006408</v>
      </c>
      <c r="G64" s="87">
        <v>304.53357215270512</v>
      </c>
      <c r="H64" s="87">
        <v>148.04386082459806</v>
      </c>
      <c r="I64" s="87">
        <v>228.4756329271284</v>
      </c>
      <c r="J64" s="87">
        <v>172.5850009437037</v>
      </c>
      <c r="K64" s="87">
        <v>228.91493935941696</v>
      </c>
      <c r="L64" s="87">
        <v>277.06296254555485</v>
      </c>
      <c r="M64" s="87">
        <v>220.10624330871045</v>
      </c>
      <c r="N64" s="87">
        <v>101.15072216829265</v>
      </c>
      <c r="O64" s="87">
        <v>180.70187797511142</v>
      </c>
      <c r="P64" s="87">
        <v>193.44539505719467</v>
      </c>
      <c r="Q64" s="87">
        <v>197.06864811530406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160.15934872684335</v>
      </c>
      <c r="C66" s="151">
        <v>159.54150693066822</v>
      </c>
      <c r="D66" s="151">
        <v>164.09625528006038</v>
      </c>
      <c r="E66" s="151">
        <v>160.01804894479494</v>
      </c>
      <c r="F66" s="151">
        <v>172.21408800759153</v>
      </c>
      <c r="G66" s="151">
        <v>175.55320613768117</v>
      </c>
      <c r="H66" s="151">
        <v>168.08381836967436</v>
      </c>
      <c r="I66" s="151">
        <v>187.00378969904344</v>
      </c>
      <c r="J66" s="151">
        <v>143.61333595136</v>
      </c>
      <c r="K66" s="151">
        <v>122.5941238857727</v>
      </c>
      <c r="L66" s="151">
        <v>114.64229752933967</v>
      </c>
      <c r="M66" s="151">
        <v>122.32018092080833</v>
      </c>
      <c r="N66" s="151">
        <v>87.892037320036877</v>
      </c>
      <c r="O66" s="151">
        <v>120.58628378185134</v>
      </c>
      <c r="P66" s="151">
        <v>105.6226380692234</v>
      </c>
      <c r="Q66" s="151">
        <v>86.978174117399348</v>
      </c>
    </row>
    <row r="67" spans="1:17" x14ac:dyDescent="0.25">
      <c r="A67" s="156" t="s">
        <v>236</v>
      </c>
      <c r="B67" s="204">
        <v>168.50210160038017</v>
      </c>
      <c r="C67" s="204">
        <v>161.90859336698156</v>
      </c>
      <c r="D67" s="204">
        <v>166.9285230902272</v>
      </c>
      <c r="E67" s="204">
        <v>168.55050637410309</v>
      </c>
      <c r="F67" s="204">
        <v>158.28701054383538</v>
      </c>
      <c r="G67" s="204">
        <v>156.11650231726429</v>
      </c>
      <c r="H67" s="204">
        <v>159.57834243798879</v>
      </c>
      <c r="I67" s="204">
        <v>137.82844982454108</v>
      </c>
      <c r="J67" s="204">
        <v>121.79268158764661</v>
      </c>
      <c r="K67" s="204">
        <v>110.51095705517828</v>
      </c>
      <c r="L67" s="204">
        <v>123.87010760250074</v>
      </c>
      <c r="M67" s="204">
        <v>104.33836045483538</v>
      </c>
      <c r="N67" s="204">
        <v>100.3156069427915</v>
      </c>
      <c r="O67" s="204">
        <v>138.75099750448086</v>
      </c>
      <c r="P67" s="204">
        <v>118.3992357515701</v>
      </c>
      <c r="Q67" s="204">
        <v>118.41100695452423</v>
      </c>
    </row>
    <row r="68" spans="1:17" x14ac:dyDescent="0.25">
      <c r="A68" s="152" t="s">
        <v>243</v>
      </c>
      <c r="B68" s="151">
        <v>132.40361355506144</v>
      </c>
      <c r="C68" s="151">
        <v>125.9493613493029</v>
      </c>
      <c r="D68" s="151">
        <v>129.94269143820318</v>
      </c>
      <c r="E68" s="151">
        <v>132.48386603879086</v>
      </c>
      <c r="F68" s="151">
        <v>119.47149183327777</v>
      </c>
      <c r="G68" s="151">
        <v>116.5483761762998</v>
      </c>
      <c r="H68" s="151">
        <v>121.69374964798163</v>
      </c>
      <c r="I68" s="151">
        <v>95.679464326395134</v>
      </c>
      <c r="J68" s="151">
        <v>89.423517176080708</v>
      </c>
      <c r="K68" s="151">
        <v>82.87933548143765</v>
      </c>
      <c r="L68" s="151">
        <v>98.030756732580954</v>
      </c>
      <c r="M68" s="151">
        <v>76.768483180909129</v>
      </c>
      <c r="N68" s="151">
        <v>80.505526022149695</v>
      </c>
      <c r="O68" s="151">
        <v>111.5719251735068</v>
      </c>
      <c r="P68" s="151">
        <v>94.592835638394277</v>
      </c>
      <c r="Q68" s="151">
        <v>98.806902645036899</v>
      </c>
    </row>
    <row r="69" spans="1:17" x14ac:dyDescent="0.25">
      <c r="A69" s="150" t="s">
        <v>33</v>
      </c>
      <c r="B69" s="87">
        <v>6.0000648667900638</v>
      </c>
      <c r="C69" s="87">
        <v>4.4522047112641854</v>
      </c>
      <c r="D69" s="87">
        <v>6.1030742194384802</v>
      </c>
      <c r="E69" s="87">
        <v>7.3594713027532856</v>
      </c>
      <c r="F69" s="87">
        <v>7.6120011275505819</v>
      </c>
      <c r="G69" s="87">
        <v>6.938956460161231</v>
      </c>
      <c r="H69" s="87">
        <v>6.0065596001076642</v>
      </c>
      <c r="I69" s="87">
        <v>3.7424890170035789</v>
      </c>
      <c r="J69" s="87">
        <v>2.5316926782053888</v>
      </c>
      <c r="K69" s="87">
        <v>1.5094071650639933</v>
      </c>
      <c r="L69" s="87">
        <v>1.6628066613107164</v>
      </c>
      <c r="M69" s="87">
        <v>1.3371760065679885</v>
      </c>
      <c r="N69" s="87">
        <v>1.4535004820170867</v>
      </c>
      <c r="O69" s="87">
        <v>0.9971245332468206</v>
      </c>
      <c r="P69" s="87">
        <v>0.91254857938992673</v>
      </c>
      <c r="Q69" s="87">
        <v>1.0714481513697756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1.4514293883464322</v>
      </c>
      <c r="D71" s="87">
        <v>1.5357045424075606</v>
      </c>
      <c r="E71" s="87">
        <v>1.6886357677328361</v>
      </c>
      <c r="F71" s="87">
        <v>2.0132379975772379</v>
      </c>
      <c r="G71" s="87">
        <v>1.624774197854538</v>
      </c>
      <c r="H71" s="87">
        <v>1.8042966226364074</v>
      </c>
      <c r="I71" s="87">
        <v>1.4904390360889102</v>
      </c>
      <c r="J71" s="87">
        <v>1.6474919536707031</v>
      </c>
      <c r="K71" s="87">
        <v>1.3335951324281348</v>
      </c>
      <c r="L71" s="87">
        <v>1.0972667531208615</v>
      </c>
      <c r="M71" s="87">
        <v>0.9405074387105512</v>
      </c>
      <c r="N71" s="87">
        <v>0.86212174663962471</v>
      </c>
      <c r="O71" s="87">
        <v>0.94051751660463745</v>
      </c>
      <c r="P71" s="87">
        <v>0.73443219088381595</v>
      </c>
      <c r="Q71" s="87">
        <v>0.57122003769399632</v>
      </c>
    </row>
    <row r="72" spans="1:17" x14ac:dyDescent="0.25">
      <c r="A72" s="150" t="s">
        <v>125</v>
      </c>
      <c r="B72" s="87">
        <v>0.60360856167990695</v>
      </c>
      <c r="C72" s="87">
        <v>0.74010938358265432</v>
      </c>
      <c r="D72" s="87">
        <v>0.53969812161590214</v>
      </c>
      <c r="E72" s="87">
        <v>1.145253010145123</v>
      </c>
      <c r="F72" s="87">
        <v>0.81664805441116162</v>
      </c>
      <c r="G72" s="87">
        <v>0.88152196821318984</v>
      </c>
      <c r="H72" s="87">
        <v>0.89498801857872234</v>
      </c>
      <c r="I72" s="87">
        <v>0.96080912553726938</v>
      </c>
      <c r="J72" s="87">
        <v>0.82668203599159351</v>
      </c>
      <c r="K72" s="87">
        <v>0.61616774361328275</v>
      </c>
      <c r="L72" s="87">
        <v>0.82427765673261499</v>
      </c>
      <c r="M72" s="87">
        <v>0.89342014108481604</v>
      </c>
      <c r="N72" s="87">
        <v>0.62018880214985939</v>
      </c>
      <c r="O72" s="87">
        <v>0.55058486518224503</v>
      </c>
      <c r="P72" s="87">
        <v>0.57250146642797239</v>
      </c>
      <c r="Q72" s="87">
        <v>0.57172836301534269</v>
      </c>
    </row>
    <row r="73" spans="1:17" x14ac:dyDescent="0.25">
      <c r="A73" s="150" t="s">
        <v>29</v>
      </c>
      <c r="B73" s="87">
        <v>14.668377213607185</v>
      </c>
      <c r="C73" s="87">
        <v>10.516112790029775</v>
      </c>
      <c r="D73" s="87">
        <v>10.507426452904669</v>
      </c>
      <c r="E73" s="87">
        <v>9.5683763808331381</v>
      </c>
      <c r="F73" s="87">
        <v>8.7038754485255616</v>
      </c>
      <c r="G73" s="87">
        <v>6.0411370333019327</v>
      </c>
      <c r="H73" s="87">
        <v>5.1625541907669019</v>
      </c>
      <c r="I73" s="87">
        <v>5.3382181079412794</v>
      </c>
      <c r="J73" s="87">
        <v>4.321163433742778</v>
      </c>
      <c r="K73" s="87">
        <v>3.3602251308903708</v>
      </c>
      <c r="L73" s="87">
        <v>2.5198712043712983</v>
      </c>
      <c r="M73" s="87">
        <v>3.2998005910666177</v>
      </c>
      <c r="N73" s="87">
        <v>3.2398292335075678</v>
      </c>
      <c r="O73" s="87">
        <v>2.5198927708949754</v>
      </c>
      <c r="P73" s="87">
        <v>2.4987170582307101</v>
      </c>
      <c r="Q73" s="87">
        <v>2.3112901862478168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98.629791571778028</v>
      </c>
      <c r="C75" s="87">
        <v>97.981758807778391</v>
      </c>
      <c r="D75" s="87">
        <v>99.461194556608831</v>
      </c>
      <c r="E75" s="87">
        <v>99.860267624406973</v>
      </c>
      <c r="F75" s="87">
        <v>87.330328239488367</v>
      </c>
      <c r="G75" s="87">
        <v>66.51998411981856</v>
      </c>
      <c r="H75" s="87">
        <v>91.033339224212995</v>
      </c>
      <c r="I75" s="87">
        <v>58.232448823552588</v>
      </c>
      <c r="J75" s="87">
        <v>60.520873541503867</v>
      </c>
      <c r="K75" s="87">
        <v>50.095051354322827</v>
      </c>
      <c r="L75" s="87">
        <v>60.500411390535767</v>
      </c>
      <c r="M75" s="87">
        <v>45.331824554111549</v>
      </c>
      <c r="N75" s="87">
        <v>62.856771437820882</v>
      </c>
      <c r="O75" s="87">
        <v>86.06752766169744</v>
      </c>
      <c r="P75" s="87">
        <v>67.932913292993021</v>
      </c>
      <c r="Q75" s="87">
        <v>71.928522023261138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12.501771341206258</v>
      </c>
      <c r="C77" s="87">
        <v>10.80774626830147</v>
      </c>
      <c r="D77" s="87">
        <v>11.795593545227751</v>
      </c>
      <c r="E77" s="87">
        <v>12.861861952919515</v>
      </c>
      <c r="F77" s="87">
        <v>12.995400965724858</v>
      </c>
      <c r="G77" s="87">
        <v>34.542002396950352</v>
      </c>
      <c r="H77" s="87">
        <v>16.792011991678947</v>
      </c>
      <c r="I77" s="87">
        <v>25.915060216271506</v>
      </c>
      <c r="J77" s="87">
        <v>19.575613532966379</v>
      </c>
      <c r="K77" s="87">
        <v>25.964888955119047</v>
      </c>
      <c r="L77" s="87">
        <v>31.426123066509685</v>
      </c>
      <c r="M77" s="87">
        <v>24.965754449367616</v>
      </c>
      <c r="N77" s="87">
        <v>11.473114320014668</v>
      </c>
      <c r="O77" s="87">
        <v>20.496277825880686</v>
      </c>
      <c r="P77" s="87">
        <v>21.941723050468838</v>
      </c>
      <c r="Q77" s="87">
        <v>22.352693883448833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36.098488045318746</v>
      </c>
      <c r="C79" s="148">
        <v>35.959232017678652</v>
      </c>
      <c r="D79" s="148">
        <v>36.985831652024004</v>
      </c>
      <c r="E79" s="148">
        <v>36.066640335312236</v>
      </c>
      <c r="F79" s="148">
        <v>38.815518710557619</v>
      </c>
      <c r="G79" s="148">
        <v>39.568126140964502</v>
      </c>
      <c r="H79" s="148">
        <v>37.884592790007176</v>
      </c>
      <c r="I79" s="148">
        <v>42.148985498145954</v>
      </c>
      <c r="J79" s="148">
        <v>32.369164411565905</v>
      </c>
      <c r="K79" s="148">
        <v>27.631621573740631</v>
      </c>
      <c r="L79" s="148">
        <v>25.83935086991978</v>
      </c>
      <c r="M79" s="148">
        <v>27.569877273926256</v>
      </c>
      <c r="N79" s="148">
        <v>19.810080920641802</v>
      </c>
      <c r="O79" s="148">
        <v>27.179072330974066</v>
      </c>
      <c r="P79" s="148">
        <v>23.806400113175819</v>
      </c>
      <c r="Q79" s="148">
        <v>19.604104309487333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101.44217803264038</v>
      </c>
      <c r="C81" s="96">
        <v>98.775799554732004</v>
      </c>
      <c r="D81" s="96">
        <v>100.10935120649788</v>
      </c>
      <c r="E81" s="96">
        <v>97.969917932448823</v>
      </c>
      <c r="F81" s="96">
        <v>91.331076860840199</v>
      </c>
      <c r="G81" s="96">
        <v>89.288495436207896</v>
      </c>
      <c r="H81" s="96">
        <v>90.90748889653517</v>
      </c>
      <c r="I81" s="96">
        <v>76.888774338637958</v>
      </c>
      <c r="J81" s="96">
        <v>71.191954567118202</v>
      </c>
      <c r="K81" s="96">
        <v>69.587273802850049</v>
      </c>
      <c r="L81" s="96">
        <v>72.844425946795894</v>
      </c>
      <c r="M81" s="96">
        <v>64.492747201797101</v>
      </c>
      <c r="N81" s="96">
        <v>65.065907681919185</v>
      </c>
      <c r="O81" s="96">
        <v>96.341396050454378</v>
      </c>
      <c r="P81" s="96">
        <v>82.142315365969239</v>
      </c>
      <c r="Q81" s="96">
        <v>88.725941608507298</v>
      </c>
    </row>
    <row r="82" spans="1:17" x14ac:dyDescent="0.25">
      <c r="A82" s="132" t="s">
        <v>83</v>
      </c>
      <c r="B82" s="160">
        <v>2.8478368619533323</v>
      </c>
      <c r="C82" s="160">
        <v>2.7737845759558768</v>
      </c>
      <c r="D82" s="160">
        <v>2.8106974690035216</v>
      </c>
      <c r="E82" s="160">
        <v>2.7521065511184974</v>
      </c>
      <c r="F82" s="160">
        <v>2.5603737967777609</v>
      </c>
      <c r="G82" s="160">
        <v>2.4940574424316315</v>
      </c>
      <c r="H82" s="160">
        <v>2.5502445609867608</v>
      </c>
      <c r="I82" s="160">
        <v>2.1450860232944886</v>
      </c>
      <c r="J82" s="160">
        <v>1.9921251403246509</v>
      </c>
      <c r="K82" s="160">
        <v>1.9463798450695362</v>
      </c>
      <c r="L82" s="160">
        <v>2.0422587136808472</v>
      </c>
      <c r="M82" s="160">
        <v>1.802254202013581</v>
      </c>
      <c r="N82" s="160">
        <v>1.827174276428706</v>
      </c>
      <c r="O82" s="160">
        <v>2.710333201875637</v>
      </c>
      <c r="P82" s="160">
        <v>2.3080608198219643</v>
      </c>
      <c r="Q82" s="160">
        <v>2.4968893930234128</v>
      </c>
    </row>
    <row r="83" spans="1:17" x14ac:dyDescent="0.25">
      <c r="A83" s="76" t="s">
        <v>82</v>
      </c>
      <c r="B83" s="159">
        <v>0.32909914552248992</v>
      </c>
      <c r="C83" s="159">
        <v>0.32054158228165397</v>
      </c>
      <c r="D83" s="159">
        <v>0.32480727661374098</v>
      </c>
      <c r="E83" s="159">
        <v>0.31803644599877584</v>
      </c>
      <c r="F83" s="159">
        <v>0.29587959900195382</v>
      </c>
      <c r="G83" s="159">
        <v>0.28821600849188922</v>
      </c>
      <c r="H83" s="159">
        <v>0.29470905342465997</v>
      </c>
      <c r="I83" s="159">
        <v>0.2478884892494311</v>
      </c>
      <c r="J83" s="159">
        <v>0.23021216215490387</v>
      </c>
      <c r="K83" s="159">
        <v>0.22492578575418329</v>
      </c>
      <c r="L83" s="159">
        <v>0.23600565277718502</v>
      </c>
      <c r="M83" s="159">
        <v>0.20827046865674922</v>
      </c>
      <c r="N83" s="159">
        <v>0.21115025973816295</v>
      </c>
      <c r="O83" s="159">
        <v>0.31320907202763892</v>
      </c>
      <c r="P83" s="159">
        <v>0.26672203515771248</v>
      </c>
      <c r="Q83" s="159">
        <v>0.28854327180263861</v>
      </c>
    </row>
    <row r="84" spans="1:17" x14ac:dyDescent="0.25">
      <c r="A84" s="76" t="s">
        <v>81</v>
      </c>
      <c r="B84" s="159">
        <v>14.347551345337815</v>
      </c>
      <c r="C84" s="159">
        <v>13.974472047930526</v>
      </c>
      <c r="D84" s="159">
        <v>14.160441137445989</v>
      </c>
      <c r="E84" s="159">
        <v>13.865257022809148</v>
      </c>
      <c r="F84" s="159">
        <v>12.899297359094453</v>
      </c>
      <c r="G84" s="159">
        <v>12.565192090731543</v>
      </c>
      <c r="H84" s="159">
        <v>12.8482657383784</v>
      </c>
      <c r="I84" s="159">
        <v>10.807055794015678</v>
      </c>
      <c r="J84" s="159">
        <v>10.036430850024795</v>
      </c>
      <c r="K84" s="159">
        <v>9.805963655344895</v>
      </c>
      <c r="L84" s="159">
        <v>10.2890064197363</v>
      </c>
      <c r="M84" s="159">
        <v>9.0798511130320581</v>
      </c>
      <c r="N84" s="159">
        <v>9.2053997538188082</v>
      </c>
      <c r="O84" s="159">
        <v>13.654800700280347</v>
      </c>
      <c r="P84" s="159">
        <v>11.628131359267721</v>
      </c>
      <c r="Q84" s="159">
        <v>12.579459606215266</v>
      </c>
    </row>
    <row r="85" spans="1:17" x14ac:dyDescent="0.25">
      <c r="A85" s="76" t="s">
        <v>80</v>
      </c>
      <c r="B85" s="159">
        <v>4.4513378087833653</v>
      </c>
      <c r="C85" s="159">
        <v>4.3355896966315974</v>
      </c>
      <c r="D85" s="159">
        <v>4.3932867363215227</v>
      </c>
      <c r="E85" s="159">
        <v>4.301705658937041</v>
      </c>
      <c r="F85" s="159">
        <v>4.0020159997499976</v>
      </c>
      <c r="G85" s="159">
        <v>3.8983596072840601</v>
      </c>
      <c r="H85" s="159">
        <v>3.986183403840823</v>
      </c>
      <c r="I85" s="159">
        <v>3.3528965953598164</v>
      </c>
      <c r="J85" s="159">
        <v>3.1138096691650654</v>
      </c>
      <c r="K85" s="159">
        <v>3.0423070613213765</v>
      </c>
      <c r="L85" s="159">
        <v>3.1921714157774694</v>
      </c>
      <c r="M85" s="159">
        <v>2.8170301387837049</v>
      </c>
      <c r="N85" s="159">
        <v>2.855981692127127</v>
      </c>
      <c r="O85" s="159">
        <v>4.236411438130899</v>
      </c>
      <c r="P85" s="159">
        <v>3.6076358619777569</v>
      </c>
      <c r="Q85" s="159">
        <v>3.9027861139109725</v>
      </c>
    </row>
    <row r="86" spans="1:17" x14ac:dyDescent="0.25">
      <c r="A86" s="129" t="s">
        <v>79</v>
      </c>
      <c r="B86" s="158">
        <v>24.577438030100609</v>
      </c>
      <c r="C86" s="158">
        <v>23.909772956682659</v>
      </c>
      <c r="D86" s="158">
        <v>24.247024586928802</v>
      </c>
      <c r="E86" s="158">
        <v>23.68899357995118</v>
      </c>
      <c r="F86" s="158">
        <v>22.225128824318425</v>
      </c>
      <c r="G86" s="158">
        <v>21.972463599884193</v>
      </c>
      <c r="H86" s="158">
        <v>22.074934707077219</v>
      </c>
      <c r="I86" s="158">
        <v>18.991679997875536</v>
      </c>
      <c r="J86" s="158">
        <v>17.423361636359719</v>
      </c>
      <c r="K86" s="158">
        <v>17.053372463137279</v>
      </c>
      <c r="L86" s="158">
        <v>17.722699297984768</v>
      </c>
      <c r="M86" s="158">
        <v>15.848879111248866</v>
      </c>
      <c r="N86" s="158">
        <v>15.74943257993959</v>
      </c>
      <c r="O86" s="158">
        <v>23.187958202357613</v>
      </c>
      <c r="P86" s="158">
        <v>19.846438380944342</v>
      </c>
      <c r="Q86" s="158">
        <v>21.333473811667243</v>
      </c>
    </row>
    <row r="87" spans="1:17" x14ac:dyDescent="0.25">
      <c r="A87" s="92" t="s">
        <v>125</v>
      </c>
      <c r="B87" s="91">
        <v>7.0514878503966386E-2</v>
      </c>
      <c r="C87" s="91">
        <v>8.5420594488075596E-2</v>
      </c>
      <c r="D87" s="91">
        <v>6.1976223681563594E-2</v>
      </c>
      <c r="E87" s="91">
        <v>0.12943051032805833</v>
      </c>
      <c r="F87" s="91">
        <v>9.1806572099714601E-2</v>
      </c>
      <c r="G87" s="91">
        <v>0.10970844003407888</v>
      </c>
      <c r="H87" s="91">
        <v>9.8414902241103414E-2</v>
      </c>
      <c r="I87" s="91">
        <v>0.11107160504693041</v>
      </c>
      <c r="J87" s="91">
        <v>9.6880283309480023E-2</v>
      </c>
      <c r="K87" s="91">
        <v>8.3991416951360795E-2</v>
      </c>
      <c r="L87" s="91">
        <v>0.10628492022152403</v>
      </c>
      <c r="M87" s="91">
        <v>0.11894921203754366</v>
      </c>
      <c r="N87" s="91">
        <v>7.3276134538840826E-2</v>
      </c>
      <c r="O87" s="91">
        <v>7.5112561066647751E-2</v>
      </c>
      <c r="P87" s="91">
        <v>8.0778962277627472E-2</v>
      </c>
      <c r="Q87" s="91">
        <v>8.6649546558931964E-2</v>
      </c>
    </row>
    <row r="88" spans="1:17" x14ac:dyDescent="0.25">
      <c r="A88" s="92" t="s">
        <v>26</v>
      </c>
      <c r="B88" s="91">
        <v>12.058275403280401</v>
      </c>
      <c r="C88" s="91">
        <v>11.83487356458928</v>
      </c>
      <c r="D88" s="91">
        <v>11.953073427282293</v>
      </c>
      <c r="E88" s="91">
        <v>11.810809367062085</v>
      </c>
      <c r="F88" s="91">
        <v>10.274380498506321</v>
      </c>
      <c r="G88" s="91">
        <v>8.6638465069396471</v>
      </c>
      <c r="H88" s="91">
        <v>10.4760082114596</v>
      </c>
      <c r="I88" s="91">
        <v>7.0450275330527532</v>
      </c>
      <c r="J88" s="91">
        <v>7.4225614241980757</v>
      </c>
      <c r="K88" s="91">
        <v>7.1463204634472781</v>
      </c>
      <c r="L88" s="91">
        <v>8.164097138868879</v>
      </c>
      <c r="M88" s="91">
        <v>6.3162708144970763</v>
      </c>
      <c r="N88" s="91">
        <v>7.7721721892314273</v>
      </c>
      <c r="O88" s="91">
        <v>12.287947336797952</v>
      </c>
      <c r="P88" s="91">
        <v>10.031216841731128</v>
      </c>
      <c r="Q88" s="91">
        <v>11.408522565589641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12.448647748316242</v>
      </c>
      <c r="C90" s="157">
        <v>11.989478797605303</v>
      </c>
      <c r="D90" s="157">
        <v>12.231974935964946</v>
      </c>
      <c r="E90" s="157">
        <v>11.748753702561039</v>
      </c>
      <c r="F90" s="157">
        <v>11.858941753712386</v>
      </c>
      <c r="G90" s="157">
        <v>13.198908652910466</v>
      </c>
      <c r="H90" s="157">
        <v>11.500511593376517</v>
      </c>
      <c r="I90" s="157">
        <v>11.835580859775851</v>
      </c>
      <c r="J90" s="157">
        <v>9.9039199288521615</v>
      </c>
      <c r="K90" s="157">
        <v>9.8230605827386412</v>
      </c>
      <c r="L90" s="157">
        <v>9.4523172388943628</v>
      </c>
      <c r="M90" s="157">
        <v>9.4136590847142472</v>
      </c>
      <c r="N90" s="157">
        <v>7.9039842561693234</v>
      </c>
      <c r="O90" s="157">
        <v>10.824898304493013</v>
      </c>
      <c r="P90" s="157">
        <v>9.7344425769355851</v>
      </c>
      <c r="Q90" s="157">
        <v>9.8383016995186701</v>
      </c>
    </row>
    <row r="91" spans="1:17" x14ac:dyDescent="0.25">
      <c r="A91" s="243" t="s">
        <v>235</v>
      </c>
      <c r="B91" s="242">
        <v>54.888914840942782</v>
      </c>
      <c r="C91" s="242">
        <v>53.46163869524969</v>
      </c>
      <c r="D91" s="242">
        <v>54.173094000184285</v>
      </c>
      <c r="E91" s="242">
        <v>53.043818673634178</v>
      </c>
      <c r="F91" s="242">
        <v>49.348381281897609</v>
      </c>
      <c r="G91" s="242">
        <v>48.070206687384577</v>
      </c>
      <c r="H91" s="242">
        <v>49.1531514328273</v>
      </c>
      <c r="I91" s="242">
        <v>41.344167438843009</v>
      </c>
      <c r="J91" s="242">
        <v>38.39601510908907</v>
      </c>
      <c r="K91" s="242">
        <v>37.514324992222775</v>
      </c>
      <c r="L91" s="242">
        <v>39.362284446839325</v>
      </c>
      <c r="M91" s="242">
        <v>34.736462168062147</v>
      </c>
      <c r="N91" s="242">
        <v>35.216769119866797</v>
      </c>
      <c r="O91" s="242">
        <v>52.238683435782242</v>
      </c>
      <c r="P91" s="242">
        <v>44.485326908799742</v>
      </c>
      <c r="Q91" s="242">
        <v>48.124789411887768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129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1</v>
      </c>
      <c r="D95" s="77">
        <f t="shared" si="0"/>
        <v>1</v>
      </c>
      <c r="E95" s="77">
        <f t="shared" si="0"/>
        <v>1</v>
      </c>
      <c r="F95" s="77">
        <f t="shared" si="0"/>
        <v>1</v>
      </c>
      <c r="G95" s="77">
        <f t="shared" si="0"/>
        <v>1</v>
      </c>
      <c r="H95" s="77">
        <f t="shared" si="0"/>
        <v>1</v>
      </c>
      <c r="I95" s="77">
        <f t="shared" si="0"/>
        <v>1</v>
      </c>
      <c r="J95" s="77">
        <f t="shared" si="0"/>
        <v>1</v>
      </c>
      <c r="K95" s="77">
        <f t="shared" si="0"/>
        <v>1</v>
      </c>
      <c r="L95" s="77">
        <f t="shared" si="0"/>
        <v>0.99999999999999989</v>
      </c>
      <c r="M95" s="77">
        <f t="shared" si="0"/>
        <v>1</v>
      </c>
      <c r="N95" s="77">
        <f t="shared" si="0"/>
        <v>1.0000000000000002</v>
      </c>
      <c r="O95" s="77">
        <f t="shared" si="0"/>
        <v>1.0000000000000002</v>
      </c>
      <c r="P95" s="77">
        <f t="shared" si="0"/>
        <v>1</v>
      </c>
      <c r="Q95" s="77">
        <f t="shared" si="0"/>
        <v>0.99999999999999989</v>
      </c>
    </row>
    <row r="96" spans="1:17" x14ac:dyDescent="0.25">
      <c r="A96" s="132" t="s">
        <v>83</v>
      </c>
      <c r="B96" s="240">
        <f t="shared" ref="B96:Q96" si="1">IF(B$6=0,0,B$6/B$5)</f>
        <v>4.3198987432346266E-3</v>
      </c>
      <c r="C96" s="240">
        <f t="shared" si="1"/>
        <v>4.3181767268555167E-3</v>
      </c>
      <c r="D96" s="240">
        <f t="shared" si="1"/>
        <v>4.3183181417902495E-3</v>
      </c>
      <c r="E96" s="240">
        <f t="shared" si="1"/>
        <v>4.3200274814129951E-3</v>
      </c>
      <c r="F96" s="240">
        <f t="shared" si="1"/>
        <v>4.3134108464076091E-3</v>
      </c>
      <c r="G96" s="240">
        <f t="shared" si="1"/>
        <v>4.3117972059453745E-3</v>
      </c>
      <c r="H96" s="240">
        <f t="shared" si="1"/>
        <v>4.3150546276528581E-3</v>
      </c>
      <c r="I96" s="240">
        <f t="shared" si="1"/>
        <v>4.3009006528170407E-3</v>
      </c>
      <c r="J96" s="240">
        <f t="shared" si="1"/>
        <v>4.3091531196623109E-3</v>
      </c>
      <c r="K96" s="240">
        <f t="shared" si="1"/>
        <v>4.3126048175058098E-3</v>
      </c>
      <c r="L96" s="240">
        <f t="shared" si="1"/>
        <v>4.3212932949212432E-3</v>
      </c>
      <c r="M96" s="240">
        <f t="shared" si="1"/>
        <v>4.3096618876321564E-3</v>
      </c>
      <c r="N96" s="240">
        <f t="shared" si="1"/>
        <v>4.3230243510099251E-3</v>
      </c>
      <c r="O96" s="240">
        <f t="shared" si="1"/>
        <v>4.3239412502565746E-3</v>
      </c>
      <c r="P96" s="240">
        <f t="shared" si="1"/>
        <v>4.3228632875209148E-3</v>
      </c>
      <c r="Q96" s="240">
        <f t="shared" si="1"/>
        <v>4.3302103613661594E-3</v>
      </c>
    </row>
    <row r="97" spans="1:17" x14ac:dyDescent="0.25">
      <c r="A97" s="76" t="s">
        <v>82</v>
      </c>
      <c r="B97" s="239">
        <f t="shared" ref="B97:Q97" si="2">IF(B$7=0,0,B$7/B$5)</f>
        <v>1.5777771785981996E-3</v>
      </c>
      <c r="C97" s="239">
        <f t="shared" si="2"/>
        <v>1.577148238360101E-3</v>
      </c>
      <c r="D97" s="239">
        <f t="shared" si="2"/>
        <v>1.5771998880097795E-3</v>
      </c>
      <c r="E97" s="239">
        <f t="shared" si="2"/>
        <v>1.5778241982558165E-3</v>
      </c>
      <c r="F97" s="239">
        <f t="shared" si="2"/>
        <v>1.5754075731608504E-3</v>
      </c>
      <c r="G97" s="239">
        <f t="shared" si="2"/>
        <v>1.5748182155746881E-3</v>
      </c>
      <c r="H97" s="239">
        <f t="shared" si="2"/>
        <v>1.5760079392086478E-3</v>
      </c>
      <c r="I97" s="239">
        <f t="shared" si="2"/>
        <v>1.5708384156133603E-3</v>
      </c>
      <c r="J97" s="239">
        <f t="shared" si="2"/>
        <v>1.5738525033569672E-3</v>
      </c>
      <c r="K97" s="239">
        <f t="shared" si="2"/>
        <v>1.5751131833887423E-3</v>
      </c>
      <c r="L97" s="239">
        <f t="shared" si="2"/>
        <v>1.578286517348087E-3</v>
      </c>
      <c r="M97" s="239">
        <f t="shared" si="2"/>
        <v>1.5740383231040802E-3</v>
      </c>
      <c r="N97" s="239">
        <f t="shared" si="2"/>
        <v>1.5789187592023376E-3</v>
      </c>
      <c r="O97" s="239">
        <f t="shared" si="2"/>
        <v>1.5792536426781838E-3</v>
      </c>
      <c r="P97" s="239">
        <f t="shared" si="2"/>
        <v>1.5788599332176626E-3</v>
      </c>
      <c r="Q97" s="239">
        <f t="shared" si="2"/>
        <v>1.581543339966642E-3</v>
      </c>
    </row>
    <row r="98" spans="1:17" x14ac:dyDescent="0.25">
      <c r="A98" s="76" t="s">
        <v>81</v>
      </c>
      <c r="B98" s="239">
        <f t="shared" ref="B98:Q98" si="3">IF(B$8=0,0,B$8/B$5)</f>
        <v>4.9736707838327773E-2</v>
      </c>
      <c r="C98" s="239">
        <f t="shared" si="3"/>
        <v>4.97168815806696E-2</v>
      </c>
      <c r="D98" s="239">
        <f t="shared" si="3"/>
        <v>4.9718509746909313E-2</v>
      </c>
      <c r="E98" s="239">
        <f t="shared" si="3"/>
        <v>4.9738190052042892E-2</v>
      </c>
      <c r="F98" s="239">
        <f t="shared" si="3"/>
        <v>4.9662010108554366E-2</v>
      </c>
      <c r="G98" s="239">
        <f t="shared" si="3"/>
        <v>4.9643431625817469E-2</v>
      </c>
      <c r="H98" s="239">
        <f t="shared" si="3"/>
        <v>4.9680935614082274E-2</v>
      </c>
      <c r="I98" s="239">
        <f t="shared" si="3"/>
        <v>4.9517975287231425E-2</v>
      </c>
      <c r="J98" s="239">
        <f t="shared" si="3"/>
        <v>4.9612989211590533E-2</v>
      </c>
      <c r="K98" s="239">
        <f t="shared" si="3"/>
        <v>4.965272997807426E-2</v>
      </c>
      <c r="L98" s="239">
        <f t="shared" si="3"/>
        <v>4.9752763865083337E-2</v>
      </c>
      <c r="M98" s="239">
        <f t="shared" si="3"/>
        <v>4.9618846859044274E-2</v>
      </c>
      <c r="N98" s="239">
        <f t="shared" si="3"/>
        <v>4.9772694200503668E-2</v>
      </c>
      <c r="O98" s="239">
        <f t="shared" si="3"/>
        <v>4.9783250825243833E-2</v>
      </c>
      <c r="P98" s="239">
        <f t="shared" si="3"/>
        <v>4.9770839812664398E-2</v>
      </c>
      <c r="Q98" s="239">
        <f t="shared" si="3"/>
        <v>4.9855429588265006E-2</v>
      </c>
    </row>
    <row r="99" spans="1:17" x14ac:dyDescent="0.25">
      <c r="A99" s="76" t="s">
        <v>80</v>
      </c>
      <c r="B99" s="239">
        <f t="shared" ref="B99:Q99" si="4">IF(B$9=0,0,B$9/B$5)</f>
        <v>1.7405619604202258E-2</v>
      </c>
      <c r="C99" s="239">
        <f t="shared" si="4"/>
        <v>1.7398681302212213E-2</v>
      </c>
      <c r="D99" s="239">
        <f t="shared" si="4"/>
        <v>1.7399251087456408E-2</v>
      </c>
      <c r="E99" s="239">
        <f t="shared" si="4"/>
        <v>1.7406138312601328E-2</v>
      </c>
      <c r="F99" s="239">
        <f t="shared" si="4"/>
        <v>1.7379478745141796E-2</v>
      </c>
      <c r="G99" s="239">
        <f t="shared" si="4"/>
        <v>1.7372977108475518E-2</v>
      </c>
      <c r="H99" s="239">
        <f t="shared" si="4"/>
        <v>1.7386101824238762E-2</v>
      </c>
      <c r="I99" s="239">
        <f t="shared" si="4"/>
        <v>1.7329073010249652E-2</v>
      </c>
      <c r="J99" s="239">
        <f t="shared" si="4"/>
        <v>1.7362323627276278E-2</v>
      </c>
      <c r="K99" s="239">
        <f t="shared" si="4"/>
        <v>1.7376231115211419E-2</v>
      </c>
      <c r="L99" s="239">
        <f t="shared" si="4"/>
        <v>1.7411238494277791E-2</v>
      </c>
      <c r="M99" s="239">
        <f t="shared" si="4"/>
        <v>1.7364373541470173E-2</v>
      </c>
      <c r="N99" s="239">
        <f t="shared" si="4"/>
        <v>1.7418213218822049E-2</v>
      </c>
      <c r="O99" s="239">
        <f t="shared" si="4"/>
        <v>1.7421907564558171E-2</v>
      </c>
      <c r="P99" s="239">
        <f t="shared" si="4"/>
        <v>1.741756426615244E-2</v>
      </c>
      <c r="Q99" s="239">
        <f t="shared" si="4"/>
        <v>1.7447166898101763E-2</v>
      </c>
    </row>
    <row r="100" spans="1:17" x14ac:dyDescent="0.25">
      <c r="A100" s="129" t="s">
        <v>79</v>
      </c>
      <c r="B100" s="238">
        <f t="shared" ref="B100:Q100" si="5">IF(B$10=0,0,B$10/B$5)</f>
        <v>1.640203114409744E-2</v>
      </c>
      <c r="C100" s="238">
        <f t="shared" si="5"/>
        <v>1.6375919624332481E-2</v>
      </c>
      <c r="D100" s="238">
        <f t="shared" si="5"/>
        <v>1.6389343116029357E-2</v>
      </c>
      <c r="E100" s="238">
        <f t="shared" si="5"/>
        <v>1.6359515518475282E-2</v>
      </c>
      <c r="F100" s="238">
        <f t="shared" si="5"/>
        <v>1.6472681503318543E-2</v>
      </c>
      <c r="G100" s="238">
        <f t="shared" si="5"/>
        <v>1.6712183325228402E-2</v>
      </c>
      <c r="H100" s="238">
        <f t="shared" si="5"/>
        <v>1.6432606598791477E-2</v>
      </c>
      <c r="I100" s="238">
        <f t="shared" si="5"/>
        <v>1.6752539246510916E-2</v>
      </c>
      <c r="J100" s="238">
        <f t="shared" si="5"/>
        <v>1.6580965795447818E-2</v>
      </c>
      <c r="K100" s="238">
        <f t="shared" si="5"/>
        <v>1.662359328706026E-2</v>
      </c>
      <c r="L100" s="238">
        <f t="shared" si="5"/>
        <v>1.6498156434823816E-2</v>
      </c>
      <c r="M100" s="238">
        <f t="shared" si="5"/>
        <v>1.6673557346129683E-2</v>
      </c>
      <c r="N100" s="238">
        <f t="shared" si="5"/>
        <v>1.6393632056910572E-2</v>
      </c>
      <c r="O100" s="238">
        <f t="shared" si="5"/>
        <v>1.6275043966941707E-2</v>
      </c>
      <c r="P100" s="238">
        <f t="shared" si="5"/>
        <v>1.6353450274104172E-2</v>
      </c>
      <c r="Q100" s="238">
        <f t="shared" si="5"/>
        <v>1.6276980075126773E-2</v>
      </c>
    </row>
    <row r="101" spans="1:17" x14ac:dyDescent="0.25">
      <c r="A101" s="127" t="s">
        <v>241</v>
      </c>
      <c r="B101" s="236">
        <f t="shared" ref="B101:Q101" si="6">IF(B$15=0,0,B$15/B$5)</f>
        <v>2.89054488025881E-2</v>
      </c>
      <c r="C101" s="236">
        <f t="shared" si="6"/>
        <v>2.9345730751100901E-2</v>
      </c>
      <c r="D101" s="236">
        <f t="shared" si="6"/>
        <v>2.9297388467113036E-2</v>
      </c>
      <c r="E101" s="236">
        <f t="shared" si="6"/>
        <v>2.8920574469329663E-2</v>
      </c>
      <c r="F101" s="236">
        <f t="shared" si="6"/>
        <v>3.0381650333211937E-2</v>
      </c>
      <c r="G101" s="236">
        <f t="shared" si="6"/>
        <v>3.0509039989131251E-2</v>
      </c>
      <c r="H101" s="236">
        <f t="shared" si="6"/>
        <v>3.0031595002443984E-2</v>
      </c>
      <c r="I101" s="236">
        <f t="shared" si="6"/>
        <v>3.3072945411678198E-2</v>
      </c>
      <c r="J101" s="236">
        <f t="shared" si="6"/>
        <v>3.1283522267829676E-2</v>
      </c>
      <c r="K101" s="236">
        <f t="shared" si="6"/>
        <v>3.0411490801973379E-2</v>
      </c>
      <c r="L101" s="236">
        <f t="shared" si="6"/>
        <v>2.8467887770072142E-2</v>
      </c>
      <c r="M101" s="236">
        <f t="shared" si="6"/>
        <v>3.106174368001817E-2</v>
      </c>
      <c r="N101" s="236">
        <f t="shared" si="6"/>
        <v>2.8166576604439598E-2</v>
      </c>
      <c r="O101" s="236">
        <f t="shared" si="6"/>
        <v>2.8075284013292193E-2</v>
      </c>
      <c r="P101" s="236">
        <f t="shared" si="6"/>
        <v>2.8248529332700306E-2</v>
      </c>
      <c r="Q101" s="236">
        <f t="shared" si="6"/>
        <v>2.6573017485220521E-2</v>
      </c>
    </row>
    <row r="102" spans="1:17" x14ac:dyDescent="0.25">
      <c r="A102" s="127" t="s">
        <v>240</v>
      </c>
      <c r="B102" s="237">
        <f t="shared" ref="B102:Q102" si="7">IF(B$16=0,0,B$16/B$5)</f>
        <v>0.81710390488022511</v>
      </c>
      <c r="C102" s="237">
        <f t="shared" si="7"/>
        <v>0.81573565857102581</v>
      </c>
      <c r="D102" s="237">
        <f t="shared" si="7"/>
        <v>0.81587613925759395</v>
      </c>
      <c r="E102" s="237">
        <f t="shared" si="7"/>
        <v>0.81709534110910798</v>
      </c>
      <c r="F102" s="237">
        <f t="shared" si="7"/>
        <v>0.81237025089518655</v>
      </c>
      <c r="G102" s="237">
        <f t="shared" si="7"/>
        <v>0.8117461693372281</v>
      </c>
      <c r="H102" s="237">
        <f t="shared" si="7"/>
        <v>0.81351429519065088</v>
      </c>
      <c r="I102" s="237">
        <f t="shared" si="7"/>
        <v>0.80360070052659471</v>
      </c>
      <c r="J102" s="237">
        <f t="shared" si="7"/>
        <v>0.80941811781519868</v>
      </c>
      <c r="K102" s="237">
        <f t="shared" si="7"/>
        <v>0.81213649022160883</v>
      </c>
      <c r="L102" s="237">
        <f t="shared" si="7"/>
        <v>0.81839887714768622</v>
      </c>
      <c r="M102" s="237">
        <f t="shared" si="7"/>
        <v>0.81003395534788547</v>
      </c>
      <c r="N102" s="237">
        <f t="shared" si="7"/>
        <v>0.81944830077630471</v>
      </c>
      <c r="O102" s="237">
        <f t="shared" si="7"/>
        <v>0.81984654372867594</v>
      </c>
      <c r="P102" s="237">
        <f t="shared" si="7"/>
        <v>0.81922624483704454</v>
      </c>
      <c r="Q102" s="237">
        <f t="shared" si="7"/>
        <v>0.82459558104411834</v>
      </c>
    </row>
    <row r="103" spans="1:17" x14ac:dyDescent="0.25">
      <c r="A103" s="142" t="s">
        <v>249</v>
      </c>
      <c r="B103" s="235">
        <f t="shared" ref="B103:Q103" si="8">IF(B$17=0,0,B$17/B$5)</f>
        <v>0.52476546631103516</v>
      </c>
      <c r="C103" s="235">
        <f t="shared" si="8"/>
        <v>0.5189443800463841</v>
      </c>
      <c r="D103" s="235">
        <f t="shared" si="8"/>
        <v>0.51957377574390384</v>
      </c>
      <c r="E103" s="235">
        <f t="shared" si="8"/>
        <v>0.52460392744419315</v>
      </c>
      <c r="F103" s="235">
        <f t="shared" si="8"/>
        <v>0.50510208563594139</v>
      </c>
      <c r="G103" s="235">
        <f t="shared" si="8"/>
        <v>0.50318963476894163</v>
      </c>
      <c r="H103" s="235">
        <f t="shared" si="8"/>
        <v>0.50978645305554848</v>
      </c>
      <c r="I103" s="235">
        <f t="shared" si="8"/>
        <v>0.46911382621560405</v>
      </c>
      <c r="J103" s="235">
        <f t="shared" si="8"/>
        <v>0.49302877146113122</v>
      </c>
      <c r="K103" s="235">
        <f t="shared" si="8"/>
        <v>0.50456653009650743</v>
      </c>
      <c r="L103" s="235">
        <f t="shared" si="8"/>
        <v>0.53048576025047756</v>
      </c>
      <c r="M103" s="235">
        <f t="shared" si="8"/>
        <v>0.49588759115651282</v>
      </c>
      <c r="N103" s="235">
        <f t="shared" si="8"/>
        <v>0.53458252752305957</v>
      </c>
      <c r="O103" s="235">
        <f t="shared" si="8"/>
        <v>0.53590406814609615</v>
      </c>
      <c r="P103" s="235">
        <f t="shared" si="8"/>
        <v>0.53353163364463274</v>
      </c>
      <c r="Q103" s="235">
        <f t="shared" si="8"/>
        <v>0.55584644337269073</v>
      </c>
    </row>
    <row r="104" spans="1:17" x14ac:dyDescent="0.25">
      <c r="A104" s="142" t="s">
        <v>248</v>
      </c>
      <c r="B104" s="235">
        <f t="shared" ref="B104:Q104" si="9">IF(B$28=0,0,B$28/B$5)</f>
        <v>0.29233843856918995</v>
      </c>
      <c r="C104" s="235">
        <f t="shared" si="9"/>
        <v>0.29679127852464182</v>
      </c>
      <c r="D104" s="235">
        <f t="shared" si="9"/>
        <v>0.29630236351369021</v>
      </c>
      <c r="E104" s="235">
        <f t="shared" si="9"/>
        <v>0.29249141366491482</v>
      </c>
      <c r="F104" s="235">
        <f t="shared" si="9"/>
        <v>0.30726816525924511</v>
      </c>
      <c r="G104" s="235">
        <f t="shared" si="9"/>
        <v>0.30855653456828636</v>
      </c>
      <c r="H104" s="235">
        <f t="shared" si="9"/>
        <v>0.30372784213510251</v>
      </c>
      <c r="I104" s="235">
        <f t="shared" si="9"/>
        <v>0.33448687431099067</v>
      </c>
      <c r="J104" s="235">
        <f t="shared" si="9"/>
        <v>0.31638934635406751</v>
      </c>
      <c r="K104" s="235">
        <f t="shared" si="9"/>
        <v>0.3075699601251014</v>
      </c>
      <c r="L104" s="235">
        <f t="shared" si="9"/>
        <v>0.28791311689720867</v>
      </c>
      <c r="M104" s="235">
        <f t="shared" si="9"/>
        <v>0.31414636419137265</v>
      </c>
      <c r="N104" s="235">
        <f t="shared" si="9"/>
        <v>0.28486577325324514</v>
      </c>
      <c r="O104" s="235">
        <f t="shared" si="9"/>
        <v>0.28394247558257979</v>
      </c>
      <c r="P104" s="235">
        <f t="shared" si="9"/>
        <v>0.28569461119241174</v>
      </c>
      <c r="Q104" s="235">
        <f t="shared" si="9"/>
        <v>0.26874913767142755</v>
      </c>
    </row>
    <row r="105" spans="1:17" x14ac:dyDescent="0.25">
      <c r="A105" s="72" t="s">
        <v>239</v>
      </c>
      <c r="B105" s="277">
        <f t="shared" ref="B105:Q105" si="10">IF(B$29=0,0,B$29/B$5)</f>
        <v>6.454861180872648E-2</v>
      </c>
      <c r="C105" s="277">
        <f t="shared" si="10"/>
        <v>6.5531803205443287E-2</v>
      </c>
      <c r="D105" s="277">
        <f t="shared" si="10"/>
        <v>6.5423850295097882E-2</v>
      </c>
      <c r="E105" s="277">
        <f t="shared" si="10"/>
        <v>6.4582388858773945E-2</v>
      </c>
      <c r="F105" s="277">
        <f t="shared" si="10"/>
        <v>6.7845109995018443E-2</v>
      </c>
      <c r="G105" s="277">
        <f t="shared" si="10"/>
        <v>6.8129583192599319E-2</v>
      </c>
      <c r="H105" s="277">
        <f t="shared" si="10"/>
        <v>6.706340320293111E-2</v>
      </c>
      <c r="I105" s="277">
        <f t="shared" si="10"/>
        <v>7.3855027449304778E-2</v>
      </c>
      <c r="J105" s="277">
        <f t="shared" si="10"/>
        <v>6.9859075659637795E-2</v>
      </c>
      <c r="K105" s="277">
        <f t="shared" si="10"/>
        <v>6.7911746595177375E-2</v>
      </c>
      <c r="L105" s="277">
        <f t="shared" si="10"/>
        <v>6.357149647578729E-2</v>
      </c>
      <c r="M105" s="277">
        <f t="shared" si="10"/>
        <v>6.9363823014716053E-2</v>
      </c>
      <c r="N105" s="277">
        <f t="shared" si="10"/>
        <v>6.2898640032807276E-2</v>
      </c>
      <c r="O105" s="277">
        <f t="shared" si="10"/>
        <v>6.2694775008353534E-2</v>
      </c>
      <c r="P105" s="277">
        <f t="shared" si="10"/>
        <v>6.3081648256595624E-2</v>
      </c>
      <c r="Q105" s="277">
        <f t="shared" si="10"/>
        <v>5.9340071207834806E-2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</v>
      </c>
      <c r="C107" s="77">
        <f t="shared" si="11"/>
        <v>1</v>
      </c>
      <c r="D107" s="77">
        <f t="shared" si="11"/>
        <v>1</v>
      </c>
      <c r="E107" s="77">
        <f t="shared" si="11"/>
        <v>0.99999999999999989</v>
      </c>
      <c r="F107" s="77">
        <f t="shared" si="11"/>
        <v>0.99999999999999978</v>
      </c>
      <c r="G107" s="77">
        <f t="shared" si="11"/>
        <v>0.99999999999999978</v>
      </c>
      <c r="H107" s="77">
        <f t="shared" si="11"/>
        <v>0.99999999999999989</v>
      </c>
      <c r="I107" s="77">
        <f t="shared" si="11"/>
        <v>0.99999999999999978</v>
      </c>
      <c r="J107" s="77">
        <f t="shared" si="11"/>
        <v>1</v>
      </c>
      <c r="K107" s="77">
        <f t="shared" si="11"/>
        <v>0.99999999999999989</v>
      </c>
      <c r="L107" s="77">
        <f t="shared" si="11"/>
        <v>0.99999999999999967</v>
      </c>
      <c r="M107" s="77">
        <f t="shared" si="11"/>
        <v>1</v>
      </c>
      <c r="N107" s="77">
        <f t="shared" si="11"/>
        <v>1</v>
      </c>
      <c r="O107" s="77">
        <f t="shared" si="11"/>
        <v>1</v>
      </c>
      <c r="P107" s="77">
        <f t="shared" si="11"/>
        <v>0.99999999999999989</v>
      </c>
      <c r="Q107" s="77">
        <f t="shared" si="11"/>
        <v>0.99999999999999989</v>
      </c>
    </row>
    <row r="108" spans="1:17" x14ac:dyDescent="0.25">
      <c r="A108" s="132" t="s">
        <v>83</v>
      </c>
      <c r="B108" s="203">
        <f t="shared" ref="B108:Q108" si="12">IF(B$32=0,0,B$32/B$31)</f>
        <v>3.5651931799347372E-3</v>
      </c>
      <c r="C108" s="203">
        <f t="shared" si="12"/>
        <v>3.5488852315935333E-3</v>
      </c>
      <c r="D108" s="203">
        <f t="shared" si="12"/>
        <v>3.5558053014077677E-3</v>
      </c>
      <c r="E108" s="203">
        <f t="shared" si="12"/>
        <v>3.5565304761137765E-3</v>
      </c>
      <c r="F108" s="203">
        <f t="shared" si="12"/>
        <v>3.5827146037781701E-3</v>
      </c>
      <c r="G108" s="203">
        <f t="shared" si="12"/>
        <v>3.6619710897538272E-3</v>
      </c>
      <c r="H108" s="203">
        <f t="shared" si="12"/>
        <v>3.5716480911384433E-3</v>
      </c>
      <c r="I108" s="203">
        <f t="shared" si="12"/>
        <v>3.6660262770912477E-3</v>
      </c>
      <c r="J108" s="203">
        <f t="shared" si="12"/>
        <v>3.6154904783673191E-3</v>
      </c>
      <c r="K108" s="203">
        <f t="shared" si="12"/>
        <v>3.64239645038916E-3</v>
      </c>
      <c r="L108" s="203">
        <f t="shared" si="12"/>
        <v>3.6199895304148684E-3</v>
      </c>
      <c r="M108" s="203">
        <f t="shared" si="12"/>
        <v>3.6551485409949381E-3</v>
      </c>
      <c r="N108" s="203">
        <f t="shared" si="12"/>
        <v>3.5346908678662416E-3</v>
      </c>
      <c r="O108" s="203">
        <f t="shared" si="12"/>
        <v>3.5408199323277013E-3</v>
      </c>
      <c r="P108" s="203">
        <f t="shared" si="12"/>
        <v>3.5692343269319851E-3</v>
      </c>
      <c r="Q108" s="203">
        <f t="shared" si="12"/>
        <v>3.5480511510497374E-3</v>
      </c>
    </row>
    <row r="109" spans="1:17" x14ac:dyDescent="0.25">
      <c r="A109" s="76" t="s">
        <v>82</v>
      </c>
      <c r="B109" s="202">
        <f t="shared" ref="B109:Q109" si="13">IF(B$33=0,0,B$33/B$31)</f>
        <v>1.3202767082696298E-3</v>
      </c>
      <c r="C109" s="202">
        <f t="shared" si="13"/>
        <v>1.3142374831090591E-3</v>
      </c>
      <c r="D109" s="202">
        <f t="shared" si="13"/>
        <v>1.3168001512547161E-3</v>
      </c>
      <c r="E109" s="202">
        <f t="shared" si="13"/>
        <v>1.3170687008747365E-3</v>
      </c>
      <c r="F109" s="202">
        <f t="shared" si="13"/>
        <v>1.3267653125692226E-3</v>
      </c>
      <c r="G109" s="202">
        <f t="shared" si="13"/>
        <v>1.3561158939071106E-3</v>
      </c>
      <c r="H109" s="202">
        <f t="shared" si="13"/>
        <v>1.3226671170037667E-3</v>
      </c>
      <c r="I109" s="202">
        <f t="shared" si="13"/>
        <v>1.3576176272267523E-3</v>
      </c>
      <c r="J109" s="202">
        <f t="shared" si="13"/>
        <v>1.3389030065535954E-3</v>
      </c>
      <c r="K109" s="202">
        <f t="shared" si="13"/>
        <v>1.3488669345599986E-3</v>
      </c>
      <c r="L109" s="202">
        <f t="shared" si="13"/>
        <v>1.3405691136417336E-3</v>
      </c>
      <c r="M109" s="202">
        <f t="shared" si="13"/>
        <v>1.3535893401517378E-3</v>
      </c>
      <c r="N109" s="202">
        <f t="shared" si="13"/>
        <v>1.3089809691217318E-3</v>
      </c>
      <c r="O109" s="202">
        <f t="shared" si="13"/>
        <v>1.311250708976922E-3</v>
      </c>
      <c r="P109" s="202">
        <f t="shared" si="13"/>
        <v>1.3217732421139073E-3</v>
      </c>
      <c r="Q109" s="202">
        <f t="shared" si="13"/>
        <v>1.3139286030402339E-3</v>
      </c>
    </row>
    <row r="110" spans="1:17" x14ac:dyDescent="0.25">
      <c r="A110" s="76" t="s">
        <v>81</v>
      </c>
      <c r="B110" s="202">
        <f t="shared" ref="B110:Q110" si="14">IF(B$34=0,0,B$34/B$31)</f>
        <v>2.5810758518721146E-2</v>
      </c>
      <c r="C110" s="202">
        <f t="shared" si="14"/>
        <v>2.5692694645229077E-2</v>
      </c>
      <c r="D110" s="202">
        <f t="shared" si="14"/>
        <v>2.5742793543631879E-2</v>
      </c>
      <c r="E110" s="202">
        <f t="shared" si="14"/>
        <v>2.5748043556261212E-2</v>
      </c>
      <c r="F110" s="202">
        <f t="shared" si="14"/>
        <v>2.5937607532758384E-2</v>
      </c>
      <c r="G110" s="202">
        <f t="shared" si="14"/>
        <v>2.6511396922930378E-2</v>
      </c>
      <c r="H110" s="202">
        <f t="shared" si="14"/>
        <v>2.5857489830582826E-2</v>
      </c>
      <c r="I110" s="202">
        <f t="shared" si="14"/>
        <v>2.6540755068711491E-2</v>
      </c>
      <c r="J110" s="202">
        <f t="shared" si="14"/>
        <v>2.6174893464141185E-2</v>
      </c>
      <c r="K110" s="202">
        <f t="shared" si="14"/>
        <v>2.6369683342702524E-2</v>
      </c>
      <c r="L110" s="202">
        <f t="shared" si="14"/>
        <v>2.6207465036031323E-2</v>
      </c>
      <c r="M110" s="202">
        <f t="shared" si="14"/>
        <v>2.6462004043046907E-2</v>
      </c>
      <c r="N110" s="202">
        <f t="shared" si="14"/>
        <v>2.558993238916004E-2</v>
      </c>
      <c r="O110" s="202">
        <f t="shared" si="14"/>
        <v>2.5634304683949227E-2</v>
      </c>
      <c r="P110" s="202">
        <f t="shared" si="14"/>
        <v>2.5840015017323147E-2</v>
      </c>
      <c r="Q110" s="202">
        <f t="shared" si="14"/>
        <v>2.5686656192215586E-2</v>
      </c>
    </row>
    <row r="111" spans="1:17" x14ac:dyDescent="0.25">
      <c r="A111" s="76" t="s">
        <v>80</v>
      </c>
      <c r="B111" s="202">
        <f t="shared" ref="B111:Q111" si="15">IF(B$35=0,0,B$35/B$31)</f>
        <v>1.4377306450621396E-2</v>
      </c>
      <c r="C111" s="202">
        <f t="shared" si="15"/>
        <v>1.4311541607301827E-2</v>
      </c>
      <c r="D111" s="202">
        <f t="shared" si="15"/>
        <v>1.4339448079506167E-2</v>
      </c>
      <c r="E111" s="202">
        <f t="shared" si="15"/>
        <v>1.4342372481762181E-2</v>
      </c>
      <c r="F111" s="202">
        <f t="shared" si="15"/>
        <v>1.4447964860231859E-2</v>
      </c>
      <c r="G111" s="202">
        <f t="shared" si="15"/>
        <v>1.4767581422241625E-2</v>
      </c>
      <c r="H111" s="202">
        <f t="shared" si="15"/>
        <v>1.4403337083970957E-2</v>
      </c>
      <c r="I111" s="202">
        <f t="shared" si="15"/>
        <v>1.4783934721522268E-2</v>
      </c>
      <c r="J111" s="202">
        <f t="shared" si="15"/>
        <v>1.4580139687617783E-2</v>
      </c>
      <c r="K111" s="202">
        <f t="shared" si="15"/>
        <v>1.4688643038091741E-2</v>
      </c>
      <c r="L111" s="202">
        <f t="shared" si="15"/>
        <v>1.459828295412826E-2</v>
      </c>
      <c r="M111" s="202">
        <f t="shared" si="15"/>
        <v>1.4740068221881846E-2</v>
      </c>
      <c r="N111" s="202">
        <f t="shared" si="15"/>
        <v>1.4254300188147485E-2</v>
      </c>
      <c r="O111" s="202">
        <f t="shared" si="15"/>
        <v>1.4279016783734498E-2</v>
      </c>
      <c r="P111" s="202">
        <f t="shared" si="15"/>
        <v>1.4393603129611594E-2</v>
      </c>
      <c r="Q111" s="202">
        <f t="shared" si="15"/>
        <v>1.4308178021942656E-2</v>
      </c>
    </row>
    <row r="112" spans="1:17" x14ac:dyDescent="0.25">
      <c r="A112" s="129" t="s">
        <v>79</v>
      </c>
      <c r="B112" s="201">
        <f t="shared" ref="B112:Q112" si="16">IF(B$36=0,0,B$36/B$31)</f>
        <v>1.3538397215815668E-2</v>
      </c>
      <c r="C112" s="201">
        <f t="shared" si="16"/>
        <v>1.3460381237624117E-2</v>
      </c>
      <c r="D112" s="201">
        <f t="shared" si="16"/>
        <v>1.3497241103512046E-2</v>
      </c>
      <c r="E112" s="201">
        <f t="shared" si="16"/>
        <v>1.3470092657579763E-2</v>
      </c>
      <c r="F112" s="201">
        <f t="shared" si="16"/>
        <v>1.3684086460008677E-2</v>
      </c>
      <c r="G112" s="201">
        <f t="shared" si="16"/>
        <v>1.4195473905334781E-2</v>
      </c>
      <c r="H112" s="201">
        <f t="shared" si="16"/>
        <v>1.3603446161851336E-2</v>
      </c>
      <c r="I112" s="201">
        <f t="shared" si="16"/>
        <v>1.4281602028643273E-2</v>
      </c>
      <c r="J112" s="201">
        <f t="shared" si="16"/>
        <v>1.3913783430353077E-2</v>
      </c>
      <c r="K112" s="201">
        <f t="shared" si="16"/>
        <v>1.4042116614287477E-2</v>
      </c>
      <c r="L112" s="201">
        <f t="shared" si="16"/>
        <v>1.3822579870285788E-2</v>
      </c>
      <c r="M112" s="201">
        <f t="shared" si="16"/>
        <v>1.4143282606367515E-2</v>
      </c>
      <c r="N112" s="201">
        <f t="shared" si="16"/>
        <v>1.3405995199399022E-2</v>
      </c>
      <c r="O112" s="201">
        <f t="shared" si="16"/>
        <v>1.3329269454561315E-2</v>
      </c>
      <c r="P112" s="201">
        <f t="shared" si="16"/>
        <v>1.3504331022381934E-2</v>
      </c>
      <c r="Q112" s="201">
        <f t="shared" si="16"/>
        <v>1.3338740677158891E-2</v>
      </c>
    </row>
    <row r="113" spans="1:17" x14ac:dyDescent="0.25">
      <c r="A113" s="127" t="s">
        <v>238</v>
      </c>
      <c r="B113" s="200">
        <f t="shared" ref="B113:Q113" si="17">IF(B$41=0,0,B$41/B$31)</f>
        <v>6.6739341362063484E-2</v>
      </c>
      <c r="C113" s="200">
        <f t="shared" si="17"/>
        <v>6.8347451382245517E-2</v>
      </c>
      <c r="D113" s="200">
        <f t="shared" si="17"/>
        <v>6.8231415502734968E-2</v>
      </c>
      <c r="E113" s="200">
        <f t="shared" si="17"/>
        <v>6.670148532009007E-2</v>
      </c>
      <c r="F113" s="200">
        <f t="shared" si="17"/>
        <v>7.3005056894896225E-2</v>
      </c>
      <c r="G113" s="200">
        <f t="shared" si="17"/>
        <v>7.4573237425090838E-2</v>
      </c>
      <c r="H113" s="200">
        <f t="shared" si="17"/>
        <v>7.1424839359628442E-2</v>
      </c>
      <c r="I113" s="200">
        <f t="shared" si="17"/>
        <v>8.5458450770273378E-2</v>
      </c>
      <c r="J113" s="200">
        <f t="shared" si="17"/>
        <v>7.7181648786989063E-2</v>
      </c>
      <c r="K113" s="200">
        <f t="shared" si="17"/>
        <v>7.3903949830331828E-2</v>
      </c>
      <c r="L113" s="200">
        <f t="shared" si="17"/>
        <v>6.5538539087577619E-2</v>
      </c>
      <c r="M113" s="200">
        <f t="shared" si="17"/>
        <v>7.680411809760776E-2</v>
      </c>
      <c r="N113" s="200">
        <f t="shared" si="17"/>
        <v>6.3413999811105001E-2</v>
      </c>
      <c r="O113" s="200">
        <f t="shared" si="17"/>
        <v>6.3095663384524631E-2</v>
      </c>
      <c r="P113" s="200">
        <f t="shared" si="17"/>
        <v>6.4095754846915931E-2</v>
      </c>
      <c r="Q113" s="200">
        <f t="shared" si="17"/>
        <v>5.7083820241025575E-2</v>
      </c>
    </row>
    <row r="114" spans="1:17" x14ac:dyDescent="0.25">
      <c r="A114" s="142" t="s">
        <v>247</v>
      </c>
      <c r="B114" s="199">
        <f t="shared" ref="B114:Q114" si="18">IF(B$42=0,0,B$42/B$31)</f>
        <v>2.148582408897098E-2</v>
      </c>
      <c r="C114" s="199">
        <f t="shared" si="18"/>
        <v>2.1321305690439944E-2</v>
      </c>
      <c r="D114" s="199">
        <f t="shared" si="18"/>
        <v>2.133001397674061E-2</v>
      </c>
      <c r="E114" s="199">
        <f t="shared" si="18"/>
        <v>2.1495316915515917E-2</v>
      </c>
      <c r="F114" s="199">
        <f t="shared" si="18"/>
        <v>2.0799896605556416E-2</v>
      </c>
      <c r="G114" s="199">
        <f t="shared" si="18"/>
        <v>2.0584926956554079E-2</v>
      </c>
      <c r="H114" s="199">
        <f t="shared" si="18"/>
        <v>2.0976784789809227E-2</v>
      </c>
      <c r="I114" s="199">
        <f t="shared" si="18"/>
        <v>1.9408534047502233E-2</v>
      </c>
      <c r="J114" s="199">
        <f t="shared" si="18"/>
        <v>2.0330510143860694E-2</v>
      </c>
      <c r="K114" s="199">
        <f t="shared" si="18"/>
        <v>2.0669209866897641E-2</v>
      </c>
      <c r="L114" s="199">
        <f t="shared" si="18"/>
        <v>2.1585380078915882E-2</v>
      </c>
      <c r="M114" s="199">
        <f t="shared" si="18"/>
        <v>2.0348904439744346E-2</v>
      </c>
      <c r="N114" s="199">
        <f t="shared" si="18"/>
        <v>2.1859702109301674E-2</v>
      </c>
      <c r="O114" s="199">
        <f t="shared" si="18"/>
        <v>2.1893959950665662E-2</v>
      </c>
      <c r="P114" s="199">
        <f t="shared" si="18"/>
        <v>2.1769988392376982E-2</v>
      </c>
      <c r="Q114" s="199">
        <f t="shared" si="18"/>
        <v>2.2538290982814031E-2</v>
      </c>
    </row>
    <row r="115" spans="1:17" x14ac:dyDescent="0.25">
      <c r="A115" s="142" t="s">
        <v>246</v>
      </c>
      <c r="B115" s="199">
        <f t="shared" ref="B115:Q115" si="19">IF(B$53=0,0,B$53/B$31)</f>
        <v>4.5253517273092507E-2</v>
      </c>
      <c r="C115" s="199">
        <f t="shared" si="19"/>
        <v>4.7026145691805576E-2</v>
      </c>
      <c r="D115" s="199">
        <f t="shared" si="19"/>
        <v>4.6901401525994368E-2</v>
      </c>
      <c r="E115" s="199">
        <f t="shared" si="19"/>
        <v>4.520616840457415E-2</v>
      </c>
      <c r="F115" s="199">
        <f t="shared" si="19"/>
        <v>5.220516028933981E-2</v>
      </c>
      <c r="G115" s="199">
        <f t="shared" si="19"/>
        <v>5.3988310468536763E-2</v>
      </c>
      <c r="H115" s="199">
        <f t="shared" si="19"/>
        <v>5.0448054569819219E-2</v>
      </c>
      <c r="I115" s="199">
        <f t="shared" si="19"/>
        <v>6.6049916722771149E-2</v>
      </c>
      <c r="J115" s="199">
        <f t="shared" si="19"/>
        <v>5.6851138643128366E-2</v>
      </c>
      <c r="K115" s="199">
        <f t="shared" si="19"/>
        <v>5.323473996343419E-2</v>
      </c>
      <c r="L115" s="199">
        <f t="shared" si="19"/>
        <v>4.3953159008661744E-2</v>
      </c>
      <c r="M115" s="199">
        <f t="shared" si="19"/>
        <v>5.6455213657863407E-2</v>
      </c>
      <c r="N115" s="199">
        <f t="shared" si="19"/>
        <v>4.1554297701803335E-2</v>
      </c>
      <c r="O115" s="199">
        <f t="shared" si="19"/>
        <v>4.1201703433858976E-2</v>
      </c>
      <c r="P115" s="199">
        <f t="shared" si="19"/>
        <v>4.2325766454538949E-2</v>
      </c>
      <c r="Q115" s="199">
        <f t="shared" si="19"/>
        <v>3.4545529258211541E-2</v>
      </c>
    </row>
    <row r="116" spans="1:17" x14ac:dyDescent="0.25">
      <c r="A116" s="127" t="s">
        <v>237</v>
      </c>
      <c r="B116" s="200">
        <f t="shared" ref="B116:Q116" si="20">IF(B$54=0,0,B$54/B$31)</f>
        <v>0.77613093423849877</v>
      </c>
      <c r="C116" s="200">
        <f t="shared" si="20"/>
        <v>0.77457303613834783</v>
      </c>
      <c r="D116" s="200">
        <f t="shared" si="20"/>
        <v>0.77459152760181615</v>
      </c>
      <c r="E116" s="200">
        <f t="shared" si="20"/>
        <v>0.77633449526125675</v>
      </c>
      <c r="F116" s="200">
        <f t="shared" si="20"/>
        <v>0.7687272155484407</v>
      </c>
      <c r="G116" s="200">
        <f t="shared" si="20"/>
        <v>0.76558852028505753</v>
      </c>
      <c r="H116" s="200">
        <f t="shared" si="20"/>
        <v>0.77071015632846551</v>
      </c>
      <c r="I116" s="200">
        <f t="shared" si="20"/>
        <v>0.75317901391846098</v>
      </c>
      <c r="J116" s="200">
        <f t="shared" si="20"/>
        <v>0.76343090233191169</v>
      </c>
      <c r="K116" s="200">
        <f t="shared" si="20"/>
        <v>0.76670642951734336</v>
      </c>
      <c r="L116" s="200">
        <f t="shared" si="20"/>
        <v>0.7766025573170301</v>
      </c>
      <c r="M116" s="200">
        <f t="shared" si="20"/>
        <v>0.76319593085959792</v>
      </c>
      <c r="N116" s="200">
        <f t="shared" si="20"/>
        <v>0.78035251400534189</v>
      </c>
      <c r="O116" s="200">
        <f t="shared" si="20"/>
        <v>0.7807111047206059</v>
      </c>
      <c r="P116" s="200">
        <f t="shared" si="20"/>
        <v>0.7790991324360782</v>
      </c>
      <c r="Q116" s="200">
        <f t="shared" si="20"/>
        <v>0.78740491811598523</v>
      </c>
    </row>
    <row r="117" spans="1:17" x14ac:dyDescent="0.25">
      <c r="A117" s="142" t="s">
        <v>245</v>
      </c>
      <c r="B117" s="199">
        <f t="shared" ref="B117:Q117" si="21">IF(B$55=0,0,B$55/B$31)</f>
        <v>0.68249088282613712</v>
      </c>
      <c r="C117" s="199">
        <f t="shared" si="21"/>
        <v>0.67726500428456304</v>
      </c>
      <c r="D117" s="199">
        <f t="shared" si="21"/>
        <v>0.67754162043764299</v>
      </c>
      <c r="E117" s="199">
        <f t="shared" si="21"/>
        <v>0.68279241966932935</v>
      </c>
      <c r="F117" s="199">
        <f t="shared" si="21"/>
        <v>0.66070259805885079</v>
      </c>
      <c r="G117" s="199">
        <f t="shared" si="21"/>
        <v>0.65387415038465901</v>
      </c>
      <c r="H117" s="199">
        <f t="shared" si="21"/>
        <v>0.66632139920570488</v>
      </c>
      <c r="I117" s="199">
        <f t="shared" si="21"/>
        <v>0.61650637562654154</v>
      </c>
      <c r="J117" s="199">
        <f t="shared" si="21"/>
        <v>0.64579267515792815</v>
      </c>
      <c r="K117" s="199">
        <f t="shared" si="21"/>
        <v>0.65655137224263116</v>
      </c>
      <c r="L117" s="199">
        <f t="shared" si="21"/>
        <v>0.68565324956556362</v>
      </c>
      <c r="M117" s="199">
        <f t="shared" si="21"/>
        <v>0.64637696455658522</v>
      </c>
      <c r="N117" s="199">
        <f t="shared" si="21"/>
        <v>0.69436700817781782</v>
      </c>
      <c r="O117" s="199">
        <f t="shared" si="21"/>
        <v>0.69545519843290926</v>
      </c>
      <c r="P117" s="199">
        <f t="shared" si="21"/>
        <v>0.69151727834609222</v>
      </c>
      <c r="Q117" s="199">
        <f t="shared" si="21"/>
        <v>0.71592218415997522</v>
      </c>
    </row>
    <row r="118" spans="1:17" x14ac:dyDescent="0.25">
      <c r="A118" s="142" t="s">
        <v>244</v>
      </c>
      <c r="B118" s="199">
        <f t="shared" ref="B118:Q118" si="22">IF(B$66=0,0,B$66/B$31)</f>
        <v>9.3640051412361716E-2</v>
      </c>
      <c r="C118" s="199">
        <f t="shared" si="22"/>
        <v>9.7308031853784796E-2</v>
      </c>
      <c r="D118" s="199">
        <f t="shared" si="22"/>
        <v>9.7049907164173152E-2</v>
      </c>
      <c r="E118" s="199">
        <f t="shared" si="22"/>
        <v>9.3542075591927343E-2</v>
      </c>
      <c r="F118" s="199">
        <f t="shared" si="22"/>
        <v>0.1080246174895899</v>
      </c>
      <c r="G118" s="199">
        <f t="shared" si="22"/>
        <v>0.11171436990039854</v>
      </c>
      <c r="H118" s="199">
        <f t="shared" si="22"/>
        <v>0.10438875712276055</v>
      </c>
      <c r="I118" s="199">
        <f t="shared" si="22"/>
        <v>0.13667263829191947</v>
      </c>
      <c r="J118" s="199">
        <f t="shared" si="22"/>
        <v>0.11763822717398358</v>
      </c>
      <c r="K118" s="199">
        <f t="shared" si="22"/>
        <v>0.11015505727471223</v>
      </c>
      <c r="L118" s="199">
        <f t="shared" si="22"/>
        <v>9.0949307751466493E-2</v>
      </c>
      <c r="M118" s="199">
        <f t="shared" si="22"/>
        <v>0.11681896630301265</v>
      </c>
      <c r="N118" s="199">
        <f t="shared" si="22"/>
        <v>8.5985505827523998E-2</v>
      </c>
      <c r="O118" s="199">
        <f t="shared" si="22"/>
        <v>8.5255906287696637E-2</v>
      </c>
      <c r="P118" s="199">
        <f t="shared" si="22"/>
        <v>8.7581854089985908E-2</v>
      </c>
      <c r="Q118" s="199">
        <f t="shared" si="22"/>
        <v>7.1482733956009986E-2</v>
      </c>
    </row>
    <row r="119" spans="1:17" x14ac:dyDescent="0.25">
      <c r="A119" s="127" t="s">
        <v>236</v>
      </c>
      <c r="B119" s="200">
        <f t="shared" ref="B119:Q119" si="23">IF(B$67=0,0,B$67/B$31)</f>
        <v>9.8517792326075118E-2</v>
      </c>
      <c r="C119" s="200">
        <f t="shared" si="23"/>
        <v>9.8751772274549024E-2</v>
      </c>
      <c r="D119" s="200">
        <f t="shared" si="23"/>
        <v>9.8724968716136341E-2</v>
      </c>
      <c r="E119" s="200">
        <f t="shared" si="23"/>
        <v>9.8529911546061485E-2</v>
      </c>
      <c r="F119" s="200">
        <f t="shared" si="23"/>
        <v>9.928858878731657E-2</v>
      </c>
      <c r="G119" s="200">
        <f t="shared" si="23"/>
        <v>9.9345703055683632E-2</v>
      </c>
      <c r="H119" s="200">
        <f t="shared" si="23"/>
        <v>9.910641602735859E-2</v>
      </c>
      <c r="I119" s="200">
        <f t="shared" si="23"/>
        <v>0.10073259958807045</v>
      </c>
      <c r="J119" s="200">
        <f t="shared" si="23"/>
        <v>9.9764238814066347E-2</v>
      </c>
      <c r="K119" s="200">
        <f t="shared" si="23"/>
        <v>9.9297914272293827E-2</v>
      </c>
      <c r="L119" s="200">
        <f t="shared" si="23"/>
        <v>9.8270017090890033E-2</v>
      </c>
      <c r="M119" s="200">
        <f t="shared" si="23"/>
        <v>9.964585829035133E-2</v>
      </c>
      <c r="N119" s="200">
        <f t="shared" si="23"/>
        <v>9.8139586569858633E-2</v>
      </c>
      <c r="O119" s="200">
        <f t="shared" si="23"/>
        <v>9.8098570331319954E-2</v>
      </c>
      <c r="P119" s="200">
        <f t="shared" si="23"/>
        <v>9.8176155978643223E-2</v>
      </c>
      <c r="Q119" s="200">
        <f t="shared" si="23"/>
        <v>9.7315706997581977E-2</v>
      </c>
    </row>
    <row r="120" spans="1:17" x14ac:dyDescent="0.25">
      <c r="A120" s="142" t="s">
        <v>243</v>
      </c>
      <c r="B120" s="199">
        <f t="shared" ref="B120:Q120" si="24">IF(B$68=0,0,B$68/B$31)</f>
        <v>7.74121603205572E-2</v>
      </c>
      <c r="C120" s="199">
        <f t="shared" si="24"/>
        <v>7.6819410208202724E-2</v>
      </c>
      <c r="D120" s="199">
        <f t="shared" si="24"/>
        <v>7.6850785651491907E-2</v>
      </c>
      <c r="E120" s="199">
        <f t="shared" si="24"/>
        <v>7.7446362416197082E-2</v>
      </c>
      <c r="F120" s="199">
        <f t="shared" si="24"/>
        <v>7.4940803946490026E-2</v>
      </c>
      <c r="G120" s="199">
        <f t="shared" si="24"/>
        <v>7.4166280946408078E-2</v>
      </c>
      <c r="H120" s="199">
        <f t="shared" si="24"/>
        <v>7.557812166916561E-2</v>
      </c>
      <c r="I120" s="199">
        <f t="shared" si="24"/>
        <v>6.9927806494677169E-2</v>
      </c>
      <c r="J120" s="199">
        <f t="shared" si="24"/>
        <v>7.3249632135968676E-2</v>
      </c>
      <c r="K120" s="199">
        <f t="shared" si="24"/>
        <v>7.4469947314557708E-2</v>
      </c>
      <c r="L120" s="199">
        <f t="shared" si="24"/>
        <v>7.7770854696094002E-2</v>
      </c>
      <c r="M120" s="199">
        <f t="shared" si="24"/>
        <v>7.3315905702020068E-2</v>
      </c>
      <c r="N120" s="199">
        <f t="shared" si="24"/>
        <v>7.8759220834983976E-2</v>
      </c>
      <c r="O120" s="199">
        <f t="shared" si="24"/>
        <v>7.8882649822251266E-2</v>
      </c>
      <c r="P120" s="199">
        <f t="shared" si="24"/>
        <v>7.8435987590181763E-2</v>
      </c>
      <c r="Q120" s="199">
        <f t="shared" si="24"/>
        <v>8.1204136629256421E-2</v>
      </c>
    </row>
    <row r="121" spans="1:17" x14ac:dyDescent="0.25">
      <c r="A121" s="140" t="s">
        <v>242</v>
      </c>
      <c r="B121" s="198">
        <f t="shared" ref="B121:Q121" si="25">IF(B$79=0,0,B$79/B$31)</f>
        <v>2.1105632005517929E-2</v>
      </c>
      <c r="C121" s="198">
        <f t="shared" si="25"/>
        <v>2.1932362066346297E-2</v>
      </c>
      <c r="D121" s="198">
        <f t="shared" si="25"/>
        <v>2.1874183064644434E-2</v>
      </c>
      <c r="E121" s="198">
        <f t="shared" si="25"/>
        <v>2.1083549129864418E-2</v>
      </c>
      <c r="F121" s="198">
        <f t="shared" si="25"/>
        <v>2.4347784840826552E-2</v>
      </c>
      <c r="G121" s="198">
        <f t="shared" si="25"/>
        <v>2.517942210927555E-2</v>
      </c>
      <c r="H121" s="198">
        <f t="shared" si="25"/>
        <v>2.3528294358192991E-2</v>
      </c>
      <c r="I121" s="198">
        <f t="shared" si="25"/>
        <v>3.0804793093393273E-2</v>
      </c>
      <c r="J121" s="198">
        <f t="shared" si="25"/>
        <v>2.6514606678097671E-2</v>
      </c>
      <c r="K121" s="198">
        <f t="shared" si="25"/>
        <v>2.482796695773612E-2</v>
      </c>
      <c r="L121" s="198">
        <f t="shared" si="25"/>
        <v>2.0499162394796031E-2</v>
      </c>
      <c r="M121" s="198">
        <f t="shared" si="25"/>
        <v>2.6329952588331262E-2</v>
      </c>
      <c r="N121" s="198">
        <f t="shared" si="25"/>
        <v>1.9380365734874661E-2</v>
      </c>
      <c r="O121" s="198">
        <f t="shared" si="25"/>
        <v>1.9215920509068684E-2</v>
      </c>
      <c r="P121" s="198">
        <f t="shared" si="25"/>
        <v>1.9740168388461449E-2</v>
      </c>
      <c r="Q121" s="198">
        <f t="shared" si="25"/>
        <v>1.6111570368325553E-2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0.99999999999999989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2.8073498787033167E-2</v>
      </c>
      <c r="C124" s="203">
        <f t="shared" si="27"/>
        <v>2.8081621089980784E-2</v>
      </c>
      <c r="D124" s="203">
        <f t="shared" si="27"/>
        <v>2.8076272946828223E-2</v>
      </c>
      <c r="E124" s="203">
        <f t="shared" si="27"/>
        <v>2.8091342824397389E-2</v>
      </c>
      <c r="F124" s="203">
        <f t="shared" si="27"/>
        <v>2.803398235059644E-2</v>
      </c>
      <c r="G124" s="203">
        <f t="shared" si="27"/>
        <v>2.7932573286706452E-2</v>
      </c>
      <c r="H124" s="203">
        <f t="shared" si="27"/>
        <v>2.8053184527946633E-2</v>
      </c>
      <c r="I124" s="203">
        <f t="shared" si="27"/>
        <v>2.7898559207706675E-2</v>
      </c>
      <c r="J124" s="203">
        <f t="shared" si="27"/>
        <v>2.7982447629619711E-2</v>
      </c>
      <c r="K124" s="203">
        <f t="shared" si="27"/>
        <v>2.7970341970629396E-2</v>
      </c>
      <c r="L124" s="203">
        <f t="shared" si="27"/>
        <v>2.8035895501084353E-2</v>
      </c>
      <c r="M124" s="203">
        <f t="shared" si="27"/>
        <v>2.7945067937241799E-2</v>
      </c>
      <c r="N124" s="203">
        <f t="shared" si="27"/>
        <v>2.8081899438966093E-2</v>
      </c>
      <c r="O124" s="203">
        <f t="shared" si="27"/>
        <v>2.8132592146124024E-2</v>
      </c>
      <c r="P124" s="203">
        <f t="shared" si="27"/>
        <v>2.809831704327842E-2</v>
      </c>
      <c r="Q124" s="203">
        <f t="shared" si="27"/>
        <v>2.8141593628170682E-2</v>
      </c>
    </row>
    <row r="125" spans="1:17" x14ac:dyDescent="0.25">
      <c r="A125" s="76" t="s">
        <v>82</v>
      </c>
      <c r="B125" s="202">
        <f t="shared" ref="B125:Q125" si="28">IF(B$83=0,0,B$83/B$81)</f>
        <v>3.24420425413774E-3</v>
      </c>
      <c r="C125" s="202">
        <f t="shared" si="28"/>
        <v>3.245142876358503E-3</v>
      </c>
      <c r="D125" s="202">
        <f t="shared" si="28"/>
        <v>3.2445248390807519E-3</v>
      </c>
      <c r="E125" s="202">
        <f t="shared" si="28"/>
        <v>3.2462663306308467E-3</v>
      </c>
      <c r="F125" s="202">
        <f t="shared" si="28"/>
        <v>3.2396376914813033E-3</v>
      </c>
      <c r="G125" s="202">
        <f t="shared" si="28"/>
        <v>3.2279187490375505E-3</v>
      </c>
      <c r="H125" s="202">
        <f t="shared" si="28"/>
        <v>3.2418567161180542E-3</v>
      </c>
      <c r="I125" s="202">
        <f t="shared" si="28"/>
        <v>3.2239880448303986E-3</v>
      </c>
      <c r="J125" s="202">
        <f t="shared" si="28"/>
        <v>3.2336822827060455E-3</v>
      </c>
      <c r="K125" s="202">
        <f t="shared" si="28"/>
        <v>3.2322833395000902E-3</v>
      </c>
      <c r="L125" s="202">
        <f t="shared" si="28"/>
        <v>3.2398587772461658E-3</v>
      </c>
      <c r="M125" s="202">
        <f t="shared" si="28"/>
        <v>3.2293626445323098E-3</v>
      </c>
      <c r="N125" s="202">
        <f t="shared" si="28"/>
        <v>3.2451750426719761E-3</v>
      </c>
      <c r="O125" s="202">
        <f t="shared" si="28"/>
        <v>3.2510331474085146E-3</v>
      </c>
      <c r="P125" s="202">
        <f t="shared" si="28"/>
        <v>3.2470722789999761E-3</v>
      </c>
      <c r="Q125" s="202">
        <f t="shared" si="28"/>
        <v>3.2520733685284693E-3</v>
      </c>
    </row>
    <row r="126" spans="1:17" x14ac:dyDescent="0.25">
      <c r="A126" s="76" t="s">
        <v>81</v>
      </c>
      <c r="B126" s="202">
        <f t="shared" ref="B126:Q126" si="29">IF(B$84=0,0,B$84/B$81)</f>
        <v>0.14143575802090227</v>
      </c>
      <c r="C126" s="202">
        <f t="shared" si="29"/>
        <v>0.14147667860878438</v>
      </c>
      <c r="D126" s="202">
        <f t="shared" si="29"/>
        <v>0.1414497343833237</v>
      </c>
      <c r="E126" s="202">
        <f t="shared" si="29"/>
        <v>0.14152565721622196</v>
      </c>
      <c r="F126" s="202">
        <f t="shared" si="29"/>
        <v>0.14123667214335947</v>
      </c>
      <c r="G126" s="202">
        <f t="shared" si="29"/>
        <v>0.14072576796535602</v>
      </c>
      <c r="H126" s="202">
        <f t="shared" si="29"/>
        <v>0.14133341371909897</v>
      </c>
      <c r="I126" s="202">
        <f t="shared" si="29"/>
        <v>0.14055440325291987</v>
      </c>
      <c r="J126" s="202">
        <f t="shared" si="29"/>
        <v>0.14097703751851159</v>
      </c>
      <c r="K126" s="202">
        <f t="shared" si="29"/>
        <v>0.14091604857414716</v>
      </c>
      <c r="L126" s="202">
        <f t="shared" si="29"/>
        <v>0.14124631069577215</v>
      </c>
      <c r="M126" s="202">
        <f t="shared" si="29"/>
        <v>0.14078871666950862</v>
      </c>
      <c r="N126" s="202">
        <f t="shared" si="29"/>
        <v>0.14147808094555864</v>
      </c>
      <c r="O126" s="202">
        <f t="shared" si="29"/>
        <v>0.14173347346066351</v>
      </c>
      <c r="P126" s="202">
        <f t="shared" si="29"/>
        <v>0.14156079369641367</v>
      </c>
      <c r="Q126" s="202">
        <f t="shared" si="29"/>
        <v>0.14177882339891801</v>
      </c>
    </row>
    <row r="127" spans="1:17" x14ac:dyDescent="0.25">
      <c r="A127" s="76" t="s">
        <v>80</v>
      </c>
      <c r="B127" s="202">
        <f t="shared" ref="B127:Q127" si="30">IF(B$85=0,0,B$85/B$81)</f>
        <v>4.3880542542679708E-2</v>
      </c>
      <c r="C127" s="202">
        <f t="shared" si="30"/>
        <v>4.3893238183602176E-2</v>
      </c>
      <c r="D127" s="202">
        <f t="shared" si="30"/>
        <v>4.3884878718866017E-2</v>
      </c>
      <c r="E127" s="202">
        <f t="shared" si="30"/>
        <v>4.3908433830710233E-2</v>
      </c>
      <c r="F127" s="202">
        <f t="shared" si="30"/>
        <v>4.3818776010358551E-2</v>
      </c>
      <c r="G127" s="202">
        <f t="shared" si="30"/>
        <v>4.3660267632902837E-2</v>
      </c>
      <c r="H127" s="202">
        <f t="shared" si="30"/>
        <v>4.3848790151685198E-2</v>
      </c>
      <c r="I127" s="202">
        <f t="shared" si="30"/>
        <v>4.360710161138473E-2</v>
      </c>
      <c r="J127" s="202">
        <f t="shared" si="30"/>
        <v>4.3738224186968128E-2</v>
      </c>
      <c r="K127" s="202">
        <f t="shared" si="30"/>
        <v>4.371930232445425E-2</v>
      </c>
      <c r="L127" s="202">
        <f t="shared" si="30"/>
        <v>4.3821766377965109E-2</v>
      </c>
      <c r="M127" s="202">
        <f t="shared" si="30"/>
        <v>4.3679797512257437E-2</v>
      </c>
      <c r="N127" s="202">
        <f t="shared" si="30"/>
        <v>4.389367325956417E-2</v>
      </c>
      <c r="O127" s="202">
        <f t="shared" si="30"/>
        <v>4.397290896544901E-2</v>
      </c>
      <c r="P127" s="202">
        <f t="shared" si="30"/>
        <v>4.3919334948188775E-2</v>
      </c>
      <c r="Q127" s="202">
        <f t="shared" si="30"/>
        <v>4.39869788154129E-2</v>
      </c>
    </row>
    <row r="128" spans="1:17" x14ac:dyDescent="0.25">
      <c r="A128" s="129" t="s">
        <v>79</v>
      </c>
      <c r="B128" s="201">
        <f t="shared" ref="B128:Q128" si="31">IF(B$86=0,0,B$86/B$81)</f>
        <v>0.24228026750561771</v>
      </c>
      <c r="C128" s="201">
        <f t="shared" si="31"/>
        <v>0.24206104191982949</v>
      </c>
      <c r="D128" s="201">
        <f t="shared" si="31"/>
        <v>0.2422053913516421</v>
      </c>
      <c r="E128" s="201">
        <f t="shared" si="31"/>
        <v>0.24179864676711238</v>
      </c>
      <c r="F128" s="201">
        <f t="shared" si="31"/>
        <v>0.24334683864707435</v>
      </c>
      <c r="G128" s="201">
        <f t="shared" si="31"/>
        <v>0.246083927078628</v>
      </c>
      <c r="H128" s="201">
        <f t="shared" si="31"/>
        <v>0.24282856093628805</v>
      </c>
      <c r="I128" s="201">
        <f t="shared" si="31"/>
        <v>0.24700198645684335</v>
      </c>
      <c r="J128" s="201">
        <f t="shared" si="31"/>
        <v>0.24473779013797631</v>
      </c>
      <c r="K128" s="201">
        <f t="shared" si="31"/>
        <v>0.2450645287736338</v>
      </c>
      <c r="L128" s="201">
        <f t="shared" si="31"/>
        <v>0.24329520162502305</v>
      </c>
      <c r="M128" s="201">
        <f t="shared" si="31"/>
        <v>0.24574668933946783</v>
      </c>
      <c r="N128" s="201">
        <f t="shared" si="31"/>
        <v>0.24205352912207379</v>
      </c>
      <c r="O128" s="201">
        <f t="shared" si="31"/>
        <v>0.24068530406403896</v>
      </c>
      <c r="P128" s="201">
        <f t="shared" si="31"/>
        <v>0.24161040862462135</v>
      </c>
      <c r="Q128" s="201">
        <f t="shared" si="31"/>
        <v>0.24044234893328795</v>
      </c>
    </row>
    <row r="129" spans="1:17" x14ac:dyDescent="0.25">
      <c r="A129" s="72" t="s">
        <v>235</v>
      </c>
      <c r="B129" s="276">
        <f t="shared" ref="B129:Q129" si="32">IF(B$91=0,0,B$91/B$81)</f>
        <v>0.54108572888962947</v>
      </c>
      <c r="C129" s="276">
        <f t="shared" si="32"/>
        <v>0.5412422773214447</v>
      </c>
      <c r="D129" s="276">
        <f t="shared" si="32"/>
        <v>0.54113919776025909</v>
      </c>
      <c r="E129" s="276">
        <f t="shared" si="32"/>
        <v>0.54142965303092716</v>
      </c>
      <c r="F129" s="276">
        <f t="shared" si="32"/>
        <v>0.54032409315712993</v>
      </c>
      <c r="G129" s="276">
        <f t="shared" si="32"/>
        <v>0.53836954528736913</v>
      </c>
      <c r="H129" s="276">
        <f t="shared" si="32"/>
        <v>0.54069419394886309</v>
      </c>
      <c r="I129" s="276">
        <f t="shared" si="32"/>
        <v>0.537713961426315</v>
      </c>
      <c r="J129" s="276">
        <f t="shared" si="32"/>
        <v>0.53933081824421825</v>
      </c>
      <c r="K129" s="276">
        <f t="shared" si="32"/>
        <v>0.53909749501763526</v>
      </c>
      <c r="L129" s="276">
        <f t="shared" si="32"/>
        <v>0.54036096702290914</v>
      </c>
      <c r="M129" s="276">
        <f t="shared" si="32"/>
        <v>0.53861036589699207</v>
      </c>
      <c r="N129" s="276">
        <f t="shared" si="32"/>
        <v>0.54124764219116539</v>
      </c>
      <c r="O129" s="276">
        <f t="shared" si="32"/>
        <v>0.54222468821631598</v>
      </c>
      <c r="P129" s="276">
        <f t="shared" si="32"/>
        <v>0.54156407340849777</v>
      </c>
      <c r="Q129" s="276">
        <f t="shared" si="32"/>
        <v>0.542398181855682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128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53">
        <f>IF(B$5=0,0,B$5/PPA_fec!B$5)</f>
        <v>0.43808608262697052</v>
      </c>
      <c r="C133" s="253">
        <f>IF(C$5=0,0,C$5/PPA_fec!C$5)</f>
        <v>0.43826078400152335</v>
      </c>
      <c r="D133" s="253">
        <f>IF(D$5=0,0,D$5/PPA_fec!D$5)</f>
        <v>0.43824643197415286</v>
      </c>
      <c r="E133" s="253">
        <f>IF(E$5=0,0,E$5/PPA_fec!E$5)</f>
        <v>0.44166165532791934</v>
      </c>
      <c r="F133" s="253">
        <f>IF(F$5=0,0,F$5/PPA_fec!F$5)</f>
        <v>0.44233915025553883</v>
      </c>
      <c r="G133" s="253">
        <f>IF(G$5=0,0,G$5/PPA_fec!G$5)</f>
        <v>0.44250469058983349</v>
      </c>
      <c r="H133" s="253">
        <f>IF(H$5=0,0,H$5/PPA_fec!H$5)</f>
        <v>0.4421706451352167</v>
      </c>
      <c r="I133" s="253">
        <f>IF(I$5=0,0,I$5/PPA_fec!I$5)</f>
        <v>0.44362579899474175</v>
      </c>
      <c r="J133" s="253">
        <f>IF(J$5=0,0,J$5/PPA_fec!J$5)</f>
        <v>0.44277621043377707</v>
      </c>
      <c r="K133" s="253">
        <f>IF(K$5=0,0,K$5/PPA_fec!K$5)</f>
        <v>0.4424218237567269</v>
      </c>
      <c r="L133" s="253">
        <f>IF(L$5=0,0,L$5/PPA_fec!L$5)</f>
        <v>0.44153228172348347</v>
      </c>
      <c r="M133" s="253">
        <f>IF(M$5=0,0,M$5/PPA_fec!M$5)</f>
        <v>0.44272393942979771</v>
      </c>
      <c r="N133" s="253">
        <f>IF(N$5=0,0,N$5/PPA_fec!N$5)</f>
        <v>0.48380802057414946</v>
      </c>
      <c r="O133" s="253">
        <f>IF(O$5=0,0,O$5/PPA_fec!O$5)</f>
        <v>0.48370542824370066</v>
      </c>
      <c r="P133" s="253">
        <f>IF(P$5=0,0,P$5/PPA_fec!P$5)</f>
        <v>0.48382604654504474</v>
      </c>
      <c r="Q133" s="253">
        <f>IF(Q$5=0,0,Q$5/PPA_fec!Q$5)</f>
        <v>0.48300513822984276</v>
      </c>
    </row>
    <row r="134" spans="1:17" x14ac:dyDescent="0.25">
      <c r="A134" s="132" t="s">
        <v>83</v>
      </c>
      <c r="B134" s="252">
        <f>IF(B$6=0,0,B$6/PPA_fec!B$6)</f>
        <v>0.33792589498706371</v>
      </c>
      <c r="C134" s="252">
        <f>IF(C$6=0,0,C$6/PPA_fec!C$6)</f>
        <v>0.33792589498706377</v>
      </c>
      <c r="D134" s="252">
        <f>IF(D$6=0,0,D$6/PPA_fec!D$6)</f>
        <v>0.33792589498706377</v>
      </c>
      <c r="E134" s="252">
        <f>IF(E$6=0,0,E$6/PPA_fec!E$6)</f>
        <v>0.34069413266953336</v>
      </c>
      <c r="F134" s="252">
        <f>IF(F$6=0,0,F$6/PPA_fec!F$6)</f>
        <v>0.34069413266953336</v>
      </c>
      <c r="G134" s="252">
        <f>IF(G$6=0,0,G$6/PPA_fec!G$6)</f>
        <v>0.34069413266953341</v>
      </c>
      <c r="H134" s="252">
        <f>IF(H$6=0,0,H$6/PPA_fec!H$6)</f>
        <v>0.34069413266953336</v>
      </c>
      <c r="I134" s="252">
        <f>IF(I$6=0,0,I$6/PPA_fec!I$6)</f>
        <v>0.34069413266953336</v>
      </c>
      <c r="J134" s="252">
        <f>IF(J$6=0,0,J$6/PPA_fec!J$6)</f>
        <v>0.34069413266953341</v>
      </c>
      <c r="K134" s="252">
        <f>IF(K$6=0,0,K$6/PPA_fec!K$6)</f>
        <v>0.34069413266953341</v>
      </c>
      <c r="L134" s="252">
        <f>IF(L$6=0,0,L$6/PPA_fec!L$6)</f>
        <v>0.34069413266953336</v>
      </c>
      <c r="M134" s="252">
        <f>IF(M$6=0,0,M$6/PPA_fec!M$6)</f>
        <v>0.34069413266953336</v>
      </c>
      <c r="N134" s="252">
        <f>IF(N$6=0,0,N$6/PPA_fec!N$6)</f>
        <v>0.37346438716634595</v>
      </c>
      <c r="O134" s="252">
        <f>IF(O$6=0,0,O$6/PPA_fec!O$6)</f>
        <v>0.373464387166346</v>
      </c>
      <c r="P134" s="252">
        <f>IF(P$6=0,0,P$6/PPA_fec!P$6)</f>
        <v>0.373464387166346</v>
      </c>
      <c r="Q134" s="252">
        <f>IF(Q$6=0,0,Q$6/PPA_fec!Q$6)</f>
        <v>0.373464387166346</v>
      </c>
    </row>
    <row r="135" spans="1:17" x14ac:dyDescent="0.25">
      <c r="A135" s="76" t="s">
        <v>82</v>
      </c>
      <c r="B135" s="251">
        <f>IF(B$7=0,0,B$7/PPA_fec!B$7)</f>
        <v>8.815877356301445E-2</v>
      </c>
      <c r="C135" s="251">
        <f>IF(C$7=0,0,C$7/PPA_fec!C$7)</f>
        <v>8.815877356301445E-2</v>
      </c>
      <c r="D135" s="251">
        <f>IF(D$7=0,0,D$7/PPA_fec!D$7)</f>
        <v>8.815877356301445E-2</v>
      </c>
      <c r="E135" s="251">
        <f>IF(E$7=0,0,E$7/PPA_fec!E$7)</f>
        <v>8.8880956866033561E-2</v>
      </c>
      <c r="F135" s="251">
        <f>IF(F$7=0,0,F$7/PPA_fec!F$7)</f>
        <v>8.8880956866033548E-2</v>
      </c>
      <c r="G135" s="251">
        <f>IF(G$7=0,0,G$7/PPA_fec!G$7)</f>
        <v>8.8880956866033548E-2</v>
      </c>
      <c r="H135" s="251">
        <f>IF(H$7=0,0,H$7/PPA_fec!H$7)</f>
        <v>8.8880956866033548E-2</v>
      </c>
      <c r="I135" s="251">
        <f>IF(I$7=0,0,I$7/PPA_fec!I$7)</f>
        <v>8.8880956866033561E-2</v>
      </c>
      <c r="J135" s="251">
        <f>IF(J$7=0,0,J$7/PPA_fec!J$7)</f>
        <v>8.8880956866033561E-2</v>
      </c>
      <c r="K135" s="251">
        <f>IF(K$7=0,0,K$7/PPA_fec!K$7)</f>
        <v>8.8880956866033561E-2</v>
      </c>
      <c r="L135" s="251">
        <f>IF(L$7=0,0,L$7/PPA_fec!L$7)</f>
        <v>8.8880956866033548E-2</v>
      </c>
      <c r="M135" s="251">
        <f>IF(M$7=0,0,M$7/PPA_fec!M$7)</f>
        <v>8.8880956866033548E-2</v>
      </c>
      <c r="N135" s="251">
        <f>IF(N$7=0,0,N$7/PPA_fec!N$7)</f>
        <v>9.7430125451937438E-2</v>
      </c>
      <c r="O135" s="251">
        <f>IF(O$7=0,0,O$7/PPA_fec!O$7)</f>
        <v>9.7430125451937438E-2</v>
      </c>
      <c r="P135" s="251">
        <f>IF(P$7=0,0,P$7/PPA_fec!P$7)</f>
        <v>9.7430125451937438E-2</v>
      </c>
      <c r="Q135" s="251">
        <f>IF(Q$7=0,0,Q$7/PPA_fec!Q$7)</f>
        <v>9.7430125451937438E-2</v>
      </c>
    </row>
    <row r="136" spans="1:17" x14ac:dyDescent="0.25">
      <c r="A136" s="76" t="s">
        <v>81</v>
      </c>
      <c r="B136" s="251">
        <f>IF(B$8=0,0,B$8/PPA_fec!B$8)</f>
        <v>0.48633435958131227</v>
      </c>
      <c r="C136" s="251">
        <f>IF(C$8=0,0,C$8/PPA_fec!C$8)</f>
        <v>0.48633435958131227</v>
      </c>
      <c r="D136" s="251">
        <f>IF(D$8=0,0,D$8/PPA_fec!D$8)</f>
        <v>0.48633435958131216</v>
      </c>
      <c r="E136" s="251">
        <f>IF(E$8=0,0,E$8/PPA_fec!E$8)</f>
        <v>0.49031833689836352</v>
      </c>
      <c r="F136" s="251">
        <f>IF(F$8=0,0,F$8/PPA_fec!F$8)</f>
        <v>0.49031833689836352</v>
      </c>
      <c r="G136" s="251">
        <f>IF(G$8=0,0,G$8/PPA_fec!G$8)</f>
        <v>0.49031833689836346</v>
      </c>
      <c r="H136" s="251">
        <f>IF(H$8=0,0,H$8/PPA_fec!H$8)</f>
        <v>0.49031833689836346</v>
      </c>
      <c r="I136" s="251">
        <f>IF(I$8=0,0,I$8/PPA_fec!I$8)</f>
        <v>0.49031833689836357</v>
      </c>
      <c r="J136" s="251">
        <f>IF(J$8=0,0,J$8/PPA_fec!J$8)</f>
        <v>0.49031833689836352</v>
      </c>
      <c r="K136" s="251">
        <f>IF(K$8=0,0,K$8/PPA_fec!K$8)</f>
        <v>0.49031833689836346</v>
      </c>
      <c r="L136" s="251">
        <f>IF(L$8=0,0,L$8/PPA_fec!L$8)</f>
        <v>0.49031833689836352</v>
      </c>
      <c r="M136" s="251">
        <f>IF(M$8=0,0,M$8/PPA_fec!M$8)</f>
        <v>0.49031833689836352</v>
      </c>
      <c r="N136" s="251">
        <f>IF(N$8=0,0,N$8/PPA_fec!N$8)</f>
        <v>0.53748045430470814</v>
      </c>
      <c r="O136" s="251">
        <f>IF(O$8=0,0,O$8/PPA_fec!O$8)</f>
        <v>0.53748045430470826</v>
      </c>
      <c r="P136" s="251">
        <f>IF(P$8=0,0,P$8/PPA_fec!P$8)</f>
        <v>0.53748045430470814</v>
      </c>
      <c r="Q136" s="251">
        <f>IF(Q$8=0,0,Q$8/PPA_fec!Q$8)</f>
        <v>0.53748045430470814</v>
      </c>
    </row>
    <row r="137" spans="1:17" x14ac:dyDescent="0.25">
      <c r="A137" s="76" t="s">
        <v>80</v>
      </c>
      <c r="B137" s="251">
        <f>IF(B$9=0,0,B$9/PPA_fec!B$9)</f>
        <v>0.34039047742530454</v>
      </c>
      <c r="C137" s="251">
        <f>IF(C$9=0,0,C$9/PPA_fec!C$9)</f>
        <v>0.34039047742530459</v>
      </c>
      <c r="D137" s="251">
        <f>IF(D$9=0,0,D$9/PPA_fec!D$9)</f>
        <v>0.34039047742530465</v>
      </c>
      <c r="E137" s="251">
        <f>IF(E$9=0,0,E$9/PPA_fec!E$9)</f>
        <v>0.34317890459333394</v>
      </c>
      <c r="F137" s="251">
        <f>IF(F$9=0,0,F$9/PPA_fec!F$9)</f>
        <v>0.34317890459333394</v>
      </c>
      <c r="G137" s="251">
        <f>IF(G$9=0,0,G$9/PPA_fec!G$9)</f>
        <v>0.34317890459333394</v>
      </c>
      <c r="H137" s="251">
        <f>IF(H$9=0,0,H$9/PPA_fec!H$9)</f>
        <v>0.34317890459333394</v>
      </c>
      <c r="I137" s="251">
        <f>IF(I$9=0,0,I$9/PPA_fec!I$9)</f>
        <v>0.34317890459333383</v>
      </c>
      <c r="J137" s="251">
        <f>IF(J$9=0,0,J$9/PPA_fec!J$9)</f>
        <v>0.34317890459333394</v>
      </c>
      <c r="K137" s="251">
        <f>IF(K$9=0,0,K$9/PPA_fec!K$9)</f>
        <v>0.34317890459333394</v>
      </c>
      <c r="L137" s="251">
        <f>IF(L$9=0,0,L$9/PPA_fec!L$9)</f>
        <v>0.343178904593334</v>
      </c>
      <c r="M137" s="251">
        <f>IF(M$9=0,0,M$9/PPA_fec!M$9)</f>
        <v>0.343178904593334</v>
      </c>
      <c r="N137" s="251">
        <f>IF(N$9=0,0,N$9/PPA_fec!N$9)</f>
        <v>0.37618816117589265</v>
      </c>
      <c r="O137" s="251">
        <f>IF(O$9=0,0,O$9/PPA_fec!O$9)</f>
        <v>0.37618816117589265</v>
      </c>
      <c r="P137" s="251">
        <f>IF(P$9=0,0,P$9/PPA_fec!P$9)</f>
        <v>0.37618816117589265</v>
      </c>
      <c r="Q137" s="251">
        <f>IF(Q$9=0,0,Q$9/PPA_fec!Q$9)</f>
        <v>0.37618816117589265</v>
      </c>
    </row>
    <row r="138" spans="1:17" x14ac:dyDescent="0.25">
      <c r="A138" s="129" t="s">
        <v>79</v>
      </c>
      <c r="B138" s="250">
        <f>IF(B$10=0,0,B$10/PPA_fec!B$10)</f>
        <v>0.53460657523658905</v>
      </c>
      <c r="C138" s="250">
        <f>IF(C$10=0,0,C$10/PPA_fec!C$10)</f>
        <v>0.53396835104740537</v>
      </c>
      <c r="D138" s="250">
        <f>IF(D$10=0,0,D$10/PPA_fec!D$10)</f>
        <v>0.53438854924568702</v>
      </c>
      <c r="E138" s="250">
        <f>IF(E$10=0,0,E$10/PPA_fec!E$10)</f>
        <v>0.53757286792360259</v>
      </c>
      <c r="F138" s="250">
        <f>IF(F$10=0,0,F$10/PPA_fec!F$10)</f>
        <v>0.54212182050281321</v>
      </c>
      <c r="G138" s="250">
        <f>IF(G$10=0,0,G$10/PPA_fec!G$10)</f>
        <v>0.55020974347155072</v>
      </c>
      <c r="H138" s="250">
        <f>IF(H$10=0,0,H$10/PPA_fec!H$10)</f>
        <v>0.54059692709307328</v>
      </c>
      <c r="I138" s="250">
        <f>IF(I$10=0,0,I$10/PPA_fec!I$10)</f>
        <v>0.55293571910184414</v>
      </c>
      <c r="J138" s="250">
        <f>IF(J$10=0,0,J$10/PPA_fec!J$10)</f>
        <v>0.54622466832357375</v>
      </c>
      <c r="K138" s="250">
        <f>IF(K$10=0,0,K$10/PPA_fec!K$10)</f>
        <v>0.54719063231000964</v>
      </c>
      <c r="L138" s="250">
        <f>IF(L$10=0,0,L$10/PPA_fec!L$10)</f>
        <v>0.54196979869956396</v>
      </c>
      <c r="M138" s="250">
        <f>IF(M$10=0,0,M$10/PPA_fec!M$10)</f>
        <v>0.5492100566382293</v>
      </c>
      <c r="N138" s="250">
        <f>IF(N$10=0,0,N$10/PPA_fec!N$10)</f>
        <v>0.59009978243340722</v>
      </c>
      <c r="O138" s="250">
        <f>IF(O$10=0,0,O$10/PPA_fec!O$10)</f>
        <v>0.58570689808155874</v>
      </c>
      <c r="P138" s="250">
        <f>IF(P$10=0,0,P$10/PPA_fec!P$10)</f>
        <v>0.58867534456312964</v>
      </c>
      <c r="Q138" s="250">
        <f>IF(Q$10=0,0,Q$10/PPA_fec!Q$10)</f>
        <v>0.58492851014346103</v>
      </c>
    </row>
    <row r="139" spans="1:17" x14ac:dyDescent="0.25">
      <c r="A139" s="127" t="s">
        <v>241</v>
      </c>
      <c r="B139" s="248">
        <f>IF(B$15=0,0,B$15/PPA_fec!B$15)</f>
        <v>0.42020183528019345</v>
      </c>
      <c r="C139" s="248">
        <f>IF(C$15=0,0,C$15/PPA_fec!C$15)</f>
        <v>0.4202018352801935</v>
      </c>
      <c r="D139" s="248">
        <f>IF(D$15=0,0,D$15/PPA_fec!D$15)</f>
        <v>0.42020183528019339</v>
      </c>
      <c r="E139" s="248">
        <f>IF(E$15=0,0,E$15/PPA_fec!E$15)</f>
        <v>0.42364406498771567</v>
      </c>
      <c r="F139" s="248">
        <f>IF(F$15=0,0,F$15/PPA_fec!F$15)</f>
        <v>0.42364406498771562</v>
      </c>
      <c r="G139" s="248">
        <f>IF(G$15=0,0,G$15/PPA_fec!G$15)</f>
        <v>0.42364406498771573</v>
      </c>
      <c r="H139" s="248">
        <f>IF(H$15=0,0,H$15/PPA_fec!H$15)</f>
        <v>0.42364406498771562</v>
      </c>
      <c r="I139" s="248">
        <f>IF(I$15=0,0,I$15/PPA_fec!I$15)</f>
        <v>0.42364406498771573</v>
      </c>
      <c r="J139" s="248">
        <f>IF(J$15=0,0,J$15/PPA_fec!J$15)</f>
        <v>0.42364406498771573</v>
      </c>
      <c r="K139" s="248">
        <f>IF(K$15=0,0,K$15/PPA_fec!K$15)</f>
        <v>0.42364406498771567</v>
      </c>
      <c r="L139" s="248">
        <f>IF(L$15=0,0,L$15/PPA_fec!L$15)</f>
        <v>0.42364406498771567</v>
      </c>
      <c r="M139" s="248">
        <f>IF(M$15=0,0,M$15/PPA_fec!M$15)</f>
        <v>0.42364406498771567</v>
      </c>
      <c r="N139" s="248">
        <f>IF(N$15=0,0,N$15/PPA_fec!N$15)</f>
        <v>0.46439300221457969</v>
      </c>
      <c r="O139" s="248">
        <f>IF(O$15=0,0,O$15/PPA_fec!O$15)</f>
        <v>0.46439300221457963</v>
      </c>
      <c r="P139" s="248">
        <f>IF(P$15=0,0,P$15/PPA_fec!P$15)</f>
        <v>0.46439300221457969</v>
      </c>
      <c r="Q139" s="248">
        <f>IF(Q$15=0,0,Q$15/PPA_fec!Q$15)</f>
        <v>0.46439300221457958</v>
      </c>
    </row>
    <row r="140" spans="1:17" x14ac:dyDescent="0.25">
      <c r="A140" s="127" t="s">
        <v>240</v>
      </c>
      <c r="B140" s="249">
        <f>IF(B$16=0,0,B$16/PPA_fec!B$16)</f>
        <v>0.44257787222041239</v>
      </c>
      <c r="C140" s="249">
        <f>IF(C$16=0,0,C$16/PPA_fec!C$16)</f>
        <v>0.44284432085923742</v>
      </c>
      <c r="D140" s="249">
        <f>IF(D$16=0,0,D$16/PPA_fec!D$16)</f>
        <v>0.44281519679542597</v>
      </c>
      <c r="E140" s="249">
        <f>IF(E$16=0,0,E$16/PPA_fec!E$16)</f>
        <v>0.44621186514094802</v>
      </c>
      <c r="F140" s="249">
        <f>IF(F$16=0,0,F$16/PPA_fec!F$16)</f>
        <v>0.44711196990732288</v>
      </c>
      <c r="G140" s="249">
        <f>IF(G$16=0,0,G$16/PPA_fec!G$16)</f>
        <v>0.44719553838075871</v>
      </c>
      <c r="H140" s="249">
        <f>IF(H$16=0,0,H$16/PPA_fec!H$16)</f>
        <v>0.44689478782564673</v>
      </c>
      <c r="I140" s="249">
        <f>IF(I$16=0,0,I$16/PPA_fec!I$16)</f>
        <v>0.44880899957549536</v>
      </c>
      <c r="J140" s="249">
        <f>IF(J$16=0,0,J$16/PPA_fec!J$16)</f>
        <v>0.44767542206602251</v>
      </c>
      <c r="K140" s="249">
        <f>IF(K$16=0,0,K$16/PPA_fec!K$16)</f>
        <v>0.44713334800262577</v>
      </c>
      <c r="L140" s="249">
        <f>IF(L$16=0,0,L$16/PPA_fec!L$16)</f>
        <v>0.44593887320898695</v>
      </c>
      <c r="M140" s="249">
        <f>IF(M$16=0,0,M$16/PPA_fec!M$16)</f>
        <v>0.44753870120034961</v>
      </c>
      <c r="N140" s="249">
        <f>IF(N$16=0,0,N$16/PPA_fec!N$16)</f>
        <v>0.48863008322523316</v>
      </c>
      <c r="O140" s="249">
        <f>IF(O$16=0,0,O$16/PPA_fec!O$16)</f>
        <v>0.48856731356413657</v>
      </c>
      <c r="P140" s="249">
        <f>IF(P$16=0,0,P$16/PPA_fec!P$16)</f>
        <v>0.48868370082091372</v>
      </c>
      <c r="Q140" s="249">
        <f>IF(Q$16=0,0,Q$16/PPA_fec!Q$16)</f>
        <v>0.48757971151829493</v>
      </c>
    </row>
    <row r="141" spans="1:17" x14ac:dyDescent="0.25">
      <c r="A141" s="72" t="s">
        <v>239</v>
      </c>
      <c r="B141" s="265">
        <f>IF(B$29=0,0,B$29/PPA_fec!B$29)</f>
        <v>0.42225776874892323</v>
      </c>
      <c r="C141" s="265">
        <f>IF(C$29=0,0,C$29/PPA_fec!C$29)</f>
        <v>0.42225776874892329</v>
      </c>
      <c r="D141" s="265">
        <f>IF(D$29=0,0,D$29/PPA_fec!D$29)</f>
        <v>0.42225776874892335</v>
      </c>
      <c r="E141" s="265">
        <f>IF(E$29=0,0,E$29/PPA_fec!E$29)</f>
        <v>0.42571684035162199</v>
      </c>
      <c r="F141" s="265">
        <f>IF(F$29=0,0,F$29/PPA_fec!F$29)</f>
        <v>0.42571684035162205</v>
      </c>
      <c r="G141" s="265">
        <f>IF(G$29=0,0,G$29/PPA_fec!G$29)</f>
        <v>0.42571684035162199</v>
      </c>
      <c r="H141" s="265">
        <f>IF(H$29=0,0,H$29/PPA_fec!H$29)</f>
        <v>0.42571684035162205</v>
      </c>
      <c r="I141" s="265">
        <f>IF(I$29=0,0,I$29/PPA_fec!I$29)</f>
        <v>0.42571684035162199</v>
      </c>
      <c r="J141" s="265">
        <f>IF(J$29=0,0,J$29/PPA_fec!J$29)</f>
        <v>0.42571684035162205</v>
      </c>
      <c r="K141" s="265">
        <f>IF(K$29=0,0,K$29/PPA_fec!K$29)</f>
        <v>0.42571684035162205</v>
      </c>
      <c r="L141" s="265">
        <f>IF(L$29=0,0,L$29/PPA_fec!L$29)</f>
        <v>0.42571684035162199</v>
      </c>
      <c r="M141" s="265">
        <f>IF(M$29=0,0,M$29/PPA_fec!M$29)</f>
        <v>0.42571684035162211</v>
      </c>
      <c r="N141" s="265">
        <f>IF(N$29=0,0,N$29/PPA_fec!N$29)</f>
        <v>0.46666515106243095</v>
      </c>
      <c r="O141" s="265">
        <f>IF(O$29=0,0,O$29/PPA_fec!O$29)</f>
        <v>0.46666515106243095</v>
      </c>
      <c r="P141" s="265">
        <f>IF(P$29=0,0,P$29/PPA_fec!P$29)</f>
        <v>0.46666515106243095</v>
      </c>
      <c r="Q141" s="265">
        <f>IF(Q$29=0,0,Q$29/PPA_fec!Q$29)</f>
        <v>0.46666515106243106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53">
        <f>IF(B$31=0,0,B$31/PPA_fec!B$31)</f>
        <v>0.65731604554044465</v>
      </c>
      <c r="C143" s="253">
        <f>IF(C$31=0,0,C$31/PPA_fec!C$31)</f>
        <v>0.66033656477817304</v>
      </c>
      <c r="D143" s="253">
        <f>IF(D$31=0,0,D$31/PPA_fec!D$31)</f>
        <v>0.6620462256113232</v>
      </c>
      <c r="E143" s="253">
        <f>IF(E$31=0,0,E$31/PPA_fec!E$31)</f>
        <v>0.66191123473179936</v>
      </c>
      <c r="F143" s="253">
        <f>IF(F$31=0,0,F$31/PPA_fec!F$31)</f>
        <v>0.6629128369929852</v>
      </c>
      <c r="G143" s="253">
        <f>IF(G$31=0,0,G$31/PPA_fec!G$31)</f>
        <v>0.64856533378215309</v>
      </c>
      <c r="H143" s="253">
        <f>IF(H$31=0,0,H$31/PPA_fec!H$31)</f>
        <v>0.67361142478205616</v>
      </c>
      <c r="I143" s="253">
        <f>IF(I$31=0,0,I$31/PPA_fec!I$31)</f>
        <v>0.65626997125639941</v>
      </c>
      <c r="J143" s="253">
        <f>IF(J$31=0,0,J$31/PPA_fec!J$31)</f>
        <v>0.66544303570627428</v>
      </c>
      <c r="K143" s="253">
        <f>IF(K$31=0,0,K$31/PPA_fec!K$31)</f>
        <v>0.66052748300774011</v>
      </c>
      <c r="L143" s="253">
        <f>IF(L$31=0,0,L$31/PPA_fec!L$31)</f>
        <v>0.66461599937725535</v>
      </c>
      <c r="M143" s="253">
        <f>IF(M$31=0,0,M$31/PPA_fec!M$31)</f>
        <v>0.65822303321139108</v>
      </c>
      <c r="N143" s="253">
        <f>IF(N$31=0,0,N$31/PPA_fec!N$31)</f>
        <v>0.68065441913573377</v>
      </c>
      <c r="O143" s="253">
        <f>IF(O$31=0,0,O$31/PPA_fec!O$31)</f>
        <v>0.67947622456764156</v>
      </c>
      <c r="P143" s="253">
        <f>IF(P$31=0,0,P$31/PPA_fec!P$31)</f>
        <v>0.70183000238019422</v>
      </c>
      <c r="Q143" s="253">
        <f>IF(Q$31=0,0,Q$31/PPA_fec!Q$31)</f>
        <v>0.7060201867227901</v>
      </c>
    </row>
    <row r="144" spans="1:17" x14ac:dyDescent="0.25">
      <c r="A144" s="132" t="s">
        <v>83</v>
      </c>
      <c r="B144" s="252">
        <f>IF(B$32=0,0,B$32/PPA_fec!B$32)</f>
        <v>0.42209146662931052</v>
      </c>
      <c r="C144" s="252">
        <f>IF(C$32=0,0,C$32/PPA_fec!C$32)</f>
        <v>0.42209146662931052</v>
      </c>
      <c r="D144" s="252">
        <f>IF(D$32=0,0,D$32/PPA_fec!D$32)</f>
        <v>0.42400947185473559</v>
      </c>
      <c r="E144" s="252">
        <f>IF(E$32=0,0,E$32/PPA_fec!E$32)</f>
        <v>0.42400947185473564</v>
      </c>
      <c r="F144" s="252">
        <f>IF(F$32=0,0,F$32/PPA_fec!F$32)</f>
        <v>0.42777747655265325</v>
      </c>
      <c r="G144" s="252">
        <f>IF(G$32=0,0,G$32/PPA_fec!G$32)</f>
        <v>0.4277774765526533</v>
      </c>
      <c r="H144" s="252">
        <f>IF(H$32=0,0,H$32/PPA_fec!H$32)</f>
        <v>0.43333860173003375</v>
      </c>
      <c r="I144" s="252">
        <f>IF(I$32=0,0,I$32/PPA_fec!I$32)</f>
        <v>0.4333386017300338</v>
      </c>
      <c r="J144" s="252">
        <f>IF(J$32=0,0,J$32/PPA_fec!J$32)</f>
        <v>0.43333860173003375</v>
      </c>
      <c r="K144" s="252">
        <f>IF(K$32=0,0,K$32/PPA_fec!K$32)</f>
        <v>0.4333386017300338</v>
      </c>
      <c r="L144" s="252">
        <f>IF(L$32=0,0,L$32/PPA_fec!L$32)</f>
        <v>0.43333860173003375</v>
      </c>
      <c r="M144" s="252">
        <f>IF(M$32=0,0,M$32/PPA_fec!M$32)</f>
        <v>0.43333860173003375</v>
      </c>
      <c r="N144" s="252">
        <f>IF(N$32=0,0,N$32/PPA_fec!N$32)</f>
        <v>0.4333386017300338</v>
      </c>
      <c r="O144" s="252">
        <f>IF(O$32=0,0,O$32/PPA_fec!O$32)</f>
        <v>0.43333860173003375</v>
      </c>
      <c r="P144" s="252">
        <f>IF(P$32=0,0,P$32/PPA_fec!P$32)</f>
        <v>0.45118667208389485</v>
      </c>
      <c r="Q144" s="252">
        <f>IF(Q$32=0,0,Q$32/PPA_fec!Q$32)</f>
        <v>0.45118667208389479</v>
      </c>
    </row>
    <row r="145" spans="1:17" x14ac:dyDescent="0.25">
      <c r="A145" s="76" t="s">
        <v>82</v>
      </c>
      <c r="B145" s="251">
        <f>IF(B$33=0,0,B$33/PPA_fec!B$33)</f>
        <v>0.11014963786206694</v>
      </c>
      <c r="C145" s="251">
        <f>IF(C$33=0,0,C$33/PPA_fec!C$33)</f>
        <v>0.11014963786206695</v>
      </c>
      <c r="D145" s="251">
        <f>IF(D$33=0,0,D$33/PPA_fec!D$33)</f>
        <v>0.11065016345355835</v>
      </c>
      <c r="E145" s="251">
        <f>IF(E$33=0,0,E$33/PPA_fec!E$33)</f>
        <v>0.11065016345355838</v>
      </c>
      <c r="F145" s="251">
        <f>IF(F$33=0,0,F$33/PPA_fec!F$33)</f>
        <v>0.11163346775073503</v>
      </c>
      <c r="G145" s="251">
        <f>IF(G$33=0,0,G$33/PPA_fec!G$33)</f>
        <v>0.11163346775073503</v>
      </c>
      <c r="H145" s="251">
        <f>IF(H$33=0,0,H$33/PPA_fec!H$33)</f>
        <v>0.1130847075241561</v>
      </c>
      <c r="I145" s="251">
        <f>IF(I$33=0,0,I$33/PPA_fec!I$33)</f>
        <v>0.11308470752415611</v>
      </c>
      <c r="J145" s="251">
        <f>IF(J$33=0,0,J$33/PPA_fec!J$33)</f>
        <v>0.1130847075241561</v>
      </c>
      <c r="K145" s="251">
        <f>IF(K$33=0,0,K$33/PPA_fec!K$33)</f>
        <v>0.11308470752415609</v>
      </c>
      <c r="L145" s="251">
        <f>IF(L$33=0,0,L$33/PPA_fec!L$33)</f>
        <v>0.1130847075241561</v>
      </c>
      <c r="M145" s="251">
        <f>IF(M$33=0,0,M$33/PPA_fec!M$33)</f>
        <v>0.1130847075241561</v>
      </c>
      <c r="N145" s="251">
        <f>IF(N$33=0,0,N$33/PPA_fec!N$33)</f>
        <v>0.11308470752415611</v>
      </c>
      <c r="O145" s="251">
        <f>IF(O$33=0,0,O$33/PPA_fec!O$33)</f>
        <v>0.11308470752415611</v>
      </c>
      <c r="P145" s="251">
        <f>IF(P$33=0,0,P$33/PPA_fec!P$33)</f>
        <v>0.11774236739516467</v>
      </c>
      <c r="Q145" s="251">
        <f>IF(Q$33=0,0,Q$33/PPA_fec!Q$33)</f>
        <v>0.11774236739516467</v>
      </c>
    </row>
    <row r="146" spans="1:17" x14ac:dyDescent="0.25">
      <c r="A146" s="76" t="s">
        <v>81</v>
      </c>
      <c r="B146" s="251">
        <f>IF(B$34=0,0,B$34/PPA_fec!B$34)</f>
        <v>0.60515195422251522</v>
      </c>
      <c r="C146" s="251">
        <f>IF(C$34=0,0,C$34/PPA_fec!C$34)</f>
        <v>0.60515195422251511</v>
      </c>
      <c r="D146" s="251">
        <f>IF(D$34=0,0,D$34/PPA_fec!D$34)</f>
        <v>0.60790179567191449</v>
      </c>
      <c r="E146" s="251">
        <f>IF(E$34=0,0,E$34/PPA_fec!E$34)</f>
        <v>0.60790179567191438</v>
      </c>
      <c r="F146" s="251">
        <f>IF(F$34=0,0,F$34/PPA_fec!F$34)</f>
        <v>0.61330397881641996</v>
      </c>
      <c r="G146" s="251">
        <f>IF(G$34=0,0,G$34/PPA_fec!G$34)</f>
        <v>0.61330397881642007</v>
      </c>
      <c r="H146" s="251">
        <f>IF(H$34=0,0,H$34/PPA_fec!H$34)</f>
        <v>0.62127695632208313</v>
      </c>
      <c r="I146" s="251">
        <f>IF(I$34=0,0,I$34/PPA_fec!I$34)</f>
        <v>0.62127695632208313</v>
      </c>
      <c r="J146" s="251">
        <f>IF(J$34=0,0,J$34/PPA_fec!J$34)</f>
        <v>0.62127695632208313</v>
      </c>
      <c r="K146" s="251">
        <f>IF(K$34=0,0,K$34/PPA_fec!K$34)</f>
        <v>0.62127695632208313</v>
      </c>
      <c r="L146" s="251">
        <f>IF(L$34=0,0,L$34/PPA_fec!L$34)</f>
        <v>0.62127695632208324</v>
      </c>
      <c r="M146" s="251">
        <f>IF(M$34=0,0,M$34/PPA_fec!M$34)</f>
        <v>0.62127695632208313</v>
      </c>
      <c r="N146" s="251">
        <f>IF(N$34=0,0,N$34/PPA_fec!N$34)</f>
        <v>0.62127695632208313</v>
      </c>
      <c r="O146" s="251">
        <f>IF(O$34=0,0,O$34/PPA_fec!O$34)</f>
        <v>0.62127695632208324</v>
      </c>
      <c r="P146" s="251">
        <f>IF(P$34=0,0,P$34/PPA_fec!P$34)</f>
        <v>0.64686571020045858</v>
      </c>
      <c r="Q146" s="251">
        <f>IF(Q$34=0,0,Q$34/PPA_fec!Q$34)</f>
        <v>0.64686571020045869</v>
      </c>
    </row>
    <row r="147" spans="1:17" x14ac:dyDescent="0.25">
      <c r="A147" s="76" t="s">
        <v>80</v>
      </c>
      <c r="B147" s="251">
        <f>IF(B$35=0,0,B$35/PPA_fec!B$35)</f>
        <v>0.42554064111281337</v>
      </c>
      <c r="C147" s="251">
        <f>IF(C$35=0,0,C$35/PPA_fec!C$35)</f>
        <v>0.42554064111281331</v>
      </c>
      <c r="D147" s="251">
        <f>IF(D$35=0,0,D$35/PPA_fec!D$35)</f>
        <v>0.42747431956360732</v>
      </c>
      <c r="E147" s="251">
        <f>IF(E$35=0,0,E$35/PPA_fec!E$35)</f>
        <v>0.42747431956360732</v>
      </c>
      <c r="F147" s="251">
        <f>IF(F$35=0,0,F$35/PPA_fec!F$35)</f>
        <v>0.43127311499454207</v>
      </c>
      <c r="G147" s="251">
        <f>IF(G$35=0,0,G$35/PPA_fec!G$35)</f>
        <v>0.43127311499454218</v>
      </c>
      <c r="H147" s="251">
        <f>IF(H$35=0,0,H$35/PPA_fec!H$35)</f>
        <v>0.43687968361861101</v>
      </c>
      <c r="I147" s="251">
        <f>IF(I$35=0,0,I$35/PPA_fec!I$35)</f>
        <v>0.43687968361861107</v>
      </c>
      <c r="J147" s="251">
        <f>IF(J$35=0,0,J$35/PPA_fec!J$35)</f>
        <v>0.43687968361861107</v>
      </c>
      <c r="K147" s="251">
        <f>IF(K$35=0,0,K$35/PPA_fec!K$35)</f>
        <v>0.4368796836186109</v>
      </c>
      <c r="L147" s="251">
        <f>IF(L$35=0,0,L$35/PPA_fec!L$35)</f>
        <v>0.43687968361861096</v>
      </c>
      <c r="M147" s="251">
        <f>IF(M$35=0,0,M$35/PPA_fec!M$35)</f>
        <v>0.43687968361861101</v>
      </c>
      <c r="N147" s="251">
        <f>IF(N$35=0,0,N$35/PPA_fec!N$35)</f>
        <v>0.43687968361861101</v>
      </c>
      <c r="O147" s="251">
        <f>IF(O$35=0,0,O$35/PPA_fec!O$35)</f>
        <v>0.43687968361861096</v>
      </c>
      <c r="P147" s="251">
        <f>IF(P$35=0,0,P$35/PPA_fec!P$35)</f>
        <v>0.45487360176545372</v>
      </c>
      <c r="Q147" s="251">
        <f>IF(Q$35=0,0,Q$35/PPA_fec!Q$35)</f>
        <v>0.45487360176545372</v>
      </c>
    </row>
    <row r="148" spans="1:17" x14ac:dyDescent="0.25">
      <c r="A148" s="129" t="s">
        <v>79</v>
      </c>
      <c r="B148" s="250">
        <f>IF(B$36=0,0,B$36/PPA_fec!B$36)</f>
        <v>0.66785089991701552</v>
      </c>
      <c r="C148" s="250">
        <f>IF(C$36=0,0,C$36/PPA_fec!C$36)</f>
        <v>0.66705360594638574</v>
      </c>
      <c r="D148" s="250">
        <f>IF(D$36=0,0,D$36/PPA_fec!D$36)</f>
        <v>0.67061204456395251</v>
      </c>
      <c r="E148" s="250">
        <f>IF(E$36=0,0,E$36/PPA_fec!E$36)</f>
        <v>0.66912670835778143</v>
      </c>
      <c r="F148" s="250">
        <f>IF(F$36=0,0,F$36/PPA_fec!F$36)</f>
        <v>0.68078545439373295</v>
      </c>
      <c r="G148" s="250">
        <f>IF(G$36=0,0,G$36/PPA_fec!G$36)</f>
        <v>0.69094210204216477</v>
      </c>
      <c r="H148" s="250">
        <f>IF(H$36=0,0,H$36/PPA_fec!H$36)</f>
        <v>0.6876958699066904</v>
      </c>
      <c r="I148" s="250">
        <f>IF(I$36=0,0,I$36/PPA_fec!I$36)</f>
        <v>0.70339210471456681</v>
      </c>
      <c r="J148" s="250">
        <f>IF(J$36=0,0,J$36/PPA_fec!J$36)</f>
        <v>0.69485494574888873</v>
      </c>
      <c r="K148" s="250">
        <f>IF(K$36=0,0,K$36/PPA_fec!K$36)</f>
        <v>0.69608375303701497</v>
      </c>
      <c r="L148" s="250">
        <f>IF(L$36=0,0,L$36/PPA_fec!L$36)</f>
        <v>0.68944230627430458</v>
      </c>
      <c r="M148" s="250">
        <f>IF(M$36=0,0,M$36/PPA_fec!M$36)</f>
        <v>0.69865267213460125</v>
      </c>
      <c r="N148" s="250">
        <f>IF(N$36=0,0,N$36/PPA_fec!N$36)</f>
        <v>0.68480000935390528</v>
      </c>
      <c r="O148" s="250">
        <f>IF(O$36=0,0,O$36/PPA_fec!O$36)</f>
        <v>0.67970214737396828</v>
      </c>
      <c r="P148" s="250">
        <f>IF(P$36=0,0,P$36/PPA_fec!P$36)</f>
        <v>0.71128399149138588</v>
      </c>
      <c r="Q148" s="250">
        <f>IF(Q$36=0,0,Q$36/PPA_fec!Q$36)</f>
        <v>0.7067567705603699</v>
      </c>
    </row>
    <row r="149" spans="1:17" x14ac:dyDescent="0.25">
      <c r="A149" s="127" t="s">
        <v>238</v>
      </c>
      <c r="B149" s="248">
        <f>IF(B$41=0,0,B$41/PPA_fec!B$41)</f>
        <v>0.58543250309454908</v>
      </c>
      <c r="C149" s="248">
        <f>IF(C$41=0,0,C$41/PPA_fec!C$41)</f>
        <v>0.58574288130434049</v>
      </c>
      <c r="D149" s="248">
        <f>IF(D$41=0,0,D$41/PPA_fec!D$41)</f>
        <v>0.58802567756170199</v>
      </c>
      <c r="E149" s="248">
        <f>IF(E$41=0,0,E$41/PPA_fec!E$41)</f>
        <v>0.58866585227663326</v>
      </c>
      <c r="F149" s="248">
        <f>IF(F$41=0,0,F$41/PPA_fec!F$41)</f>
        <v>0.58973825762759136</v>
      </c>
      <c r="G149" s="248">
        <f>IF(G$41=0,0,G$41/PPA_fec!G$41)</f>
        <v>0.58472792887623337</v>
      </c>
      <c r="H149" s="248">
        <f>IF(H$41=0,0,H$41/PPA_fec!H$41)</f>
        <v>0.59865719458127342</v>
      </c>
      <c r="I149" s="248">
        <f>IF(I$41=0,0,I$41/PPA_fec!I$41)</f>
        <v>0.5894788405930651</v>
      </c>
      <c r="J149" s="248">
        <f>IF(J$41=0,0,J$41/PPA_fec!J$41)</f>
        <v>0.59417092042020747</v>
      </c>
      <c r="K149" s="248">
        <f>IF(K$41=0,0,K$41/PPA_fec!K$41)</f>
        <v>0.59364571460036386</v>
      </c>
      <c r="L149" s="248">
        <f>IF(L$41=0,0,L$41/PPA_fec!L$41)</f>
        <v>0.59798482752493598</v>
      </c>
      <c r="M149" s="248">
        <f>IF(M$41=0,0,M$41/PPA_fec!M$41)</f>
        <v>0.59210167972679573</v>
      </c>
      <c r="N149" s="248">
        <f>IF(N$41=0,0,N$41/PPA_fec!N$41)</f>
        <v>0.60471570827563981</v>
      </c>
      <c r="O149" s="248">
        <f>IF(O$41=0,0,O$41/PPA_fec!O$41)</f>
        <v>0.60449386220470347</v>
      </c>
      <c r="P149" s="248">
        <f>IF(P$41=0,0,P$41/PPA_fec!P$41)</f>
        <v>0.62681999522067589</v>
      </c>
      <c r="Q149" s="248">
        <f>IF(Q$41=0,0,Q$41/PPA_fec!Q$41)</f>
        <v>0.63257832853815021</v>
      </c>
    </row>
    <row r="150" spans="1:17" x14ac:dyDescent="0.25">
      <c r="A150" s="127" t="s">
        <v>237</v>
      </c>
      <c r="B150" s="249">
        <f>IF(B$54=0,0,B$54/PPA_fec!B$54)</f>
        <v>0.68033766479542612</v>
      </c>
      <c r="C150" s="249">
        <f>IF(C$54=0,0,C$54/PPA_fec!C$54)</f>
        <v>0.6842069222503927</v>
      </c>
      <c r="D150" s="249">
        <f>IF(D$54=0,0,D$54/PPA_fec!D$54)</f>
        <v>0.68576274462337461</v>
      </c>
      <c r="E150" s="249">
        <f>IF(E$54=0,0,E$54/PPA_fec!E$54)</f>
        <v>0.68534032959976532</v>
      </c>
      <c r="F150" s="249">
        <f>IF(F$54=0,0,F$54/PPA_fec!F$54)</f>
        <v>0.68673256246682191</v>
      </c>
      <c r="G150" s="249">
        <f>IF(G$54=0,0,G$54/PPA_fec!G$54)</f>
        <v>0.66976972756782516</v>
      </c>
      <c r="H150" s="249">
        <f>IF(H$54=0,0,H$54/PPA_fec!H$54)</f>
        <v>0.69786961080806309</v>
      </c>
      <c r="I150" s="249">
        <f>IF(I$54=0,0,I$54/PPA_fec!I$54)</f>
        <v>0.67920359498554828</v>
      </c>
      <c r="J150" s="249">
        <f>IF(J$54=0,0,J$54/PPA_fec!J$54)</f>
        <v>0.68905253761158203</v>
      </c>
      <c r="K150" s="249">
        <f>IF(K$54=0,0,K$54/PPA_fec!K$54)</f>
        <v>0.68263058296650314</v>
      </c>
      <c r="L150" s="249">
        <f>IF(L$54=0,0,L$54/PPA_fec!L$54)</f>
        <v>0.68621482168348436</v>
      </c>
      <c r="M150" s="249">
        <f>IF(M$54=0,0,M$54/PPA_fec!M$54)</f>
        <v>0.68029718462895772</v>
      </c>
      <c r="N150" s="249">
        <f>IF(N$54=0,0,N$54/PPA_fec!N$54)</f>
        <v>0.70466665225212499</v>
      </c>
      <c r="O150" s="249">
        <f>IF(O$54=0,0,O$54/PPA_fec!O$54)</f>
        <v>0.70330518042176293</v>
      </c>
      <c r="P150" s="249">
        <f>IF(P$54=0,0,P$54/PPA_fec!P$54)</f>
        <v>0.7258318281832562</v>
      </c>
      <c r="Q150" s="249">
        <f>IF(Q$54=0,0,Q$54/PPA_fec!Q$54)</f>
        <v>0.72941219440509308</v>
      </c>
    </row>
    <row r="151" spans="1:17" x14ac:dyDescent="0.25">
      <c r="A151" s="72" t="s">
        <v>236</v>
      </c>
      <c r="B151" s="265">
        <f>IF(B$67=0,0,B$67/PPA_fec!B$67)</f>
        <v>0.65945113440069403</v>
      </c>
      <c r="C151" s="265">
        <f>IF(C$67=0,0,C$67/PPA_fec!C$67)</f>
        <v>0.66270216055522602</v>
      </c>
      <c r="D151" s="265">
        <f>IF(D$67=0,0,D$67/PPA_fec!D$67)</f>
        <v>0.66438528981269174</v>
      </c>
      <c r="E151" s="265">
        <f>IF(E$67=0,0,E$67/PPA_fec!E$67)</f>
        <v>0.66410016068624766</v>
      </c>
      <c r="F151" s="265">
        <f>IF(F$67=0,0,F$67/PPA_fec!F$67)</f>
        <v>0.66569423324325427</v>
      </c>
      <c r="G151" s="265">
        <f>IF(G$67=0,0,G$67/PPA_fec!G$67)</f>
        <v>0.65125510484461202</v>
      </c>
      <c r="H151" s="265">
        <f>IF(H$67=0,0,H$67/PPA_fec!H$67)</f>
        <v>0.67629478172750468</v>
      </c>
      <c r="I151" s="265">
        <f>IF(I$67=0,0,I$67/PPA_fec!I$67)</f>
        <v>0.6603397012493889</v>
      </c>
      <c r="J151" s="265">
        <f>IF(J$67=0,0,J$67/PPA_fec!J$67)</f>
        <v>0.66863468035826712</v>
      </c>
      <c r="K151" s="265">
        <f>IF(K$67=0,0,K$67/PPA_fec!K$67)</f>
        <v>0.66325533125566205</v>
      </c>
      <c r="L151" s="265">
        <f>IF(L$67=0,0,L$67/PPA_fec!L$67)</f>
        <v>0.66644241459144438</v>
      </c>
      <c r="M151" s="265">
        <f>IF(M$67=0,0,M$67/PPA_fec!M$67)</f>
        <v>0.66126277594826133</v>
      </c>
      <c r="N151" s="265">
        <f>IF(N$67=0,0,N$67/PPA_fec!N$67)</f>
        <v>0.68258423863237216</v>
      </c>
      <c r="O151" s="265">
        <f>IF(O$67=0,0,O$67/PPA_fec!O$67)</f>
        <v>0.68141798936975573</v>
      </c>
      <c r="P151" s="265">
        <f>IF(P$67=0,0,P$67/PPA_fec!P$67)</f>
        <v>0.70381757500205477</v>
      </c>
      <c r="Q151" s="265">
        <f>IF(Q$67=0,0,Q$67/PPA_fec!Q$67)</f>
        <v>0.70732348728219263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53">
        <f>IF(B$81=0,0,B$81/PPA_fec!B$81)</f>
        <v>0.51369610152523948</v>
      </c>
      <c r="C153" s="253">
        <f>IF(C$81=0,0,C$81/PPA_fec!C$81)</f>
        <v>0.51521824205517897</v>
      </c>
      <c r="D153" s="253">
        <f>IF(D$81=0,0,D$81/PPA_fec!D$81)</f>
        <v>0.51531638403144986</v>
      </c>
      <c r="E153" s="253">
        <f>IF(E$81=0,0,E$81/PPA_fec!E$81)</f>
        <v>0.51503993748116272</v>
      </c>
      <c r="F153" s="253">
        <f>IF(F$81=0,0,F$81/PPA_fec!F$81)</f>
        <v>0.51609376331549706</v>
      </c>
      <c r="G153" s="253">
        <f>IF(G$81=0,0,G$81/PPA_fec!G$81)</f>
        <v>0.52776114419838671</v>
      </c>
      <c r="H153" s="253">
        <f>IF(H$81=0,0,H$81/PPA_fec!H$81)</f>
        <v>0.52549209960501109</v>
      </c>
      <c r="I153" s="253">
        <f>IF(I$81=0,0,I$81/PPA_fec!I$81)</f>
        <v>0.54147268721786723</v>
      </c>
      <c r="J153" s="253">
        <f>IF(J$81=0,0,J$81/PPA_fec!J$81)</f>
        <v>0.53984940930304903</v>
      </c>
      <c r="K153" s="253">
        <f>IF(K$81=0,0,K$81/PPA_fec!K$81)</f>
        <v>0.54008305796068812</v>
      </c>
      <c r="L153" s="253">
        <f>IF(L$81=0,0,L$81/PPA_fec!L$81)</f>
        <v>0.53882023576237958</v>
      </c>
      <c r="M153" s="253">
        <f>IF(M$81=0,0,M$81/PPA_fec!M$81)</f>
        <v>0.56464575612144341</v>
      </c>
      <c r="N153" s="253">
        <f>IF(N$81=0,0,N$81/PPA_fec!N$81)</f>
        <v>0.5618944704785237</v>
      </c>
      <c r="O153" s="253">
        <f>IF(O$81=0,0,O$81/PPA_fec!O$81)</f>
        <v>0.5843164728339274</v>
      </c>
      <c r="P153" s="253">
        <f>IF(P$81=0,0,P$81/PPA_fec!P$81)</f>
        <v>0.60843061970364698</v>
      </c>
      <c r="Q153" s="253">
        <f>IF(Q$81=0,0,Q$81/PPA_fec!Q$81)</f>
        <v>0.60749496553592086</v>
      </c>
    </row>
    <row r="154" spans="1:17" x14ac:dyDescent="0.25">
      <c r="A154" s="132" t="s">
        <v>83</v>
      </c>
      <c r="B154" s="282">
        <f>IF(B$82=0,0,B$82/PPA_fec!B$82)</f>
        <v>0.37066958972578884</v>
      </c>
      <c r="C154" s="282">
        <f>IF(C$82=0,0,C$82/PPA_fec!C$82)</f>
        <v>0.37187548721241853</v>
      </c>
      <c r="D154" s="282">
        <f>IF(D$82=0,0,D$82/PPA_fec!D$82)</f>
        <v>0.37187548721241853</v>
      </c>
      <c r="E154" s="282">
        <f>IF(E$82=0,0,E$82/PPA_fec!E$82)</f>
        <v>0.37187548721241859</v>
      </c>
      <c r="F154" s="282">
        <f>IF(F$82=0,0,F$82/PPA_fec!F$82)</f>
        <v>0.37187548721241853</v>
      </c>
      <c r="G154" s="282">
        <f>IF(G$82=0,0,G$82/PPA_fec!G$82)</f>
        <v>0.37890689225896745</v>
      </c>
      <c r="H154" s="282">
        <f>IF(H$82=0,0,H$82/PPA_fec!H$82)</f>
        <v>0.37890689225896751</v>
      </c>
      <c r="I154" s="282">
        <f>IF(I$82=0,0,I$82/PPA_fec!I$82)</f>
        <v>0.38827772443562475</v>
      </c>
      <c r="J154" s="282">
        <f>IF(J$82=0,0,J$82/PPA_fec!J$82)</f>
        <v>0.38827772443562475</v>
      </c>
      <c r="K154" s="282">
        <f>IF(K$82=0,0,K$82/PPA_fec!K$82)</f>
        <v>0.38827772443562469</v>
      </c>
      <c r="L154" s="282">
        <f>IF(L$82=0,0,L$82/PPA_fec!L$82)</f>
        <v>0.38827772443562475</v>
      </c>
      <c r="M154" s="282">
        <f>IF(M$82=0,0,M$82/PPA_fec!M$82)</f>
        <v>0.40556958994089631</v>
      </c>
      <c r="N154" s="282">
        <f>IF(N$82=0,0,N$82/PPA_fec!N$82)</f>
        <v>0.40556958994089637</v>
      </c>
      <c r="O154" s="282">
        <f>IF(O$82=0,0,O$82/PPA_fec!O$82)</f>
        <v>0.42251489668973008</v>
      </c>
      <c r="P154" s="282">
        <f>IF(P$82=0,0,P$82/PPA_fec!P$82)</f>
        <v>0.43941564564946028</v>
      </c>
      <c r="Q154" s="282">
        <f>IF(Q$82=0,0,Q$82/PPA_fec!Q$82)</f>
        <v>0.43941564564946034</v>
      </c>
    </row>
    <row r="155" spans="1:17" x14ac:dyDescent="0.25">
      <c r="A155" s="76" t="s">
        <v>82</v>
      </c>
      <c r="B155" s="281">
        <f>IF(B$83=0,0,B$83/PPA_fec!B$83)</f>
        <v>9.7145346398013893E-2</v>
      </c>
      <c r="C155" s="281">
        <f>IF(C$83=0,0,C$83/PPA_fec!C$83)</f>
        <v>9.7461388858216258E-2</v>
      </c>
      <c r="D155" s="281">
        <f>IF(D$83=0,0,D$83/PPA_fec!D$83)</f>
        <v>9.7461388858216258E-2</v>
      </c>
      <c r="E155" s="281">
        <f>IF(E$83=0,0,E$83/PPA_fec!E$83)</f>
        <v>9.7461388858216258E-2</v>
      </c>
      <c r="F155" s="281">
        <f>IF(F$83=0,0,F$83/PPA_fec!F$83)</f>
        <v>9.7461388858216272E-2</v>
      </c>
      <c r="G155" s="281">
        <f>IF(G$83=0,0,G$83/PPA_fec!G$83)</f>
        <v>9.9304184430998643E-2</v>
      </c>
      <c r="H155" s="281">
        <f>IF(H$83=0,0,H$83/PPA_fec!H$83)</f>
        <v>9.9304184430998643E-2</v>
      </c>
      <c r="I155" s="281">
        <f>IF(I$83=0,0,I$83/PPA_fec!I$83)</f>
        <v>0.10176009870902845</v>
      </c>
      <c r="J155" s="281">
        <f>IF(J$83=0,0,J$83/PPA_fec!J$83)</f>
        <v>0.10176009870902847</v>
      </c>
      <c r="K155" s="281">
        <f>IF(K$83=0,0,K$83/PPA_fec!K$83)</f>
        <v>0.10176009870902847</v>
      </c>
      <c r="L155" s="281">
        <f>IF(L$83=0,0,L$83/PPA_fec!L$83)</f>
        <v>0.10176009870902847</v>
      </c>
      <c r="M155" s="281">
        <f>IF(M$83=0,0,M$83/PPA_fec!M$83)</f>
        <v>0.10629196296479372</v>
      </c>
      <c r="N155" s="281">
        <f>IF(N$83=0,0,N$83/PPA_fec!N$83)</f>
        <v>0.10629196296479373</v>
      </c>
      <c r="O155" s="281">
        <f>IF(O$83=0,0,O$83/PPA_fec!O$83)</f>
        <v>0.11073300085828221</v>
      </c>
      <c r="P155" s="281">
        <f>IF(P$83=0,0,P$83/PPA_fec!P$83)</f>
        <v>0.11516236101510934</v>
      </c>
      <c r="Q155" s="281">
        <f>IF(Q$83=0,0,Q$83/PPA_fec!Q$83)</f>
        <v>0.11516236101510934</v>
      </c>
    </row>
    <row r="156" spans="1:17" x14ac:dyDescent="0.25">
      <c r="A156" s="76" t="s">
        <v>81</v>
      </c>
      <c r="B156" s="281">
        <f>IF(B$84=0,0,B$84/PPA_fec!B$84)</f>
        <v>0.54600849749277069</v>
      </c>
      <c r="C156" s="281">
        <f>IF(C$84=0,0,C$84/PPA_fec!C$84)</f>
        <v>0.54778482415418384</v>
      </c>
      <c r="D156" s="281">
        <f>IF(D$84=0,0,D$84/PPA_fec!D$84)</f>
        <v>0.54778482415418372</v>
      </c>
      <c r="E156" s="281">
        <f>IF(E$84=0,0,E$84/PPA_fec!E$84)</f>
        <v>0.54778482415418384</v>
      </c>
      <c r="F156" s="281">
        <f>IF(F$84=0,0,F$84/PPA_fec!F$84)</f>
        <v>0.54778482415418384</v>
      </c>
      <c r="G156" s="281">
        <f>IF(G$84=0,0,G$84/PPA_fec!G$84)</f>
        <v>0.55814231506022072</v>
      </c>
      <c r="H156" s="281">
        <f>IF(H$84=0,0,H$84/PPA_fec!H$84)</f>
        <v>0.55814231506022083</v>
      </c>
      <c r="I156" s="281">
        <f>IF(I$84=0,0,I$84/PPA_fec!I$84)</f>
        <v>0.57194585907584561</v>
      </c>
      <c r="J156" s="281">
        <f>IF(J$84=0,0,J$84/PPA_fec!J$84)</f>
        <v>0.57194585907584561</v>
      </c>
      <c r="K156" s="281">
        <f>IF(K$84=0,0,K$84/PPA_fec!K$84)</f>
        <v>0.57194585907584561</v>
      </c>
      <c r="L156" s="281">
        <f>IF(L$84=0,0,L$84/PPA_fec!L$84)</f>
        <v>0.57194585907584561</v>
      </c>
      <c r="M156" s="281">
        <f>IF(M$84=0,0,M$84/PPA_fec!M$84)</f>
        <v>0.59741734571807315</v>
      </c>
      <c r="N156" s="281">
        <f>IF(N$84=0,0,N$84/PPA_fec!N$84)</f>
        <v>0.59741734571807326</v>
      </c>
      <c r="O156" s="281">
        <f>IF(O$84=0,0,O$84/PPA_fec!O$84)</f>
        <v>0.62237833991327929</v>
      </c>
      <c r="P156" s="281">
        <f>IF(P$84=0,0,P$84/PPA_fec!P$84)</f>
        <v>0.64727369901956944</v>
      </c>
      <c r="Q156" s="281">
        <f>IF(Q$84=0,0,Q$84/PPA_fec!Q$84)</f>
        <v>0.64727369901956955</v>
      </c>
    </row>
    <row r="157" spans="1:17" x14ac:dyDescent="0.25">
      <c r="A157" s="76" t="s">
        <v>80</v>
      </c>
      <c r="B157" s="281">
        <f>IF(B$85=0,0,B$85/PPA_fec!B$85)</f>
        <v>0.38364222750277882</v>
      </c>
      <c r="C157" s="281">
        <f>IF(C$85=0,0,C$85/PPA_fec!C$85)</f>
        <v>0.38489032880575558</v>
      </c>
      <c r="D157" s="281">
        <f>IF(D$85=0,0,D$85/PPA_fec!D$85)</f>
        <v>0.38489032880575547</v>
      </c>
      <c r="E157" s="281">
        <f>IF(E$85=0,0,E$85/PPA_fec!E$85)</f>
        <v>0.38489032880575552</v>
      </c>
      <c r="F157" s="281">
        <f>IF(F$85=0,0,F$85/PPA_fec!F$85)</f>
        <v>0.38489032880575552</v>
      </c>
      <c r="G157" s="281">
        <f>IF(G$85=0,0,G$85/PPA_fec!G$85)</f>
        <v>0.39216781789388894</v>
      </c>
      <c r="H157" s="281">
        <f>IF(H$85=0,0,H$85/PPA_fec!H$85)</f>
        <v>0.39216781789388894</v>
      </c>
      <c r="I157" s="281">
        <f>IF(I$85=0,0,I$85/PPA_fec!I$85)</f>
        <v>0.40186660902608573</v>
      </c>
      <c r="J157" s="281">
        <f>IF(J$85=0,0,J$85/PPA_fec!J$85)</f>
        <v>0.40186660902608573</v>
      </c>
      <c r="K157" s="281">
        <f>IF(K$85=0,0,K$85/PPA_fec!K$85)</f>
        <v>0.40186660902608567</v>
      </c>
      <c r="L157" s="281">
        <f>IF(L$85=0,0,L$85/PPA_fec!L$85)</f>
        <v>0.40186660902608573</v>
      </c>
      <c r="M157" s="281">
        <f>IF(M$85=0,0,M$85/PPA_fec!M$85)</f>
        <v>0.41976365260343568</v>
      </c>
      <c r="N157" s="281">
        <f>IF(N$85=0,0,N$85/PPA_fec!N$85)</f>
        <v>0.41976365260343568</v>
      </c>
      <c r="O157" s="281">
        <f>IF(O$85=0,0,O$85/PPA_fec!O$85)</f>
        <v>0.43730200861383756</v>
      </c>
      <c r="P157" s="281">
        <f>IF(P$85=0,0,P$85/PPA_fec!P$85)</f>
        <v>0.45479424740842739</v>
      </c>
      <c r="Q157" s="281">
        <f>IF(Q$85=0,0,Q$85/PPA_fec!Q$85)</f>
        <v>0.45479424740842739</v>
      </c>
    </row>
    <row r="158" spans="1:17" x14ac:dyDescent="0.25">
      <c r="A158" s="129" t="s">
        <v>79</v>
      </c>
      <c r="B158" s="280">
        <f>IF(B$86=0,0,B$86/PPA_fec!B$86)</f>
        <v>0.6114740418539063</v>
      </c>
      <c r="C158" s="280">
        <f>IF(C$86=0,0,C$86/PPA_fec!C$86)</f>
        <v>0.61273098223160938</v>
      </c>
      <c r="D158" s="280">
        <f>IF(D$86=0,0,D$86/PPA_fec!D$86)</f>
        <v>0.61321316147361904</v>
      </c>
      <c r="E158" s="280">
        <f>IF(E$86=0,0,E$86/PPA_fec!E$86)</f>
        <v>0.61185495784721433</v>
      </c>
      <c r="F158" s="280">
        <f>IF(F$86=0,0,F$86/PPA_fec!F$86)</f>
        <v>0.61703248698731494</v>
      </c>
      <c r="G158" s="280">
        <f>IF(G$86=0,0,G$86/PPA_fec!G$86)</f>
        <v>0.63807888332975138</v>
      </c>
      <c r="H158" s="280">
        <f>IF(H$86=0,0,H$86/PPA_fec!H$86)</f>
        <v>0.62693088892723137</v>
      </c>
      <c r="I158" s="280">
        <f>IF(I$86=0,0,I$86/PPA_fec!I$86)</f>
        <v>0.65709885709945304</v>
      </c>
      <c r="J158" s="280">
        <f>IF(J$86=0,0,J$86/PPA_fec!J$86)</f>
        <v>0.64912356513694258</v>
      </c>
      <c r="K158" s="280">
        <f>IF(K$86=0,0,K$86/PPA_fec!K$86)</f>
        <v>0.65027149935345019</v>
      </c>
      <c r="L158" s="280">
        <f>IF(L$86=0,0,L$86/PPA_fec!L$86)</f>
        <v>0.64406715465294395</v>
      </c>
      <c r="M158" s="280">
        <f>IF(M$86=0,0,M$86/PPA_fec!M$86)</f>
        <v>0.68173792587568449</v>
      </c>
      <c r="N158" s="280">
        <f>IF(N$86=0,0,N$86/PPA_fec!N$86)</f>
        <v>0.6682206432993324</v>
      </c>
      <c r="O158" s="280">
        <f>IF(O$86=0,0,O$86/PPA_fec!O$86)</f>
        <v>0.69095762597712407</v>
      </c>
      <c r="P158" s="280">
        <f>IF(P$86=0,0,P$86/PPA_fec!P$86)</f>
        <v>0.72223812978481028</v>
      </c>
      <c r="Q158" s="280">
        <f>IF(Q$86=0,0,Q$86/PPA_fec!Q$86)</f>
        <v>0.71764118732940096</v>
      </c>
    </row>
    <row r="159" spans="1:17" x14ac:dyDescent="0.25">
      <c r="A159" s="72" t="s">
        <v>235</v>
      </c>
      <c r="B159" s="279">
        <f>IF(B$91=0,0,B$91/PPA_fec!B$91)</f>
        <v>0.50667932189600651</v>
      </c>
      <c r="C159" s="279">
        <f>IF(C$91=0,0,C$91/PPA_fec!C$91)</f>
        <v>0.50832769915094567</v>
      </c>
      <c r="D159" s="279">
        <f>IF(D$91=0,0,D$91/PPA_fec!D$91)</f>
        <v>0.50832769915094567</v>
      </c>
      <c r="E159" s="279">
        <f>IF(E$91=0,0,E$91/PPA_fec!E$91)</f>
        <v>0.50832769915094567</v>
      </c>
      <c r="F159" s="279">
        <f>IF(F$91=0,0,F$91/PPA_fec!F$91)</f>
        <v>0.50832769915094567</v>
      </c>
      <c r="G159" s="279">
        <f>IF(G$91=0,0,G$91/PPA_fec!G$91)</f>
        <v>0.51793913650569912</v>
      </c>
      <c r="H159" s="279">
        <f>IF(H$91=0,0,H$91/PPA_fec!H$91)</f>
        <v>0.51793913650569912</v>
      </c>
      <c r="I159" s="279">
        <f>IF(I$91=0,0,I$91/PPA_fec!I$91)</f>
        <v>0.53074840660628231</v>
      </c>
      <c r="J159" s="279">
        <f>IF(J$91=0,0,J$91/PPA_fec!J$91)</f>
        <v>0.5307484066062822</v>
      </c>
      <c r="K159" s="279">
        <f>IF(K$91=0,0,K$91/PPA_fec!K$91)</f>
        <v>0.5307484066062822</v>
      </c>
      <c r="L159" s="279">
        <f>IF(L$91=0,0,L$91/PPA_fec!L$91)</f>
        <v>0.53074840660628231</v>
      </c>
      <c r="M159" s="279">
        <f>IF(M$91=0,0,M$91/PPA_fec!M$91)</f>
        <v>0.55438517350428818</v>
      </c>
      <c r="N159" s="279">
        <f>IF(N$91=0,0,N$91/PPA_fec!N$91)</f>
        <v>0.55438517350428818</v>
      </c>
      <c r="O159" s="279">
        <f>IF(O$91=0,0,O$91/PPA_fec!O$91)</f>
        <v>0.57754821889781638</v>
      </c>
      <c r="P159" s="279">
        <f>IF(P$91=0,0,P$91/PPA_fec!P$91)</f>
        <v>0.60065035691994439</v>
      </c>
      <c r="Q159" s="279">
        <f>IF(Q$91=0,0,Q$91/PPA_fec!Q$91)</f>
        <v>0.60065035691994439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13.370841073225112</v>
      </c>
      <c r="C5" s="96">
        <v>12.764186848862241</v>
      </c>
      <c r="D5" s="96">
        <v>12.905340377016977</v>
      </c>
      <c r="E5" s="96">
        <v>12.723324513925233</v>
      </c>
      <c r="F5" s="96">
        <v>11.27642659360178</v>
      </c>
      <c r="G5" s="96">
        <v>9.81110045993311</v>
      </c>
      <c r="H5" s="96">
        <v>11.609354978827193</v>
      </c>
      <c r="I5" s="96">
        <v>7.728145413197578</v>
      </c>
      <c r="J5" s="96">
        <v>7.9450697958551331</v>
      </c>
      <c r="K5" s="96">
        <v>6.1428425152888542</v>
      </c>
      <c r="L5" s="96">
        <v>7.973744828162415</v>
      </c>
      <c r="M5" s="96">
        <v>6.4186292659468167</v>
      </c>
      <c r="N5" s="96">
        <v>10.491667654947756</v>
      </c>
      <c r="O5" s="96">
        <v>9.7414334475934616</v>
      </c>
      <c r="P5" s="96">
        <v>8.4316785594644177</v>
      </c>
      <c r="Q5" s="96">
        <v>9.4879840299286773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13.370841073225112</v>
      </c>
      <c r="C10" s="158">
        <v>12.764186848862241</v>
      </c>
      <c r="D10" s="158">
        <v>12.905340377016977</v>
      </c>
      <c r="E10" s="158">
        <v>12.723324513925233</v>
      </c>
      <c r="F10" s="158">
        <v>11.27642659360178</v>
      </c>
      <c r="G10" s="158">
        <v>9.81110045993311</v>
      </c>
      <c r="H10" s="158">
        <v>11.609354978827193</v>
      </c>
      <c r="I10" s="158">
        <v>7.728145413197578</v>
      </c>
      <c r="J10" s="158">
        <v>7.9450697958551331</v>
      </c>
      <c r="K10" s="158">
        <v>6.1428425152888542</v>
      </c>
      <c r="L10" s="158">
        <v>7.7288894219257918</v>
      </c>
      <c r="M10" s="158">
        <v>5.9511929495148621</v>
      </c>
      <c r="N10" s="158">
        <v>10.259010184405273</v>
      </c>
      <c r="O10" s="158">
        <v>9.2244568049553965</v>
      </c>
      <c r="P10" s="158">
        <v>7.3435570736467133</v>
      </c>
      <c r="Q10" s="158">
        <v>8.1679222403110909</v>
      </c>
    </row>
    <row r="11" spans="1:17" x14ac:dyDescent="0.25">
      <c r="A11" s="92" t="s">
        <v>125</v>
      </c>
      <c r="B11" s="91">
        <v>0.11360541683680585</v>
      </c>
      <c r="C11" s="91">
        <v>0.13358981445249637</v>
      </c>
      <c r="D11" s="91">
        <v>9.7314647613788871E-2</v>
      </c>
      <c r="E11" s="91">
        <v>0.20108948163571966</v>
      </c>
      <c r="F11" s="91">
        <v>0.14574391398992761</v>
      </c>
      <c r="G11" s="91">
        <v>0.17886890324866866</v>
      </c>
      <c r="H11" s="91">
        <v>0.15773238105146001</v>
      </c>
      <c r="I11" s="91">
        <v>0.17461684059348676</v>
      </c>
      <c r="J11" s="91">
        <v>0.14917699230754022</v>
      </c>
      <c r="K11" s="91">
        <v>0.10404904664595188</v>
      </c>
      <c r="L11" s="91">
        <v>0.14470905959974337</v>
      </c>
      <c r="M11" s="91">
        <v>0.15982062096919539</v>
      </c>
      <c r="N11" s="91">
        <v>0.13991538858303926</v>
      </c>
      <c r="O11" s="91">
        <v>8.1926032953409555E-2</v>
      </c>
      <c r="P11" s="91">
        <v>8.6550506399569613E-2</v>
      </c>
      <c r="Q11" s="91">
        <v>9.09719957772048E-2</v>
      </c>
    </row>
    <row r="12" spans="1:17" x14ac:dyDescent="0.25">
      <c r="A12" s="92" t="s">
        <v>26</v>
      </c>
      <c r="B12" s="91">
        <v>13.257235656388305</v>
      </c>
      <c r="C12" s="91">
        <v>12.630597034409744</v>
      </c>
      <c r="D12" s="91">
        <v>12.808025729403187</v>
      </c>
      <c r="E12" s="91">
        <v>12.522235032289514</v>
      </c>
      <c r="F12" s="91">
        <v>11.130682679611853</v>
      </c>
      <c r="G12" s="91">
        <v>9.6322315566844416</v>
      </c>
      <c r="H12" s="91">
        <v>11.451622597775733</v>
      </c>
      <c r="I12" s="91">
        <v>7.5535285726040913</v>
      </c>
      <c r="J12" s="91">
        <v>7.7958928035475932</v>
      </c>
      <c r="K12" s="91">
        <v>6.0387934686429023</v>
      </c>
      <c r="L12" s="91">
        <v>7.5841803623260482</v>
      </c>
      <c r="M12" s="91">
        <v>5.7913723285456671</v>
      </c>
      <c r="N12" s="91">
        <v>10.119094795822233</v>
      </c>
      <c r="O12" s="91">
        <v>9.1425307720019866</v>
      </c>
      <c r="P12" s="91">
        <v>7.257006567247144</v>
      </c>
      <c r="Q12" s="91">
        <v>8.0769502445338865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0.24485540623662308</v>
      </c>
      <c r="M16" s="206">
        <v>0.46743631643195471</v>
      </c>
      <c r="N16" s="206">
        <v>0.23265747054248362</v>
      </c>
      <c r="O16" s="206">
        <v>0.51697664263806475</v>
      </c>
      <c r="P16" s="206">
        <v>1.0881214858177051</v>
      </c>
      <c r="Q16" s="206">
        <v>1.3200617896175868</v>
      </c>
    </row>
    <row r="17" spans="1:17" x14ac:dyDescent="0.25">
      <c r="A17" s="152" t="s">
        <v>249</v>
      </c>
      <c r="B17" s="264">
        <v>0</v>
      </c>
      <c r="C17" s="264">
        <v>0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4">
        <v>0</v>
      </c>
      <c r="L17" s="264">
        <v>0.24485540623662308</v>
      </c>
      <c r="M17" s="264">
        <v>0.46743631643195471</v>
      </c>
      <c r="N17" s="264">
        <v>0.23265747054248362</v>
      </c>
      <c r="O17" s="264">
        <v>0.51697664263806475</v>
      </c>
      <c r="P17" s="264">
        <v>1.0881214858177051</v>
      </c>
      <c r="Q17" s="264">
        <v>1.3200617896175868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0.24485540623662308</v>
      </c>
      <c r="M26" s="87">
        <v>0.46743631643195471</v>
      </c>
      <c r="N26" s="87">
        <v>0.23265747054248362</v>
      </c>
      <c r="O26" s="87">
        <v>0.51697664263806475</v>
      </c>
      <c r="P26" s="87">
        <v>1.0881214858177051</v>
      </c>
      <c r="Q26" s="87">
        <v>1.3200617896175868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4479.0854270130112</v>
      </c>
      <c r="C31" s="96">
        <v>4194.2749197918783</v>
      </c>
      <c r="D31" s="96">
        <v>4328.0625337634492</v>
      </c>
      <c r="E31" s="96">
        <v>4409.8443656395202</v>
      </c>
      <c r="F31" s="96">
        <v>3929.4475229690752</v>
      </c>
      <c r="G31" s="96">
        <v>3055.5747192191529</v>
      </c>
      <c r="H31" s="96">
        <v>3705.2286909818258</v>
      </c>
      <c r="I31" s="96">
        <v>2500.9691621086204</v>
      </c>
      <c r="J31" s="96">
        <v>2442.5523774401508</v>
      </c>
      <c r="K31" s="96">
        <v>1970.4907525039553</v>
      </c>
      <c r="L31" s="96">
        <v>2276.0529128934522</v>
      </c>
      <c r="M31" s="96">
        <v>1802.8181283502538</v>
      </c>
      <c r="N31" s="96">
        <v>2351.863943789202</v>
      </c>
      <c r="O31" s="96">
        <v>3038.0020868103238</v>
      </c>
      <c r="P31" s="96">
        <v>2322.3780543625053</v>
      </c>
      <c r="Q31" s="96">
        <v>2437.3366571769188</v>
      </c>
    </row>
    <row r="32" spans="1:17" x14ac:dyDescent="0.25">
      <c r="A32" s="132" t="s">
        <v>83</v>
      </c>
      <c r="B32" s="160">
        <v>0</v>
      </c>
      <c r="C32" s="160">
        <v>0</v>
      </c>
      <c r="D32" s="160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</row>
    <row r="33" spans="1:17" x14ac:dyDescent="0.25">
      <c r="A33" s="76" t="s">
        <v>82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59">
        <v>0</v>
      </c>
      <c r="Q33" s="159">
        <v>0</v>
      </c>
    </row>
    <row r="34" spans="1:17" x14ac:dyDescent="0.25">
      <c r="A34" s="76" t="s">
        <v>81</v>
      </c>
      <c r="B34" s="159">
        <v>0</v>
      </c>
      <c r="C34" s="159">
        <v>0</v>
      </c>
      <c r="D34" s="159">
        <v>0</v>
      </c>
      <c r="E34" s="159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59">
        <v>0</v>
      </c>
      <c r="Q34" s="159">
        <v>0</v>
      </c>
    </row>
    <row r="35" spans="1:17" x14ac:dyDescent="0.25">
      <c r="A35" s="76" t="s">
        <v>80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129" t="s">
        <v>79</v>
      </c>
      <c r="B36" s="158">
        <v>44.759582103940033</v>
      </c>
      <c r="C36" s="158">
        <v>43.123458739684409</v>
      </c>
      <c r="D36" s="158">
        <v>44.082047012811742</v>
      </c>
      <c r="E36" s="158">
        <v>45.39302753647182</v>
      </c>
      <c r="F36" s="158">
        <v>39.380864061656965</v>
      </c>
      <c r="G36" s="158">
        <v>34.506961891756063</v>
      </c>
      <c r="H36" s="158">
        <v>40.074975487845713</v>
      </c>
      <c r="I36" s="158">
        <v>28.201879641518762</v>
      </c>
      <c r="J36" s="158">
        <v>28.047511410295929</v>
      </c>
      <c r="K36" s="158">
        <v>25.337115482444542</v>
      </c>
      <c r="L36" s="158">
        <v>31.117250882637471</v>
      </c>
      <c r="M36" s="158">
        <v>23.076645824580147</v>
      </c>
      <c r="N36" s="158">
        <v>26.065402378662476</v>
      </c>
      <c r="O36" s="158">
        <v>38.340007692500272</v>
      </c>
      <c r="P36" s="158">
        <v>30.119176409755859</v>
      </c>
      <c r="Q36" s="158">
        <v>31.696195703683362</v>
      </c>
    </row>
    <row r="37" spans="1:17" x14ac:dyDescent="0.25">
      <c r="A37" s="92" t="s">
        <v>125</v>
      </c>
      <c r="B37" s="91">
        <v>0.38030000914017537</v>
      </c>
      <c r="C37" s="91">
        <v>0.45132956135766922</v>
      </c>
      <c r="D37" s="91">
        <v>0.33240726287126637</v>
      </c>
      <c r="E37" s="91">
        <v>0.71742730189697856</v>
      </c>
      <c r="F37" s="91">
        <v>0.50898404889255944</v>
      </c>
      <c r="G37" s="91">
        <v>0.62910602671212412</v>
      </c>
      <c r="H37" s="91">
        <v>0.54448514287013172</v>
      </c>
      <c r="I37" s="91">
        <v>0.63721926264353546</v>
      </c>
      <c r="J37" s="91">
        <v>0.52662135153074896</v>
      </c>
      <c r="K37" s="91">
        <v>0.429166579502124</v>
      </c>
      <c r="L37" s="91">
        <v>0.58261256782656379</v>
      </c>
      <c r="M37" s="91">
        <v>0.61972849760672655</v>
      </c>
      <c r="N37" s="91">
        <v>0.35548759937167895</v>
      </c>
      <c r="O37" s="91">
        <v>0.34051270444048021</v>
      </c>
      <c r="P37" s="91">
        <v>0.35498191740856494</v>
      </c>
      <c r="Q37" s="91">
        <v>0.35302321653825114</v>
      </c>
    </row>
    <row r="38" spans="1:17" x14ac:dyDescent="0.25">
      <c r="A38" s="92" t="s">
        <v>26</v>
      </c>
      <c r="B38" s="91">
        <v>44.379282094799855</v>
      </c>
      <c r="C38" s="91">
        <v>42.672129178326742</v>
      </c>
      <c r="D38" s="91">
        <v>43.749639749940478</v>
      </c>
      <c r="E38" s="91">
        <v>44.675600234574844</v>
      </c>
      <c r="F38" s="91">
        <v>38.871880012764407</v>
      </c>
      <c r="G38" s="91">
        <v>33.877855865043941</v>
      </c>
      <c r="H38" s="91">
        <v>39.530490344975583</v>
      </c>
      <c r="I38" s="91">
        <v>27.564660378875224</v>
      </c>
      <c r="J38" s="91">
        <v>27.520890058765179</v>
      </c>
      <c r="K38" s="91">
        <v>24.907948902942419</v>
      </c>
      <c r="L38" s="91">
        <v>30.534638314810906</v>
      </c>
      <c r="M38" s="91">
        <v>22.456917326973421</v>
      </c>
      <c r="N38" s="91">
        <v>25.709914779290798</v>
      </c>
      <c r="O38" s="91">
        <v>37.999494988059794</v>
      </c>
      <c r="P38" s="91">
        <v>29.764194492347293</v>
      </c>
      <c r="Q38" s="91">
        <v>31.343172487145111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</v>
      </c>
      <c r="C40" s="157">
        <v>0</v>
      </c>
      <c r="D40" s="157">
        <v>0</v>
      </c>
      <c r="E40" s="157">
        <v>0</v>
      </c>
      <c r="F40" s="157">
        <v>0</v>
      </c>
      <c r="G40" s="157">
        <v>0</v>
      </c>
      <c r="H40" s="157">
        <v>0</v>
      </c>
      <c r="I40" s="157">
        <v>0</v>
      </c>
      <c r="J40" s="157">
        <v>0</v>
      </c>
      <c r="K40" s="157">
        <v>0</v>
      </c>
      <c r="L40" s="157">
        <v>0</v>
      </c>
      <c r="M40" s="157">
        <v>0</v>
      </c>
      <c r="N40" s="157">
        <v>0</v>
      </c>
      <c r="O40" s="157">
        <v>0</v>
      </c>
      <c r="P40" s="157">
        <v>0</v>
      </c>
      <c r="Q40" s="157">
        <v>0</v>
      </c>
    </row>
    <row r="41" spans="1:17" x14ac:dyDescent="0.25">
      <c r="A41" s="156" t="s">
        <v>238</v>
      </c>
      <c r="B41" s="204">
        <v>128.53118391040783</v>
      </c>
      <c r="C41" s="204">
        <v>120.32323075513605</v>
      </c>
      <c r="D41" s="204">
        <v>124.17334744204743</v>
      </c>
      <c r="E41" s="204">
        <v>126.50583588704488</v>
      </c>
      <c r="F41" s="204">
        <v>112.7555553306498</v>
      </c>
      <c r="G41" s="204">
        <v>87.567181371808601</v>
      </c>
      <c r="H41" s="204">
        <v>106.23633957953565</v>
      </c>
      <c r="I41" s="204">
        <v>71.674413984553667</v>
      </c>
      <c r="J41" s="204">
        <v>69.985648290720434</v>
      </c>
      <c r="K41" s="204">
        <v>56.381264841203198</v>
      </c>
      <c r="L41" s="204">
        <v>65.070598898864176</v>
      </c>
      <c r="M41" s="204">
        <v>51.586709638425333</v>
      </c>
      <c r="N41" s="204">
        <v>67.414450475667806</v>
      </c>
      <c r="O41" s="204">
        <v>86.946726930951399</v>
      </c>
      <c r="P41" s="204">
        <v>66.442286317470987</v>
      </c>
      <c r="Q41" s="204">
        <v>69.728709028209693</v>
      </c>
    </row>
    <row r="42" spans="1:17" x14ac:dyDescent="0.25">
      <c r="A42" s="152" t="s">
        <v>247</v>
      </c>
      <c r="B42" s="151">
        <v>128.53118391040783</v>
      </c>
      <c r="C42" s="151">
        <v>120.32323075513605</v>
      </c>
      <c r="D42" s="151">
        <v>124.17334744204743</v>
      </c>
      <c r="E42" s="151">
        <v>126.50583588704488</v>
      </c>
      <c r="F42" s="151">
        <v>112.7555553306498</v>
      </c>
      <c r="G42" s="151">
        <v>87.567181371808601</v>
      </c>
      <c r="H42" s="151">
        <v>106.23633957953565</v>
      </c>
      <c r="I42" s="151">
        <v>71.674413984553667</v>
      </c>
      <c r="J42" s="151">
        <v>69.985648290720434</v>
      </c>
      <c r="K42" s="151">
        <v>56.381264841203198</v>
      </c>
      <c r="L42" s="151">
        <v>65.070598898864176</v>
      </c>
      <c r="M42" s="151">
        <v>51.586709638425333</v>
      </c>
      <c r="N42" s="151">
        <v>67.414450475667806</v>
      </c>
      <c r="O42" s="151">
        <v>86.946726930951399</v>
      </c>
      <c r="P42" s="151">
        <v>66.442286317470987</v>
      </c>
      <c r="Q42" s="151">
        <v>69.728709028209693</v>
      </c>
    </row>
    <row r="43" spans="1:17" x14ac:dyDescent="0.25">
      <c r="A43" s="150" t="s">
        <v>33</v>
      </c>
      <c r="B43" s="87">
        <v>11.620710073074846</v>
      </c>
      <c r="C43" s="87">
        <v>8.6228701329453905</v>
      </c>
      <c r="D43" s="87">
        <v>11.766746189661916</v>
      </c>
      <c r="E43" s="87">
        <v>14.189083697161044</v>
      </c>
      <c r="F43" s="87">
        <v>14.546691289725915</v>
      </c>
      <c r="G43" s="87">
        <v>13.260489036645115</v>
      </c>
      <c r="H43" s="87">
        <v>11.331351345737739</v>
      </c>
      <c r="I43" s="87">
        <v>7.0601909882775642</v>
      </c>
      <c r="J43" s="87">
        <v>4.7760283999617377</v>
      </c>
      <c r="K43" s="87">
        <v>2.8474907517453913</v>
      </c>
      <c r="L43" s="87">
        <v>3.1368783053458991</v>
      </c>
      <c r="M43" s="87">
        <v>2.562684507207067</v>
      </c>
      <c r="N43" s="87">
        <v>2.7907120229642191</v>
      </c>
      <c r="O43" s="87">
        <v>1.9239708555749526</v>
      </c>
      <c r="P43" s="87">
        <v>1.6734736026572046</v>
      </c>
      <c r="Q43" s="87">
        <v>1.9642738600762064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1.5995639412803482</v>
      </c>
      <c r="D45" s="87">
        <v>1.6847845672111308</v>
      </c>
      <c r="E45" s="87">
        <v>1.8525617412427828</v>
      </c>
      <c r="F45" s="87">
        <v>2.1892203147245222</v>
      </c>
      <c r="G45" s="87">
        <v>1.7667998940333585</v>
      </c>
      <c r="H45" s="87">
        <v>1.9368358882434784</v>
      </c>
      <c r="I45" s="87">
        <v>1.5999230825572175</v>
      </c>
      <c r="J45" s="87">
        <v>1.768512727579826</v>
      </c>
      <c r="K45" s="87">
        <v>1.431557805112696</v>
      </c>
      <c r="L45" s="87">
        <v>1.177869314700339</v>
      </c>
      <c r="M45" s="87">
        <v>1.0095948402280142</v>
      </c>
      <c r="N45" s="87">
        <v>0.92545112481943825</v>
      </c>
      <c r="O45" s="87">
        <v>1.0096056584198236</v>
      </c>
      <c r="P45" s="87">
        <v>0.75719494689804268</v>
      </c>
      <c r="Q45" s="87">
        <v>0.5889242485249766</v>
      </c>
    </row>
    <row r="46" spans="1:17" x14ac:dyDescent="0.25">
      <c r="A46" s="150" t="s">
        <v>125</v>
      </c>
      <c r="B46" s="87">
        <v>0.80195066252013969</v>
      </c>
      <c r="C46" s="87">
        <v>0.9833048239899399</v>
      </c>
      <c r="D46" s="87">
        <v>0.71379611462629322</v>
      </c>
      <c r="E46" s="87">
        <v>1.514693337190167</v>
      </c>
      <c r="F46" s="87">
        <v>1.0705719219938397</v>
      </c>
      <c r="G46" s="87">
        <v>1.1556173589004126</v>
      </c>
      <c r="H46" s="87">
        <v>1.1582136398169198</v>
      </c>
      <c r="I46" s="87">
        <v>1.2433934436631227</v>
      </c>
      <c r="J46" s="87">
        <v>1.0698181316411299</v>
      </c>
      <c r="K46" s="87">
        <v>0.79738931723514062</v>
      </c>
      <c r="L46" s="87">
        <v>1.0667065985309276</v>
      </c>
      <c r="M46" s="87">
        <v>1.1561846326555862</v>
      </c>
      <c r="N46" s="87">
        <v>0.80259301242087211</v>
      </c>
      <c r="O46" s="87">
        <v>0.71251780749369342</v>
      </c>
      <c r="P46" s="87">
        <v>0.71157252781508362</v>
      </c>
      <c r="Q46" s="87">
        <v>0.71061162346488227</v>
      </c>
    </row>
    <row r="47" spans="1:17" x14ac:dyDescent="0.25">
      <c r="A47" s="150" t="s">
        <v>29</v>
      </c>
      <c r="B47" s="87">
        <v>22.524526796377991</v>
      </c>
      <c r="C47" s="87">
        <v>16.148375575794784</v>
      </c>
      <c r="D47" s="87">
        <v>16.0620501965447</v>
      </c>
      <c r="E47" s="87">
        <v>14.626582676283132</v>
      </c>
      <c r="F47" s="87">
        <v>13.187878330019482</v>
      </c>
      <c r="G47" s="87">
        <v>9.1533685932577065</v>
      </c>
      <c r="H47" s="87">
        <v>7.7217800006942632</v>
      </c>
      <c r="I47" s="87">
        <v>7.9845255472507839</v>
      </c>
      <c r="J47" s="87">
        <v>6.463287773730781</v>
      </c>
      <c r="K47" s="87">
        <v>5.0259848622886976</v>
      </c>
      <c r="L47" s="87">
        <v>3.7690434523747198</v>
      </c>
      <c r="M47" s="87">
        <v>4.9356061493646397</v>
      </c>
      <c r="N47" s="87">
        <v>4.8459052741191702</v>
      </c>
      <c r="O47" s="87">
        <v>3.7690757100411889</v>
      </c>
      <c r="P47" s="87">
        <v>3.5895581873299993</v>
      </c>
      <c r="Q47" s="87">
        <v>3.320308149341213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93.583996378434861</v>
      </c>
      <c r="C49" s="87">
        <v>92.969116281125594</v>
      </c>
      <c r="D49" s="87">
        <v>93.945970374003394</v>
      </c>
      <c r="E49" s="87">
        <v>94.32291443516776</v>
      </c>
      <c r="F49" s="87">
        <v>81.761193474186044</v>
      </c>
      <c r="G49" s="87">
        <v>62.230906488972018</v>
      </c>
      <c r="H49" s="87">
        <v>84.088158705043256</v>
      </c>
      <c r="I49" s="87">
        <v>53.78638092280498</v>
      </c>
      <c r="J49" s="87">
        <v>55.908001257806951</v>
      </c>
      <c r="K49" s="87">
        <v>46.278842104821273</v>
      </c>
      <c r="L49" s="87">
        <v>55.905934703180307</v>
      </c>
      <c r="M49" s="87">
        <v>41.896318808208733</v>
      </c>
      <c r="N49" s="87">
        <v>58.045900864801943</v>
      </c>
      <c r="O49" s="87">
        <v>79.513382325188914</v>
      </c>
      <c r="P49" s="87">
        <v>59.663273182794356</v>
      </c>
      <c r="Q49" s="87">
        <v>63.091665483186965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1.4166524731993008E-2</v>
      </c>
      <c r="M51" s="87">
        <v>2.6320700761291289E-2</v>
      </c>
      <c r="N51" s="87">
        <v>3.8881765421644606E-3</v>
      </c>
      <c r="O51" s="87">
        <v>1.8174574232827593E-2</v>
      </c>
      <c r="P51" s="87">
        <v>4.721386997629802E-2</v>
      </c>
      <c r="Q51" s="87">
        <v>5.2925663615457412E-2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</v>
      </c>
      <c r="K53" s="151">
        <v>0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51">
        <v>0</v>
      </c>
    </row>
    <row r="54" spans="1:17" x14ac:dyDescent="0.25">
      <c r="A54" s="156" t="s">
        <v>237</v>
      </c>
      <c r="B54" s="204">
        <v>3855.9355173122358</v>
      </c>
      <c r="C54" s="204">
        <v>3609.6969226540823</v>
      </c>
      <c r="D54" s="204">
        <v>3725.2004232614236</v>
      </c>
      <c r="E54" s="204">
        <v>3795.1750766113464</v>
      </c>
      <c r="F54" s="204">
        <v>3382.6666599194941</v>
      </c>
      <c r="G54" s="204">
        <v>2627.015441154258</v>
      </c>
      <c r="H54" s="204">
        <v>3187.0901873860698</v>
      </c>
      <c r="I54" s="204">
        <v>2150.23241953661</v>
      </c>
      <c r="J54" s="204">
        <v>2099.5694487216133</v>
      </c>
      <c r="K54" s="204">
        <v>1691.4379452360961</v>
      </c>
      <c r="L54" s="204">
        <v>1952.1179669659259</v>
      </c>
      <c r="M54" s="204">
        <v>1547.6012891527598</v>
      </c>
      <c r="N54" s="204">
        <v>2022.4335142700345</v>
      </c>
      <c r="O54" s="204">
        <v>2608.401807928542</v>
      </c>
      <c r="P54" s="204">
        <v>1993.2685895241293</v>
      </c>
      <c r="Q54" s="204">
        <v>2091.8612708462915</v>
      </c>
    </row>
    <row r="55" spans="1:17" x14ac:dyDescent="0.25">
      <c r="A55" s="152" t="s">
        <v>245</v>
      </c>
      <c r="B55" s="151">
        <v>3855.9355173122358</v>
      </c>
      <c r="C55" s="151">
        <v>3609.6969226540823</v>
      </c>
      <c r="D55" s="151">
        <v>3725.2004232614236</v>
      </c>
      <c r="E55" s="151">
        <v>3795.1750766113464</v>
      </c>
      <c r="F55" s="151">
        <v>3382.6666599194941</v>
      </c>
      <c r="G55" s="151">
        <v>2627.015441154258</v>
      </c>
      <c r="H55" s="151">
        <v>3187.0901873860698</v>
      </c>
      <c r="I55" s="151">
        <v>2150.23241953661</v>
      </c>
      <c r="J55" s="151">
        <v>2099.5694487216133</v>
      </c>
      <c r="K55" s="151">
        <v>1691.4379452360961</v>
      </c>
      <c r="L55" s="151">
        <v>1952.1179669659259</v>
      </c>
      <c r="M55" s="151">
        <v>1547.6012891527598</v>
      </c>
      <c r="N55" s="151">
        <v>2022.4335142700345</v>
      </c>
      <c r="O55" s="151">
        <v>2608.401807928542</v>
      </c>
      <c r="P55" s="151">
        <v>1993.2685895241293</v>
      </c>
      <c r="Q55" s="151">
        <v>2091.8612708462915</v>
      </c>
    </row>
    <row r="56" spans="1:17" x14ac:dyDescent="0.25">
      <c r="A56" s="150" t="s">
        <v>33</v>
      </c>
      <c r="B56" s="87">
        <v>348.62130219224542</v>
      </c>
      <c r="C56" s="87">
        <v>258.68610398836177</v>
      </c>
      <c r="D56" s="87">
        <v>353.00238568985748</v>
      </c>
      <c r="E56" s="87">
        <v>425.67251091483126</v>
      </c>
      <c r="F56" s="87">
        <v>436.40073869177741</v>
      </c>
      <c r="G56" s="87">
        <v>397.81467109935352</v>
      </c>
      <c r="H56" s="87">
        <v>339.94054037213226</v>
      </c>
      <c r="I56" s="87">
        <v>211.80572964832697</v>
      </c>
      <c r="J56" s="87">
        <v>143.28085199885214</v>
      </c>
      <c r="K56" s="87">
        <v>85.424722552361757</v>
      </c>
      <c r="L56" s="87">
        <v>94.106349160376979</v>
      </c>
      <c r="M56" s="87">
        <v>76.880535216212024</v>
      </c>
      <c r="N56" s="87">
        <v>83.721360688926566</v>
      </c>
      <c r="O56" s="87">
        <v>57.719125667248584</v>
      </c>
      <c r="P56" s="87">
        <v>50.204208079716132</v>
      </c>
      <c r="Q56" s="87">
        <v>58.928215802286203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47.986918238410446</v>
      </c>
      <c r="D58" s="87">
        <v>50.543537016333929</v>
      </c>
      <c r="E58" s="87">
        <v>55.576852237283497</v>
      </c>
      <c r="F58" s="87">
        <v>65.676609441735664</v>
      </c>
      <c r="G58" s="87">
        <v>53.003996821000747</v>
      </c>
      <c r="H58" s="87">
        <v>58.105076647304351</v>
      </c>
      <c r="I58" s="87">
        <v>47.997692476716523</v>
      </c>
      <c r="J58" s="87">
        <v>53.055381827394783</v>
      </c>
      <c r="K58" s="87">
        <v>42.946734153380888</v>
      </c>
      <c r="L58" s="87">
        <v>35.336079441010178</v>
      </c>
      <c r="M58" s="87">
        <v>30.287845206840423</v>
      </c>
      <c r="N58" s="87">
        <v>27.76353374458315</v>
      </c>
      <c r="O58" s="87">
        <v>30.288169752594712</v>
      </c>
      <c r="P58" s="87">
        <v>22.71584840694128</v>
      </c>
      <c r="Q58" s="87">
        <v>17.667727455749297</v>
      </c>
    </row>
    <row r="59" spans="1:17" x14ac:dyDescent="0.25">
      <c r="A59" s="150" t="s">
        <v>125</v>
      </c>
      <c r="B59" s="87">
        <v>24.05851987560419</v>
      </c>
      <c r="C59" s="87">
        <v>29.499144719698204</v>
      </c>
      <c r="D59" s="87">
        <v>21.413883438788794</v>
      </c>
      <c r="E59" s="87">
        <v>45.440800115705009</v>
      </c>
      <c r="F59" s="87">
        <v>32.117157659815184</v>
      </c>
      <c r="G59" s="87">
        <v>34.668520767012382</v>
      </c>
      <c r="H59" s="87">
        <v>34.746409194507599</v>
      </c>
      <c r="I59" s="87">
        <v>37.301803309893678</v>
      </c>
      <c r="J59" s="87">
        <v>32.094543949233902</v>
      </c>
      <c r="K59" s="87">
        <v>23.921679517054223</v>
      </c>
      <c r="L59" s="87">
        <v>32.001197955927843</v>
      </c>
      <c r="M59" s="87">
        <v>34.685538979667584</v>
      </c>
      <c r="N59" s="87">
        <v>24.077790372626172</v>
      </c>
      <c r="O59" s="87">
        <v>21.375534224810803</v>
      </c>
      <c r="P59" s="87">
        <v>21.347175834452511</v>
      </c>
      <c r="Q59" s="87">
        <v>21.318348703946469</v>
      </c>
    </row>
    <row r="60" spans="1:17" x14ac:dyDescent="0.25">
      <c r="A60" s="150" t="s">
        <v>29</v>
      </c>
      <c r="B60" s="87">
        <v>675.73580389133974</v>
      </c>
      <c r="C60" s="87">
        <v>484.45126727384365</v>
      </c>
      <c r="D60" s="87">
        <v>481.8615058963411</v>
      </c>
      <c r="E60" s="87">
        <v>438.797480288494</v>
      </c>
      <c r="F60" s="87">
        <v>395.63634990058438</v>
      </c>
      <c r="G60" s="87">
        <v>274.60105779773119</v>
      </c>
      <c r="H60" s="87">
        <v>231.65340002082789</v>
      </c>
      <c r="I60" s="87">
        <v>239.53576641752352</v>
      </c>
      <c r="J60" s="87">
        <v>193.89863321192348</v>
      </c>
      <c r="K60" s="87">
        <v>150.77954586866093</v>
      </c>
      <c r="L60" s="87">
        <v>113.07130357124159</v>
      </c>
      <c r="M60" s="87">
        <v>148.06818448093921</v>
      </c>
      <c r="N60" s="87">
        <v>145.37715822357512</v>
      </c>
      <c r="O60" s="87">
        <v>113.07227130123565</v>
      </c>
      <c r="P60" s="87">
        <v>107.68674561989998</v>
      </c>
      <c r="Q60" s="87">
        <v>99.609244480236413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2807.5198913530462</v>
      </c>
      <c r="C62" s="87">
        <v>2789.073488433768</v>
      </c>
      <c r="D62" s="87">
        <v>2818.3791112201025</v>
      </c>
      <c r="E62" s="87">
        <v>2829.6874330550327</v>
      </c>
      <c r="F62" s="87">
        <v>2452.8358042255813</v>
      </c>
      <c r="G62" s="87">
        <v>1866.9271946691601</v>
      </c>
      <c r="H62" s="87">
        <v>2522.6447611512976</v>
      </c>
      <c r="I62" s="87">
        <v>1613.5914276841495</v>
      </c>
      <c r="J62" s="87">
        <v>1677.240037734209</v>
      </c>
      <c r="K62" s="87">
        <v>1388.3652631446382</v>
      </c>
      <c r="L62" s="87">
        <v>1677.1780410954095</v>
      </c>
      <c r="M62" s="87">
        <v>1256.8895642462619</v>
      </c>
      <c r="N62" s="87">
        <v>1741.3770259440585</v>
      </c>
      <c r="O62" s="87">
        <v>2385.4014697556677</v>
      </c>
      <c r="P62" s="87">
        <v>1789.8981954838305</v>
      </c>
      <c r="Q62" s="87">
        <v>1892.7499644956094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0.42499574195979034</v>
      </c>
      <c r="M64" s="87">
        <v>0.7896210228387387</v>
      </c>
      <c r="N64" s="87">
        <v>0.11664529626493386</v>
      </c>
      <c r="O64" s="87">
        <v>0.54523722698482779</v>
      </c>
      <c r="P64" s="87">
        <v>1.4164160992889407</v>
      </c>
      <c r="Q64" s="87">
        <v>1.5877699084637227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236</v>
      </c>
      <c r="B67" s="204">
        <v>449.85914368642733</v>
      </c>
      <c r="C67" s="204">
        <v>421.13130764297614</v>
      </c>
      <c r="D67" s="204">
        <v>434.60671604716606</v>
      </c>
      <c r="E67" s="204">
        <v>442.77042560465713</v>
      </c>
      <c r="F67" s="204">
        <v>394.64444365727434</v>
      </c>
      <c r="G67" s="204">
        <v>306.4851348013301</v>
      </c>
      <c r="H67" s="204">
        <v>371.8271885283749</v>
      </c>
      <c r="I67" s="204">
        <v>250.86044894593789</v>
      </c>
      <c r="J67" s="204">
        <v>244.94976901752148</v>
      </c>
      <c r="K67" s="204">
        <v>197.3344269442112</v>
      </c>
      <c r="L67" s="204">
        <v>227.74709614602463</v>
      </c>
      <c r="M67" s="204">
        <v>180.55348373448862</v>
      </c>
      <c r="N67" s="204">
        <v>235.95057666483731</v>
      </c>
      <c r="O67" s="204">
        <v>304.31354425832984</v>
      </c>
      <c r="P67" s="204">
        <v>232.54800211114843</v>
      </c>
      <c r="Q67" s="204">
        <v>244.050481598734</v>
      </c>
    </row>
    <row r="68" spans="1:17" x14ac:dyDescent="0.25">
      <c r="A68" s="152" t="s">
        <v>243</v>
      </c>
      <c r="B68" s="151">
        <v>449.85914368642733</v>
      </c>
      <c r="C68" s="151">
        <v>421.13130764297614</v>
      </c>
      <c r="D68" s="151">
        <v>434.60671604716606</v>
      </c>
      <c r="E68" s="151">
        <v>442.77042560465713</v>
      </c>
      <c r="F68" s="151">
        <v>394.64444365727434</v>
      </c>
      <c r="G68" s="151">
        <v>306.4851348013301</v>
      </c>
      <c r="H68" s="151">
        <v>371.8271885283749</v>
      </c>
      <c r="I68" s="151">
        <v>250.86044894593789</v>
      </c>
      <c r="J68" s="151">
        <v>244.94976901752148</v>
      </c>
      <c r="K68" s="151">
        <v>197.3344269442112</v>
      </c>
      <c r="L68" s="151">
        <v>227.74709614602463</v>
      </c>
      <c r="M68" s="151">
        <v>180.55348373448862</v>
      </c>
      <c r="N68" s="151">
        <v>235.95057666483731</v>
      </c>
      <c r="O68" s="151">
        <v>304.31354425832984</v>
      </c>
      <c r="P68" s="151">
        <v>232.54800211114843</v>
      </c>
      <c r="Q68" s="151">
        <v>244.050481598734</v>
      </c>
    </row>
    <row r="69" spans="1:17" x14ac:dyDescent="0.25">
      <c r="A69" s="150" t="s">
        <v>33</v>
      </c>
      <c r="B69" s="87">
        <v>40.672485255761963</v>
      </c>
      <c r="C69" s="87">
        <v>30.180045465308861</v>
      </c>
      <c r="D69" s="87">
        <v>41.183611663816698</v>
      </c>
      <c r="E69" s="87">
        <v>49.661792940063656</v>
      </c>
      <c r="F69" s="87">
        <v>50.913419514040704</v>
      </c>
      <c r="G69" s="87">
        <v>46.411711628257905</v>
      </c>
      <c r="H69" s="87">
        <v>39.659729710082104</v>
      </c>
      <c r="I69" s="87">
        <v>24.71066845897148</v>
      </c>
      <c r="J69" s="87">
        <v>16.716099399866081</v>
      </c>
      <c r="K69" s="87">
        <v>9.9662176311088704</v>
      </c>
      <c r="L69" s="87">
        <v>10.979074068710647</v>
      </c>
      <c r="M69" s="87">
        <v>8.9693957752247364</v>
      </c>
      <c r="N69" s="87">
        <v>9.7674920803747654</v>
      </c>
      <c r="O69" s="87">
        <v>6.7338979945123336</v>
      </c>
      <c r="P69" s="87">
        <v>5.8571576093002156</v>
      </c>
      <c r="Q69" s="87">
        <v>6.8749585102667226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5.5984737944812171</v>
      </c>
      <c r="D71" s="87">
        <v>5.8967459852389572</v>
      </c>
      <c r="E71" s="87">
        <v>6.4839660943497401</v>
      </c>
      <c r="F71" s="87">
        <v>7.6622711015358274</v>
      </c>
      <c r="G71" s="87">
        <v>6.1837996291167538</v>
      </c>
      <c r="H71" s="87">
        <v>6.778925608852175</v>
      </c>
      <c r="I71" s="87">
        <v>5.5997307889502625</v>
      </c>
      <c r="J71" s="87">
        <v>6.1897945465293898</v>
      </c>
      <c r="K71" s="87">
        <v>5.010452317894436</v>
      </c>
      <c r="L71" s="87">
        <v>4.1225426014511868</v>
      </c>
      <c r="M71" s="87">
        <v>3.53358194079805</v>
      </c>
      <c r="N71" s="87">
        <v>3.2390789368680339</v>
      </c>
      <c r="O71" s="87">
        <v>3.5336198044693816</v>
      </c>
      <c r="P71" s="87">
        <v>2.6501823141431493</v>
      </c>
      <c r="Q71" s="87">
        <v>2.0612348698374183</v>
      </c>
    </row>
    <row r="72" spans="1:17" x14ac:dyDescent="0.25">
      <c r="A72" s="150" t="s">
        <v>125</v>
      </c>
      <c r="B72" s="87">
        <v>2.8068273188204884</v>
      </c>
      <c r="C72" s="87">
        <v>3.4415668839647897</v>
      </c>
      <c r="D72" s="87">
        <v>2.4982864011920261</v>
      </c>
      <c r="E72" s="87">
        <v>5.3014266801655845</v>
      </c>
      <c r="F72" s="87">
        <v>3.7470017269784388</v>
      </c>
      <c r="G72" s="87">
        <v>4.044660756151444</v>
      </c>
      <c r="H72" s="87">
        <v>4.0537477393592205</v>
      </c>
      <c r="I72" s="87">
        <v>4.3518770528209307</v>
      </c>
      <c r="J72" s="87">
        <v>3.744363460743954</v>
      </c>
      <c r="K72" s="87">
        <v>2.7908626103229928</v>
      </c>
      <c r="L72" s="87">
        <v>3.7334730948582471</v>
      </c>
      <c r="M72" s="87">
        <v>4.0466462142945518</v>
      </c>
      <c r="N72" s="87">
        <v>2.8090755434730528</v>
      </c>
      <c r="O72" s="87">
        <v>2.4938123262279261</v>
      </c>
      <c r="P72" s="87">
        <v>2.4905038473527927</v>
      </c>
      <c r="Q72" s="87">
        <v>2.4871406821270878</v>
      </c>
    </row>
    <row r="73" spans="1:17" x14ac:dyDescent="0.25">
      <c r="A73" s="150" t="s">
        <v>29</v>
      </c>
      <c r="B73" s="87">
        <v>78.835843787322958</v>
      </c>
      <c r="C73" s="87">
        <v>56.519314515281742</v>
      </c>
      <c r="D73" s="87">
        <v>56.217175687906455</v>
      </c>
      <c r="E73" s="87">
        <v>51.193039366990966</v>
      </c>
      <c r="F73" s="87">
        <v>46.157574155068183</v>
      </c>
      <c r="G73" s="87">
        <v>32.036790076401978</v>
      </c>
      <c r="H73" s="87">
        <v>27.026230002429923</v>
      </c>
      <c r="I73" s="87">
        <v>27.945839415377748</v>
      </c>
      <c r="J73" s="87">
        <v>22.621507208057736</v>
      </c>
      <c r="K73" s="87">
        <v>17.590947018010443</v>
      </c>
      <c r="L73" s="87">
        <v>13.191652083311517</v>
      </c>
      <c r="M73" s="87">
        <v>17.27462152277624</v>
      </c>
      <c r="N73" s="87">
        <v>16.960668459417096</v>
      </c>
      <c r="O73" s="87">
        <v>13.191764985144157</v>
      </c>
      <c r="P73" s="87">
        <v>12.563453655654998</v>
      </c>
      <c r="Q73" s="87">
        <v>11.621078522694248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327.54398732452194</v>
      </c>
      <c r="C75" s="87">
        <v>325.39190698393952</v>
      </c>
      <c r="D75" s="87">
        <v>328.81089630901192</v>
      </c>
      <c r="E75" s="87">
        <v>330.13020052308718</v>
      </c>
      <c r="F75" s="87">
        <v>286.16417715965116</v>
      </c>
      <c r="G75" s="87">
        <v>217.80817271140202</v>
      </c>
      <c r="H75" s="87">
        <v>294.30855546765144</v>
      </c>
      <c r="I75" s="87">
        <v>188.25233322981745</v>
      </c>
      <c r="J75" s="87">
        <v>195.67800440232432</v>
      </c>
      <c r="K75" s="87">
        <v>161.97594736687446</v>
      </c>
      <c r="L75" s="87">
        <v>195.67077146113107</v>
      </c>
      <c r="M75" s="87">
        <v>146.63711582873051</v>
      </c>
      <c r="N75" s="87">
        <v>203.16065302680678</v>
      </c>
      <c r="O75" s="87">
        <v>278.29683813816115</v>
      </c>
      <c r="P75" s="87">
        <v>208.82145613978025</v>
      </c>
      <c r="Q75" s="87">
        <v>220.82082919115442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4.9582836561975534E-2</v>
      </c>
      <c r="M77" s="87">
        <v>9.2122452664519516E-2</v>
      </c>
      <c r="N77" s="87">
        <v>1.3608617897575611E-2</v>
      </c>
      <c r="O77" s="87">
        <v>6.3611009814896563E-2</v>
      </c>
      <c r="P77" s="87">
        <v>0.16524854491704311</v>
      </c>
      <c r="Q77" s="87">
        <v>0.18523982265410097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0</v>
      </c>
      <c r="C79" s="148">
        <v>0</v>
      </c>
      <c r="D79" s="148">
        <v>0</v>
      </c>
      <c r="E79" s="148">
        <v>0</v>
      </c>
      <c r="F79" s="148">
        <v>0</v>
      </c>
      <c r="G79" s="148">
        <v>0</v>
      </c>
      <c r="H79" s="148">
        <v>0</v>
      </c>
      <c r="I79" s="148">
        <v>0</v>
      </c>
      <c r="J79" s="148">
        <v>0</v>
      </c>
      <c r="K79" s="148">
        <v>0</v>
      </c>
      <c r="L79" s="148">
        <v>0</v>
      </c>
      <c r="M79" s="148">
        <v>0</v>
      </c>
      <c r="N79" s="148">
        <v>0</v>
      </c>
      <c r="O79" s="148">
        <v>0</v>
      </c>
      <c r="P79" s="148">
        <v>0</v>
      </c>
      <c r="Q79" s="148">
        <v>0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51.887915058335977</v>
      </c>
      <c r="C81" s="96">
        <v>50.862484719171754</v>
      </c>
      <c r="D81" s="96">
        <v>51.219052001739257</v>
      </c>
      <c r="E81" s="96">
        <v>51.034408970890873</v>
      </c>
      <c r="F81" s="96">
        <v>44.265973226012008</v>
      </c>
      <c r="G81" s="96">
        <v>36.804688107982138</v>
      </c>
      <c r="H81" s="96">
        <v>44.302508783899867</v>
      </c>
      <c r="I81" s="96">
        <v>29.340158767290333</v>
      </c>
      <c r="J81" s="96">
        <v>30.796511413373853</v>
      </c>
      <c r="K81" s="96">
        <v>29.596232941036519</v>
      </c>
      <c r="L81" s="96">
        <v>33.88155048668763</v>
      </c>
      <c r="M81" s="96">
        <v>25.309299886358911</v>
      </c>
      <c r="N81" s="96">
        <v>30.700812848140721</v>
      </c>
      <c r="O81" s="96">
        <v>46.387626187151554</v>
      </c>
      <c r="P81" s="96">
        <v>36.147007012852733</v>
      </c>
      <c r="Q81" s="96">
        <v>41.030553795048803</v>
      </c>
    </row>
    <row r="82" spans="1:17" x14ac:dyDescent="0.25">
      <c r="A82" s="132" t="s">
        <v>83</v>
      </c>
      <c r="B82" s="160">
        <v>0</v>
      </c>
      <c r="C82" s="160">
        <v>0</v>
      </c>
      <c r="D82" s="160">
        <v>0</v>
      </c>
      <c r="E82" s="160">
        <v>0</v>
      </c>
      <c r="F82" s="160">
        <v>0</v>
      </c>
      <c r="G82" s="160">
        <v>0</v>
      </c>
      <c r="H82" s="160">
        <v>0</v>
      </c>
      <c r="I82" s="160">
        <v>0</v>
      </c>
      <c r="J82" s="160">
        <v>0</v>
      </c>
      <c r="K82" s="160">
        <v>0</v>
      </c>
      <c r="L82" s="160">
        <v>0</v>
      </c>
      <c r="M82" s="160">
        <v>0</v>
      </c>
      <c r="N82" s="160">
        <v>0</v>
      </c>
      <c r="O82" s="160">
        <v>0</v>
      </c>
      <c r="P82" s="160">
        <v>0</v>
      </c>
      <c r="Q82" s="160">
        <v>0</v>
      </c>
    </row>
    <row r="83" spans="1:17" x14ac:dyDescent="0.25">
      <c r="A83" s="76" t="s">
        <v>82</v>
      </c>
      <c r="B83" s="159">
        <v>0</v>
      </c>
      <c r="C83" s="159">
        <v>0</v>
      </c>
      <c r="D83" s="159">
        <v>0</v>
      </c>
      <c r="E83" s="159">
        <v>0</v>
      </c>
      <c r="F83" s="159">
        <v>0</v>
      </c>
      <c r="G83" s="159">
        <v>0</v>
      </c>
      <c r="H83" s="159">
        <v>0</v>
      </c>
      <c r="I83" s="159">
        <v>0</v>
      </c>
      <c r="J83" s="159">
        <v>0</v>
      </c>
      <c r="K83" s="159">
        <v>0</v>
      </c>
      <c r="L83" s="159">
        <v>0</v>
      </c>
      <c r="M83" s="159">
        <v>0</v>
      </c>
      <c r="N83" s="159">
        <v>0</v>
      </c>
      <c r="O83" s="159">
        <v>0</v>
      </c>
      <c r="P83" s="159">
        <v>0</v>
      </c>
      <c r="Q83" s="159">
        <v>0</v>
      </c>
    </row>
    <row r="84" spans="1:17" x14ac:dyDescent="0.25">
      <c r="A84" s="76" t="s">
        <v>81</v>
      </c>
      <c r="B84" s="159">
        <v>0</v>
      </c>
      <c r="C84" s="159">
        <v>0</v>
      </c>
      <c r="D84" s="159">
        <v>0</v>
      </c>
      <c r="E84" s="159">
        <v>0</v>
      </c>
      <c r="F84" s="159">
        <v>0</v>
      </c>
      <c r="G84" s="159">
        <v>0</v>
      </c>
      <c r="H84" s="159">
        <v>0</v>
      </c>
      <c r="I84" s="159">
        <v>0</v>
      </c>
      <c r="J84" s="159">
        <v>0</v>
      </c>
      <c r="K84" s="159">
        <v>0</v>
      </c>
      <c r="L84" s="159">
        <v>0</v>
      </c>
      <c r="M84" s="159">
        <v>0</v>
      </c>
      <c r="N84" s="159">
        <v>0</v>
      </c>
      <c r="O84" s="159">
        <v>0</v>
      </c>
      <c r="P84" s="159">
        <v>0</v>
      </c>
      <c r="Q84" s="159">
        <v>0</v>
      </c>
    </row>
    <row r="85" spans="1:17" x14ac:dyDescent="0.25">
      <c r="A85" s="76" t="s">
        <v>80</v>
      </c>
      <c r="B85" s="159">
        <v>0</v>
      </c>
      <c r="C85" s="159">
        <v>0</v>
      </c>
      <c r="D85" s="159">
        <v>0</v>
      </c>
      <c r="E85" s="159">
        <v>0</v>
      </c>
      <c r="F85" s="159">
        <v>0</v>
      </c>
      <c r="G85" s="159">
        <v>0</v>
      </c>
      <c r="H85" s="159">
        <v>0</v>
      </c>
      <c r="I85" s="159">
        <v>0</v>
      </c>
      <c r="J85" s="159">
        <v>0</v>
      </c>
      <c r="K85" s="159">
        <v>0</v>
      </c>
      <c r="L85" s="159">
        <v>0</v>
      </c>
      <c r="M85" s="159">
        <v>0</v>
      </c>
      <c r="N85" s="159">
        <v>0</v>
      </c>
      <c r="O85" s="159">
        <v>0</v>
      </c>
      <c r="P85" s="159">
        <v>0</v>
      </c>
      <c r="Q85" s="159">
        <v>0</v>
      </c>
    </row>
    <row r="86" spans="1:17" x14ac:dyDescent="0.25">
      <c r="A86" s="129" t="s">
        <v>79</v>
      </c>
      <c r="B86" s="158">
        <v>51.887915058335977</v>
      </c>
      <c r="C86" s="158">
        <v>50.862484719171754</v>
      </c>
      <c r="D86" s="158">
        <v>51.219052001739257</v>
      </c>
      <c r="E86" s="158">
        <v>51.034408970890873</v>
      </c>
      <c r="F86" s="158">
        <v>44.265973226012008</v>
      </c>
      <c r="G86" s="158">
        <v>36.804688107982138</v>
      </c>
      <c r="H86" s="158">
        <v>44.302508783899867</v>
      </c>
      <c r="I86" s="158">
        <v>29.340158767290333</v>
      </c>
      <c r="J86" s="158">
        <v>30.796511413373853</v>
      </c>
      <c r="K86" s="158">
        <v>29.596232941036519</v>
      </c>
      <c r="L86" s="158">
        <v>33.88155048668763</v>
      </c>
      <c r="M86" s="158">
        <v>25.309299886358911</v>
      </c>
      <c r="N86" s="158">
        <v>30.700812848140721</v>
      </c>
      <c r="O86" s="158">
        <v>46.387626187151554</v>
      </c>
      <c r="P86" s="158">
        <v>36.147007012852733</v>
      </c>
      <c r="Q86" s="158">
        <v>41.030553795048803</v>
      </c>
    </row>
    <row r="87" spans="1:17" x14ac:dyDescent="0.25">
      <c r="A87" s="92" t="s">
        <v>125</v>
      </c>
      <c r="B87" s="91">
        <v>0.4408659250912173</v>
      </c>
      <c r="C87" s="91">
        <v>0.53232610715290074</v>
      </c>
      <c r="D87" s="91">
        <v>0.38622491550383281</v>
      </c>
      <c r="E87" s="91">
        <v>0.8065881550305376</v>
      </c>
      <c r="F87" s="91">
        <v>0.57212239542204779</v>
      </c>
      <c r="G87" s="91">
        <v>0.67099651289565598</v>
      </c>
      <c r="H87" s="91">
        <v>0.60192320846267078</v>
      </c>
      <c r="I87" s="91">
        <v>0.66293859037723923</v>
      </c>
      <c r="J87" s="91">
        <v>0.5782367007787218</v>
      </c>
      <c r="K87" s="91">
        <v>0.50130860658757448</v>
      </c>
      <c r="L87" s="91">
        <v>0.63436892948691326</v>
      </c>
      <c r="M87" s="91">
        <v>0.67968692301653721</v>
      </c>
      <c r="N87" s="91">
        <v>0.41870668634215696</v>
      </c>
      <c r="O87" s="91">
        <v>0.41198677298781056</v>
      </c>
      <c r="P87" s="91">
        <v>0.42602538938770779</v>
      </c>
      <c r="Q87" s="91">
        <v>0.45698664320748833</v>
      </c>
    </row>
    <row r="88" spans="1:17" x14ac:dyDescent="0.25">
      <c r="A88" s="92" t="s">
        <v>26</v>
      </c>
      <c r="B88" s="91">
        <v>51.447049133244761</v>
      </c>
      <c r="C88" s="91">
        <v>50.330158612018856</v>
      </c>
      <c r="D88" s="91">
        <v>50.832827086235426</v>
      </c>
      <c r="E88" s="91">
        <v>50.227820815860333</v>
      </c>
      <c r="F88" s="91">
        <v>43.693850830589959</v>
      </c>
      <c r="G88" s="91">
        <v>36.133691595086482</v>
      </c>
      <c r="H88" s="91">
        <v>43.700585575437195</v>
      </c>
      <c r="I88" s="91">
        <v>28.677220176913092</v>
      </c>
      <c r="J88" s="91">
        <v>30.218274712595132</v>
      </c>
      <c r="K88" s="91">
        <v>29.094924334448944</v>
      </c>
      <c r="L88" s="91">
        <v>33.247181557200719</v>
      </c>
      <c r="M88" s="91">
        <v>24.629612963342375</v>
      </c>
      <c r="N88" s="91">
        <v>30.282106161798563</v>
      </c>
      <c r="O88" s="91">
        <v>45.975639414163744</v>
      </c>
      <c r="P88" s="91">
        <v>35.720981623465022</v>
      </c>
      <c r="Q88" s="91">
        <v>40.573567151841317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0</v>
      </c>
      <c r="C90" s="157">
        <v>0</v>
      </c>
      <c r="D90" s="157">
        <v>0</v>
      </c>
      <c r="E90" s="157">
        <v>0</v>
      </c>
      <c r="F90" s="157">
        <v>0</v>
      </c>
      <c r="G90" s="157">
        <v>0</v>
      </c>
      <c r="H90" s="157">
        <v>0</v>
      </c>
      <c r="I90" s="157">
        <v>0</v>
      </c>
      <c r="J90" s="157">
        <v>0</v>
      </c>
      <c r="K90" s="157">
        <v>0</v>
      </c>
      <c r="L90" s="157">
        <v>0</v>
      </c>
      <c r="M90" s="157">
        <v>0</v>
      </c>
      <c r="N90" s="157">
        <v>0</v>
      </c>
      <c r="O90" s="157">
        <v>0</v>
      </c>
      <c r="P90" s="157">
        <v>0</v>
      </c>
      <c r="Q90" s="157">
        <v>0</v>
      </c>
    </row>
    <row r="91" spans="1:17" x14ac:dyDescent="0.25">
      <c r="A91" s="243" t="s">
        <v>235</v>
      </c>
      <c r="B91" s="242">
        <v>0</v>
      </c>
      <c r="C91" s="242">
        <v>0</v>
      </c>
      <c r="D91" s="242">
        <v>0</v>
      </c>
      <c r="E91" s="242">
        <v>0</v>
      </c>
      <c r="F91" s="242">
        <v>0</v>
      </c>
      <c r="G91" s="242">
        <v>0</v>
      </c>
      <c r="H91" s="242">
        <v>0</v>
      </c>
      <c r="I91" s="242">
        <v>0</v>
      </c>
      <c r="J91" s="242">
        <v>0</v>
      </c>
      <c r="K91" s="242">
        <v>0</v>
      </c>
      <c r="L91" s="242">
        <v>0</v>
      </c>
      <c r="M91" s="242">
        <v>0</v>
      </c>
      <c r="N91" s="242">
        <v>0</v>
      </c>
      <c r="O91" s="242">
        <v>0</v>
      </c>
      <c r="P91" s="242">
        <v>0</v>
      </c>
      <c r="Q91" s="242">
        <v>0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134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1</v>
      </c>
      <c r="D95" s="77">
        <f t="shared" si="0"/>
        <v>1</v>
      </c>
      <c r="E95" s="77">
        <f t="shared" si="0"/>
        <v>1</v>
      </c>
      <c r="F95" s="77">
        <f t="shared" si="0"/>
        <v>1</v>
      </c>
      <c r="G95" s="77">
        <f t="shared" si="0"/>
        <v>1</v>
      </c>
      <c r="H95" s="77">
        <f t="shared" si="0"/>
        <v>1</v>
      </c>
      <c r="I95" s="77">
        <f t="shared" si="0"/>
        <v>1</v>
      </c>
      <c r="J95" s="77">
        <f t="shared" si="0"/>
        <v>1</v>
      </c>
      <c r="K95" s="77">
        <f t="shared" si="0"/>
        <v>1</v>
      </c>
      <c r="L95" s="77">
        <f t="shared" si="0"/>
        <v>1</v>
      </c>
      <c r="M95" s="77">
        <f t="shared" si="0"/>
        <v>1</v>
      </c>
      <c r="N95" s="77">
        <f t="shared" si="0"/>
        <v>1</v>
      </c>
      <c r="O95" s="77">
        <f t="shared" si="0"/>
        <v>0.99999999999999989</v>
      </c>
      <c r="P95" s="77">
        <f t="shared" si="0"/>
        <v>1</v>
      </c>
      <c r="Q95" s="77">
        <f t="shared" si="0"/>
        <v>1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1</v>
      </c>
      <c r="C100" s="238">
        <f t="shared" si="5"/>
        <v>1</v>
      </c>
      <c r="D100" s="238">
        <f t="shared" si="5"/>
        <v>1</v>
      </c>
      <c r="E100" s="238">
        <f t="shared" si="5"/>
        <v>1</v>
      </c>
      <c r="F100" s="238">
        <f t="shared" si="5"/>
        <v>1</v>
      </c>
      <c r="G100" s="238">
        <f t="shared" si="5"/>
        <v>1</v>
      </c>
      <c r="H100" s="238">
        <f t="shared" si="5"/>
        <v>1</v>
      </c>
      <c r="I100" s="238">
        <f t="shared" si="5"/>
        <v>1</v>
      </c>
      <c r="J100" s="238">
        <f t="shared" si="5"/>
        <v>1</v>
      </c>
      <c r="K100" s="238">
        <f t="shared" si="5"/>
        <v>1</v>
      </c>
      <c r="L100" s="238">
        <f t="shared" si="5"/>
        <v>0.96929229471053302</v>
      </c>
      <c r="M100" s="238">
        <f t="shared" si="5"/>
        <v>0.92717505606502693</v>
      </c>
      <c r="N100" s="238">
        <f t="shared" si="5"/>
        <v>0.97782454818488607</v>
      </c>
      <c r="O100" s="238">
        <f t="shared" si="5"/>
        <v>0.94693012630848694</v>
      </c>
      <c r="P100" s="238">
        <f t="shared" si="5"/>
        <v>0.87094841458391381</v>
      </c>
      <c r="Q100" s="238">
        <f t="shared" si="5"/>
        <v>0.86087015055531146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</v>
      </c>
      <c r="C102" s="237">
        <f t="shared" si="7"/>
        <v>0</v>
      </c>
      <c r="D102" s="237">
        <f t="shared" si="7"/>
        <v>0</v>
      </c>
      <c r="E102" s="237">
        <f t="shared" si="7"/>
        <v>0</v>
      </c>
      <c r="F102" s="237">
        <f t="shared" si="7"/>
        <v>0</v>
      </c>
      <c r="G102" s="237">
        <f t="shared" si="7"/>
        <v>0</v>
      </c>
      <c r="H102" s="237">
        <f t="shared" si="7"/>
        <v>0</v>
      </c>
      <c r="I102" s="237">
        <f t="shared" si="7"/>
        <v>0</v>
      </c>
      <c r="J102" s="237">
        <f t="shared" si="7"/>
        <v>0</v>
      </c>
      <c r="K102" s="237">
        <f t="shared" si="7"/>
        <v>0</v>
      </c>
      <c r="L102" s="237">
        <f t="shared" si="7"/>
        <v>3.0707705289466994E-2</v>
      </c>
      <c r="M102" s="237">
        <f t="shared" si="7"/>
        <v>7.2824943934973144E-2</v>
      </c>
      <c r="N102" s="237">
        <f t="shared" si="7"/>
        <v>2.2175451815113958E-2</v>
      </c>
      <c r="O102" s="237">
        <f t="shared" si="7"/>
        <v>5.3069873691512968E-2</v>
      </c>
      <c r="P102" s="237">
        <f t="shared" si="7"/>
        <v>0.12905158541608622</v>
      </c>
      <c r="Q102" s="237">
        <f t="shared" si="7"/>
        <v>0.13912984944468862</v>
      </c>
    </row>
    <row r="103" spans="1:17" x14ac:dyDescent="0.25">
      <c r="A103" s="142" t="s">
        <v>249</v>
      </c>
      <c r="B103" s="235">
        <f t="shared" ref="B103:Q103" si="8">IF(B$17=0,0,B$17/B$5)</f>
        <v>0</v>
      </c>
      <c r="C103" s="235">
        <f t="shared" si="8"/>
        <v>0</v>
      </c>
      <c r="D103" s="235">
        <f t="shared" si="8"/>
        <v>0</v>
      </c>
      <c r="E103" s="235">
        <f t="shared" si="8"/>
        <v>0</v>
      </c>
      <c r="F103" s="235">
        <f t="shared" si="8"/>
        <v>0</v>
      </c>
      <c r="G103" s="235">
        <f t="shared" si="8"/>
        <v>0</v>
      </c>
      <c r="H103" s="235">
        <f t="shared" si="8"/>
        <v>0</v>
      </c>
      <c r="I103" s="235">
        <f t="shared" si="8"/>
        <v>0</v>
      </c>
      <c r="J103" s="235">
        <f t="shared" si="8"/>
        <v>0</v>
      </c>
      <c r="K103" s="235">
        <f t="shared" si="8"/>
        <v>0</v>
      </c>
      <c r="L103" s="235">
        <f t="shared" si="8"/>
        <v>3.0707705289466994E-2</v>
      </c>
      <c r="M103" s="235">
        <f t="shared" si="8"/>
        <v>7.2824943934973144E-2</v>
      </c>
      <c r="N103" s="235">
        <f t="shared" si="8"/>
        <v>2.2175451815113958E-2</v>
      </c>
      <c r="O103" s="235">
        <f t="shared" si="8"/>
        <v>5.3069873691512968E-2</v>
      </c>
      <c r="P103" s="235">
        <f t="shared" si="8"/>
        <v>0.12905158541608622</v>
      </c>
      <c r="Q103" s="235">
        <f t="shared" si="8"/>
        <v>0.13912984944468862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</v>
      </c>
      <c r="C107" s="77">
        <f t="shared" si="11"/>
        <v>1.0000000000000002</v>
      </c>
      <c r="D107" s="77">
        <f t="shared" si="11"/>
        <v>0.99999999999999989</v>
      </c>
      <c r="E107" s="77">
        <f t="shared" si="11"/>
        <v>1</v>
      </c>
      <c r="F107" s="77">
        <f t="shared" si="11"/>
        <v>1</v>
      </c>
      <c r="G107" s="77">
        <f t="shared" si="11"/>
        <v>0.99999999999999989</v>
      </c>
      <c r="H107" s="77">
        <f t="shared" si="11"/>
        <v>1</v>
      </c>
      <c r="I107" s="77">
        <f t="shared" si="11"/>
        <v>1</v>
      </c>
      <c r="J107" s="77">
        <f t="shared" si="11"/>
        <v>1</v>
      </c>
      <c r="K107" s="77">
        <f t="shared" si="11"/>
        <v>0.99999999999999989</v>
      </c>
      <c r="L107" s="77">
        <f t="shared" si="11"/>
        <v>1</v>
      </c>
      <c r="M107" s="77">
        <f t="shared" si="11"/>
        <v>1</v>
      </c>
      <c r="N107" s="77">
        <f t="shared" si="11"/>
        <v>1</v>
      </c>
      <c r="O107" s="77">
        <f t="shared" si="11"/>
        <v>0.99999999999999989</v>
      </c>
      <c r="P107" s="77">
        <f t="shared" si="11"/>
        <v>0.99999999999999978</v>
      </c>
      <c r="Q107" s="77">
        <f t="shared" si="11"/>
        <v>0.99999999999999989</v>
      </c>
    </row>
    <row r="108" spans="1:17" x14ac:dyDescent="0.25">
      <c r="A108" s="132" t="s">
        <v>83</v>
      </c>
      <c r="B108" s="203">
        <f t="shared" ref="B108:Q108" si="12">IF(B$32=0,0,B$32/B$31)</f>
        <v>0</v>
      </c>
      <c r="C108" s="203">
        <f t="shared" si="12"/>
        <v>0</v>
      </c>
      <c r="D108" s="203">
        <f t="shared" si="12"/>
        <v>0</v>
      </c>
      <c r="E108" s="203">
        <f t="shared" si="12"/>
        <v>0</v>
      </c>
      <c r="F108" s="203">
        <f t="shared" si="12"/>
        <v>0</v>
      </c>
      <c r="G108" s="203">
        <f t="shared" si="12"/>
        <v>0</v>
      </c>
      <c r="H108" s="203">
        <f t="shared" si="12"/>
        <v>0</v>
      </c>
      <c r="I108" s="203">
        <f t="shared" si="12"/>
        <v>0</v>
      </c>
      <c r="J108" s="203">
        <f t="shared" si="12"/>
        <v>0</v>
      </c>
      <c r="K108" s="203">
        <f t="shared" si="12"/>
        <v>0</v>
      </c>
      <c r="L108" s="203">
        <f t="shared" si="12"/>
        <v>0</v>
      </c>
      <c r="M108" s="203">
        <f t="shared" si="12"/>
        <v>0</v>
      </c>
      <c r="N108" s="203">
        <f t="shared" si="12"/>
        <v>0</v>
      </c>
      <c r="O108" s="203">
        <f t="shared" si="12"/>
        <v>0</v>
      </c>
      <c r="P108" s="203">
        <f t="shared" si="12"/>
        <v>0</v>
      </c>
      <c r="Q108" s="203">
        <f t="shared" si="12"/>
        <v>0</v>
      </c>
    </row>
    <row r="109" spans="1:17" x14ac:dyDescent="0.25">
      <c r="A109" s="76" t="s">
        <v>82</v>
      </c>
      <c r="B109" s="202">
        <f t="shared" ref="B109:Q109" si="13">IF(B$33=0,0,B$33/B$31)</f>
        <v>0</v>
      </c>
      <c r="C109" s="202">
        <f t="shared" si="13"/>
        <v>0</v>
      </c>
      <c r="D109" s="202">
        <f t="shared" si="13"/>
        <v>0</v>
      </c>
      <c r="E109" s="202">
        <f t="shared" si="13"/>
        <v>0</v>
      </c>
      <c r="F109" s="202">
        <f t="shared" si="13"/>
        <v>0</v>
      </c>
      <c r="G109" s="202">
        <f t="shared" si="13"/>
        <v>0</v>
      </c>
      <c r="H109" s="202">
        <f t="shared" si="13"/>
        <v>0</v>
      </c>
      <c r="I109" s="202">
        <f t="shared" si="13"/>
        <v>0</v>
      </c>
      <c r="J109" s="202">
        <f t="shared" si="13"/>
        <v>0</v>
      </c>
      <c r="K109" s="202">
        <f t="shared" si="13"/>
        <v>0</v>
      </c>
      <c r="L109" s="202">
        <f t="shared" si="13"/>
        <v>0</v>
      </c>
      <c r="M109" s="202">
        <f t="shared" si="13"/>
        <v>0</v>
      </c>
      <c r="N109" s="202">
        <f t="shared" si="13"/>
        <v>0</v>
      </c>
      <c r="O109" s="202">
        <f t="shared" si="13"/>
        <v>0</v>
      </c>
      <c r="P109" s="202">
        <f t="shared" si="13"/>
        <v>0</v>
      </c>
      <c r="Q109" s="202">
        <f t="shared" si="13"/>
        <v>0</v>
      </c>
    </row>
    <row r="110" spans="1:17" x14ac:dyDescent="0.25">
      <c r="A110" s="76" t="s">
        <v>81</v>
      </c>
      <c r="B110" s="202">
        <f t="shared" ref="B110:Q110" si="14">IF(B$34=0,0,B$34/B$31)</f>
        <v>0</v>
      </c>
      <c r="C110" s="202">
        <f t="shared" si="14"/>
        <v>0</v>
      </c>
      <c r="D110" s="202">
        <f t="shared" si="14"/>
        <v>0</v>
      </c>
      <c r="E110" s="202">
        <f t="shared" si="14"/>
        <v>0</v>
      </c>
      <c r="F110" s="202">
        <f t="shared" si="14"/>
        <v>0</v>
      </c>
      <c r="G110" s="202">
        <f t="shared" si="14"/>
        <v>0</v>
      </c>
      <c r="H110" s="202">
        <f t="shared" si="14"/>
        <v>0</v>
      </c>
      <c r="I110" s="202">
        <f t="shared" si="14"/>
        <v>0</v>
      </c>
      <c r="J110" s="202">
        <f t="shared" si="14"/>
        <v>0</v>
      </c>
      <c r="K110" s="202">
        <f t="shared" si="14"/>
        <v>0</v>
      </c>
      <c r="L110" s="202">
        <f t="shared" si="14"/>
        <v>0</v>
      </c>
      <c r="M110" s="202">
        <f t="shared" si="14"/>
        <v>0</v>
      </c>
      <c r="N110" s="202">
        <f t="shared" si="14"/>
        <v>0</v>
      </c>
      <c r="O110" s="202">
        <f t="shared" si="14"/>
        <v>0</v>
      </c>
      <c r="P110" s="202">
        <f t="shared" si="14"/>
        <v>0</v>
      </c>
      <c r="Q110" s="202">
        <f t="shared" si="14"/>
        <v>0</v>
      </c>
    </row>
    <row r="111" spans="1:17" x14ac:dyDescent="0.25">
      <c r="A111" s="76" t="s">
        <v>80</v>
      </c>
      <c r="B111" s="202">
        <f t="shared" ref="B111:Q111" si="15">IF(B$35=0,0,B$35/B$31)</f>
        <v>0</v>
      </c>
      <c r="C111" s="202">
        <f t="shared" si="15"/>
        <v>0</v>
      </c>
      <c r="D111" s="202">
        <f t="shared" si="15"/>
        <v>0</v>
      </c>
      <c r="E111" s="202">
        <f t="shared" si="15"/>
        <v>0</v>
      </c>
      <c r="F111" s="202">
        <f t="shared" si="15"/>
        <v>0</v>
      </c>
      <c r="G111" s="202">
        <f t="shared" si="15"/>
        <v>0</v>
      </c>
      <c r="H111" s="202">
        <f t="shared" si="15"/>
        <v>0</v>
      </c>
      <c r="I111" s="202">
        <f t="shared" si="15"/>
        <v>0</v>
      </c>
      <c r="J111" s="202">
        <f t="shared" si="15"/>
        <v>0</v>
      </c>
      <c r="K111" s="202">
        <f t="shared" si="15"/>
        <v>0</v>
      </c>
      <c r="L111" s="202">
        <f t="shared" si="15"/>
        <v>0</v>
      </c>
      <c r="M111" s="202">
        <f t="shared" si="15"/>
        <v>0</v>
      </c>
      <c r="N111" s="202">
        <f t="shared" si="15"/>
        <v>0</v>
      </c>
      <c r="O111" s="202">
        <f t="shared" si="15"/>
        <v>0</v>
      </c>
      <c r="P111" s="202">
        <f t="shared" si="15"/>
        <v>0</v>
      </c>
      <c r="Q111" s="202">
        <f t="shared" si="15"/>
        <v>0</v>
      </c>
    </row>
    <row r="112" spans="1:17" x14ac:dyDescent="0.25">
      <c r="A112" s="129" t="s">
        <v>79</v>
      </c>
      <c r="B112" s="201">
        <f t="shared" ref="B112:Q112" si="16">IF(B$36=0,0,B$36/B$31)</f>
        <v>9.9930181804523139E-3</v>
      </c>
      <c r="C112" s="201">
        <f t="shared" si="16"/>
        <v>1.0281505043027607E-2</v>
      </c>
      <c r="D112" s="201">
        <f t="shared" si="16"/>
        <v>1.0185168691285145E-2</v>
      </c>
      <c r="E112" s="201">
        <f t="shared" si="16"/>
        <v>1.029356679572724E-2</v>
      </c>
      <c r="F112" s="201">
        <f t="shared" si="16"/>
        <v>1.0021984981721029E-2</v>
      </c>
      <c r="G112" s="201">
        <f t="shared" si="16"/>
        <v>1.1293116700669084E-2</v>
      </c>
      <c r="H112" s="201">
        <f t="shared" si="16"/>
        <v>1.081579001732994E-2</v>
      </c>
      <c r="I112" s="201">
        <f t="shared" si="16"/>
        <v>1.1276380400364935E-2</v>
      </c>
      <c r="J112" s="201">
        <f t="shared" si="16"/>
        <v>1.1482869996708256E-2</v>
      </c>
      <c r="K112" s="201">
        <f t="shared" si="16"/>
        <v>1.2858276777116559E-2</v>
      </c>
      <c r="L112" s="201">
        <f t="shared" si="16"/>
        <v>1.3671585008574952E-2</v>
      </c>
      <c r="M112" s="201">
        <f t="shared" si="16"/>
        <v>1.2800318269318394E-2</v>
      </c>
      <c r="N112" s="201">
        <f t="shared" si="16"/>
        <v>1.1082870013588984E-2</v>
      </c>
      <c r="O112" s="201">
        <f t="shared" si="16"/>
        <v>1.2620138695412954E-2</v>
      </c>
      <c r="P112" s="201">
        <f t="shared" si="16"/>
        <v>1.2969109983268249E-2</v>
      </c>
      <c r="Q112" s="201">
        <f t="shared" si="16"/>
        <v>1.3004438927364245E-2</v>
      </c>
    </row>
    <row r="113" spans="1:17" x14ac:dyDescent="0.25">
      <c r="A113" s="127" t="s">
        <v>238</v>
      </c>
      <c r="B113" s="200">
        <f t="shared" ref="B113:Q113" si="17">IF(B$41=0,0,B$41/B$31)</f>
        <v>2.8695854545494129E-2</v>
      </c>
      <c r="C113" s="200">
        <f t="shared" si="17"/>
        <v>2.8687492607448475E-2</v>
      </c>
      <c r="D113" s="200">
        <f t="shared" si="17"/>
        <v>2.8690284965469989E-2</v>
      </c>
      <c r="E113" s="200">
        <f t="shared" si="17"/>
        <v>2.8687142991428195E-2</v>
      </c>
      <c r="F113" s="200">
        <f t="shared" si="17"/>
        <v>2.8695014928066056E-2</v>
      </c>
      <c r="G113" s="200">
        <f t="shared" si="17"/>
        <v>2.8658170530415389E-2</v>
      </c>
      <c r="H113" s="200">
        <f t="shared" si="17"/>
        <v>2.8672006086454205E-2</v>
      </c>
      <c r="I113" s="200">
        <f t="shared" si="17"/>
        <v>2.8658655640569131E-2</v>
      </c>
      <c r="J113" s="200">
        <f t="shared" si="17"/>
        <v>2.8652670434878021E-2</v>
      </c>
      <c r="K113" s="200">
        <f t="shared" si="17"/>
        <v>2.8612803571677774E-2</v>
      </c>
      <c r="L113" s="200">
        <f t="shared" si="17"/>
        <v>2.8589229420041298E-2</v>
      </c>
      <c r="M113" s="200">
        <f t="shared" si="17"/>
        <v>2.861448352842556E-2</v>
      </c>
      <c r="N113" s="200">
        <f t="shared" si="17"/>
        <v>2.8664264637287273E-2</v>
      </c>
      <c r="O113" s="200">
        <f t="shared" si="17"/>
        <v>2.8619706124770636E-2</v>
      </c>
      <c r="P113" s="200">
        <f t="shared" si="17"/>
        <v>2.8609591014977728E-2</v>
      </c>
      <c r="Q113" s="200">
        <f t="shared" si="17"/>
        <v>2.8608566987612619E-2</v>
      </c>
    </row>
    <row r="114" spans="1:17" x14ac:dyDescent="0.25">
      <c r="A114" s="142" t="s">
        <v>247</v>
      </c>
      <c r="B114" s="199">
        <f t="shared" ref="B114:Q114" si="18">IF(B$42=0,0,B$42/B$31)</f>
        <v>2.8695854545494129E-2</v>
      </c>
      <c r="C114" s="199">
        <f t="shared" si="18"/>
        <v>2.8687492607448475E-2</v>
      </c>
      <c r="D114" s="199">
        <f t="shared" si="18"/>
        <v>2.8690284965469989E-2</v>
      </c>
      <c r="E114" s="199">
        <f t="shared" si="18"/>
        <v>2.8687142991428195E-2</v>
      </c>
      <c r="F114" s="199">
        <f t="shared" si="18"/>
        <v>2.8695014928066056E-2</v>
      </c>
      <c r="G114" s="199">
        <f t="shared" si="18"/>
        <v>2.8658170530415389E-2</v>
      </c>
      <c r="H114" s="199">
        <f t="shared" si="18"/>
        <v>2.8672006086454205E-2</v>
      </c>
      <c r="I114" s="199">
        <f t="shared" si="18"/>
        <v>2.8658655640569131E-2</v>
      </c>
      <c r="J114" s="199">
        <f t="shared" si="18"/>
        <v>2.8652670434878021E-2</v>
      </c>
      <c r="K114" s="199">
        <f t="shared" si="18"/>
        <v>2.8612803571677774E-2</v>
      </c>
      <c r="L114" s="199">
        <f t="shared" si="18"/>
        <v>2.8589229420041298E-2</v>
      </c>
      <c r="M114" s="199">
        <f t="shared" si="18"/>
        <v>2.861448352842556E-2</v>
      </c>
      <c r="N114" s="199">
        <f t="shared" si="18"/>
        <v>2.8664264637287273E-2</v>
      </c>
      <c r="O114" s="199">
        <f t="shared" si="18"/>
        <v>2.8619706124770636E-2</v>
      </c>
      <c r="P114" s="199">
        <f t="shared" si="18"/>
        <v>2.8609591014977728E-2</v>
      </c>
      <c r="Q114" s="199">
        <f t="shared" si="18"/>
        <v>2.8608566987612619E-2</v>
      </c>
    </row>
    <row r="115" spans="1:17" x14ac:dyDescent="0.25">
      <c r="A115" s="142" t="s">
        <v>246</v>
      </c>
      <c r="B115" s="199">
        <f t="shared" ref="B115:Q115" si="19">IF(B$53=0,0,B$53/B$31)</f>
        <v>0</v>
      </c>
      <c r="C115" s="199">
        <f t="shared" si="19"/>
        <v>0</v>
      </c>
      <c r="D115" s="199">
        <f t="shared" si="19"/>
        <v>0</v>
      </c>
      <c r="E115" s="199">
        <f t="shared" si="19"/>
        <v>0</v>
      </c>
      <c r="F115" s="199">
        <f t="shared" si="19"/>
        <v>0</v>
      </c>
      <c r="G115" s="199">
        <f t="shared" si="19"/>
        <v>0</v>
      </c>
      <c r="H115" s="199">
        <f t="shared" si="19"/>
        <v>0</v>
      </c>
      <c r="I115" s="199">
        <f t="shared" si="19"/>
        <v>0</v>
      </c>
      <c r="J115" s="199">
        <f t="shared" si="19"/>
        <v>0</v>
      </c>
      <c r="K115" s="199">
        <f t="shared" si="19"/>
        <v>0</v>
      </c>
      <c r="L115" s="199">
        <f t="shared" si="19"/>
        <v>0</v>
      </c>
      <c r="M115" s="199">
        <f t="shared" si="19"/>
        <v>0</v>
      </c>
      <c r="N115" s="199">
        <f t="shared" si="19"/>
        <v>0</v>
      </c>
      <c r="O115" s="199">
        <f t="shared" si="19"/>
        <v>0</v>
      </c>
      <c r="P115" s="199">
        <f t="shared" si="19"/>
        <v>0</v>
      </c>
      <c r="Q115" s="199">
        <f t="shared" si="19"/>
        <v>0</v>
      </c>
    </row>
    <row r="116" spans="1:17" x14ac:dyDescent="0.25">
      <c r="A116" s="127" t="s">
        <v>237</v>
      </c>
      <c r="B116" s="200">
        <f t="shared" ref="B116:Q116" si="20">IF(B$54=0,0,B$54/B$31)</f>
        <v>0.86087563636482411</v>
      </c>
      <c r="C116" s="200">
        <f t="shared" si="20"/>
        <v>0.8606247782234544</v>
      </c>
      <c r="D116" s="200">
        <f t="shared" si="20"/>
        <v>0.86070854896409976</v>
      </c>
      <c r="E116" s="200">
        <f t="shared" si="20"/>
        <v>0.86061428974284593</v>
      </c>
      <c r="F116" s="200">
        <f t="shared" si="20"/>
        <v>0.86085044784198173</v>
      </c>
      <c r="G116" s="200">
        <f t="shared" si="20"/>
        <v>0.85974511591246161</v>
      </c>
      <c r="H116" s="200">
        <f t="shared" si="20"/>
        <v>0.86016018259362614</v>
      </c>
      <c r="I116" s="200">
        <f t="shared" si="20"/>
        <v>0.85975966921707392</v>
      </c>
      <c r="J116" s="200">
        <f t="shared" si="20"/>
        <v>0.85958011304634074</v>
      </c>
      <c r="K116" s="200">
        <f t="shared" si="20"/>
        <v>0.85838410715033331</v>
      </c>
      <c r="L116" s="200">
        <f t="shared" si="20"/>
        <v>0.8576768826012392</v>
      </c>
      <c r="M116" s="200">
        <f t="shared" si="20"/>
        <v>0.8584345058527667</v>
      </c>
      <c r="N116" s="200">
        <f t="shared" si="20"/>
        <v>0.85992793911861831</v>
      </c>
      <c r="O116" s="200">
        <f t="shared" si="20"/>
        <v>0.85859118374311905</v>
      </c>
      <c r="P116" s="200">
        <f t="shared" si="20"/>
        <v>0.85828773044933171</v>
      </c>
      <c r="Q116" s="200">
        <f t="shared" si="20"/>
        <v>0.85825700962837881</v>
      </c>
    </row>
    <row r="117" spans="1:17" x14ac:dyDescent="0.25">
      <c r="A117" s="142" t="s">
        <v>245</v>
      </c>
      <c r="B117" s="199">
        <f t="shared" ref="B117:Q117" si="21">IF(B$55=0,0,B$55/B$31)</f>
        <v>0.86087563636482411</v>
      </c>
      <c r="C117" s="199">
        <f t="shared" si="21"/>
        <v>0.8606247782234544</v>
      </c>
      <c r="D117" s="199">
        <f t="shared" si="21"/>
        <v>0.86070854896409976</v>
      </c>
      <c r="E117" s="199">
        <f t="shared" si="21"/>
        <v>0.86061428974284593</v>
      </c>
      <c r="F117" s="199">
        <f t="shared" si="21"/>
        <v>0.86085044784198173</v>
      </c>
      <c r="G117" s="199">
        <f t="shared" si="21"/>
        <v>0.85974511591246161</v>
      </c>
      <c r="H117" s="199">
        <f t="shared" si="21"/>
        <v>0.86016018259362614</v>
      </c>
      <c r="I117" s="199">
        <f t="shared" si="21"/>
        <v>0.85975966921707392</v>
      </c>
      <c r="J117" s="199">
        <f t="shared" si="21"/>
        <v>0.85958011304634074</v>
      </c>
      <c r="K117" s="199">
        <f t="shared" si="21"/>
        <v>0.85838410715033331</v>
      </c>
      <c r="L117" s="199">
        <f t="shared" si="21"/>
        <v>0.8576768826012392</v>
      </c>
      <c r="M117" s="199">
        <f t="shared" si="21"/>
        <v>0.8584345058527667</v>
      </c>
      <c r="N117" s="199">
        <f t="shared" si="21"/>
        <v>0.85992793911861831</v>
      </c>
      <c r="O117" s="199">
        <f t="shared" si="21"/>
        <v>0.85859118374311905</v>
      </c>
      <c r="P117" s="199">
        <f t="shared" si="21"/>
        <v>0.85828773044933171</v>
      </c>
      <c r="Q117" s="199">
        <f t="shared" si="21"/>
        <v>0.85825700962837881</v>
      </c>
    </row>
    <row r="118" spans="1:17" x14ac:dyDescent="0.25">
      <c r="A118" s="142" t="s">
        <v>244</v>
      </c>
      <c r="B118" s="199">
        <f t="shared" ref="B118:Q118" si="22">IF(B$66=0,0,B$66/B$31)</f>
        <v>0</v>
      </c>
      <c r="C118" s="199">
        <f t="shared" si="22"/>
        <v>0</v>
      </c>
      <c r="D118" s="199">
        <f t="shared" si="22"/>
        <v>0</v>
      </c>
      <c r="E118" s="199">
        <f t="shared" si="22"/>
        <v>0</v>
      </c>
      <c r="F118" s="199">
        <f t="shared" si="22"/>
        <v>0</v>
      </c>
      <c r="G118" s="199">
        <f t="shared" si="22"/>
        <v>0</v>
      </c>
      <c r="H118" s="199">
        <f t="shared" si="22"/>
        <v>0</v>
      </c>
      <c r="I118" s="199">
        <f t="shared" si="22"/>
        <v>0</v>
      </c>
      <c r="J118" s="199">
        <f t="shared" si="22"/>
        <v>0</v>
      </c>
      <c r="K118" s="199">
        <f t="shared" si="22"/>
        <v>0</v>
      </c>
      <c r="L118" s="199">
        <f t="shared" si="22"/>
        <v>0</v>
      </c>
      <c r="M118" s="199">
        <f t="shared" si="22"/>
        <v>0</v>
      </c>
      <c r="N118" s="199">
        <f t="shared" si="22"/>
        <v>0</v>
      </c>
      <c r="O118" s="199">
        <f t="shared" si="22"/>
        <v>0</v>
      </c>
      <c r="P118" s="199">
        <f t="shared" si="22"/>
        <v>0</v>
      </c>
      <c r="Q118" s="199">
        <f t="shared" si="22"/>
        <v>0</v>
      </c>
    </row>
    <row r="119" spans="1:17" x14ac:dyDescent="0.25">
      <c r="A119" s="127" t="s">
        <v>236</v>
      </c>
      <c r="B119" s="200">
        <f t="shared" ref="B119:Q119" si="23">IF(B$67=0,0,B$67/B$31)</f>
        <v>0.10043549090922943</v>
      </c>
      <c r="C119" s="200">
        <f t="shared" si="23"/>
        <v>0.10040622412606964</v>
      </c>
      <c r="D119" s="200">
        <f t="shared" si="23"/>
        <v>0.10041599737914497</v>
      </c>
      <c r="E119" s="200">
        <f t="shared" si="23"/>
        <v>0.1004050004699987</v>
      </c>
      <c r="F119" s="200">
        <f t="shared" si="23"/>
        <v>0.10043255224823121</v>
      </c>
      <c r="G119" s="200">
        <f t="shared" si="23"/>
        <v>0.10030359685645386</v>
      </c>
      <c r="H119" s="200">
        <f t="shared" si="23"/>
        <v>0.10035202130258974</v>
      </c>
      <c r="I119" s="200">
        <f t="shared" si="23"/>
        <v>0.10030529474199198</v>
      </c>
      <c r="J119" s="200">
        <f t="shared" si="23"/>
        <v>0.10028434652207306</v>
      </c>
      <c r="K119" s="200">
        <f t="shared" si="23"/>
        <v>0.10014481250087222</v>
      </c>
      <c r="L119" s="200">
        <f t="shared" si="23"/>
        <v>0.10006230297014454</v>
      </c>
      <c r="M119" s="200">
        <f t="shared" si="23"/>
        <v>0.10015069234948944</v>
      </c>
      <c r="N119" s="200">
        <f t="shared" si="23"/>
        <v>0.10032492623050546</v>
      </c>
      <c r="O119" s="200">
        <f t="shared" si="23"/>
        <v>0.10016897143669722</v>
      </c>
      <c r="P119" s="200">
        <f t="shared" si="23"/>
        <v>0.10013356855242203</v>
      </c>
      <c r="Q119" s="200">
        <f t="shared" si="23"/>
        <v>0.10012998445664419</v>
      </c>
    </row>
    <row r="120" spans="1:17" x14ac:dyDescent="0.25">
      <c r="A120" s="142" t="s">
        <v>243</v>
      </c>
      <c r="B120" s="199">
        <f t="shared" ref="B120:Q120" si="24">IF(B$68=0,0,B$68/B$31)</f>
        <v>0.10043549090922943</v>
      </c>
      <c r="C120" s="199">
        <f t="shared" si="24"/>
        <v>0.10040622412606964</v>
      </c>
      <c r="D120" s="199">
        <f t="shared" si="24"/>
        <v>0.10041599737914497</v>
      </c>
      <c r="E120" s="199">
        <f t="shared" si="24"/>
        <v>0.1004050004699987</v>
      </c>
      <c r="F120" s="199">
        <f t="shared" si="24"/>
        <v>0.10043255224823121</v>
      </c>
      <c r="G120" s="199">
        <f t="shared" si="24"/>
        <v>0.10030359685645386</v>
      </c>
      <c r="H120" s="199">
        <f t="shared" si="24"/>
        <v>0.10035202130258974</v>
      </c>
      <c r="I120" s="199">
        <f t="shared" si="24"/>
        <v>0.10030529474199198</v>
      </c>
      <c r="J120" s="199">
        <f t="shared" si="24"/>
        <v>0.10028434652207306</v>
      </c>
      <c r="K120" s="199">
        <f t="shared" si="24"/>
        <v>0.10014481250087222</v>
      </c>
      <c r="L120" s="199">
        <f t="shared" si="24"/>
        <v>0.10006230297014454</v>
      </c>
      <c r="M120" s="199">
        <f t="shared" si="24"/>
        <v>0.10015069234948944</v>
      </c>
      <c r="N120" s="199">
        <f t="shared" si="24"/>
        <v>0.10032492623050546</v>
      </c>
      <c r="O120" s="199">
        <f t="shared" si="24"/>
        <v>0.10016897143669722</v>
      </c>
      <c r="P120" s="199">
        <f t="shared" si="24"/>
        <v>0.10013356855242203</v>
      </c>
      <c r="Q120" s="199">
        <f t="shared" si="24"/>
        <v>0.10012998445664419</v>
      </c>
    </row>
    <row r="121" spans="1:17" x14ac:dyDescent="0.25">
      <c r="A121" s="140" t="s">
        <v>242</v>
      </c>
      <c r="B121" s="198">
        <f t="shared" ref="B121:Q121" si="25">IF(B$79=0,0,B$79/B$31)</f>
        <v>0</v>
      </c>
      <c r="C121" s="198">
        <f t="shared" si="25"/>
        <v>0</v>
      </c>
      <c r="D121" s="198">
        <f t="shared" si="25"/>
        <v>0</v>
      </c>
      <c r="E121" s="198">
        <f t="shared" si="25"/>
        <v>0</v>
      </c>
      <c r="F121" s="198">
        <f t="shared" si="25"/>
        <v>0</v>
      </c>
      <c r="G121" s="198">
        <f t="shared" si="25"/>
        <v>0</v>
      </c>
      <c r="H121" s="198">
        <f t="shared" si="25"/>
        <v>0</v>
      </c>
      <c r="I121" s="198">
        <f t="shared" si="25"/>
        <v>0</v>
      </c>
      <c r="J121" s="198">
        <f t="shared" si="25"/>
        <v>0</v>
      </c>
      <c r="K121" s="198">
        <f t="shared" si="25"/>
        <v>0</v>
      </c>
      <c r="L121" s="198">
        <f t="shared" si="25"/>
        <v>0</v>
      </c>
      <c r="M121" s="198">
        <f t="shared" si="25"/>
        <v>0</v>
      </c>
      <c r="N121" s="198">
        <f t="shared" si="25"/>
        <v>0</v>
      </c>
      <c r="O121" s="198">
        <f t="shared" si="25"/>
        <v>0</v>
      </c>
      <c r="P121" s="198">
        <f t="shared" si="25"/>
        <v>0</v>
      </c>
      <c r="Q121" s="198">
        <f t="shared" si="25"/>
        <v>0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0</v>
      </c>
      <c r="C124" s="203">
        <f t="shared" si="27"/>
        <v>0</v>
      </c>
      <c r="D124" s="203">
        <f t="shared" si="27"/>
        <v>0</v>
      </c>
      <c r="E124" s="203">
        <f t="shared" si="27"/>
        <v>0</v>
      </c>
      <c r="F124" s="203">
        <f t="shared" si="27"/>
        <v>0</v>
      </c>
      <c r="G124" s="203">
        <f t="shared" si="27"/>
        <v>0</v>
      </c>
      <c r="H124" s="203">
        <f t="shared" si="27"/>
        <v>0</v>
      </c>
      <c r="I124" s="203">
        <f t="shared" si="27"/>
        <v>0</v>
      </c>
      <c r="J124" s="203">
        <f t="shared" si="27"/>
        <v>0</v>
      </c>
      <c r="K124" s="203">
        <f t="shared" si="27"/>
        <v>0</v>
      </c>
      <c r="L124" s="203">
        <f t="shared" si="27"/>
        <v>0</v>
      </c>
      <c r="M124" s="203">
        <f t="shared" si="27"/>
        <v>0</v>
      </c>
      <c r="N124" s="203">
        <f t="shared" si="27"/>
        <v>0</v>
      </c>
      <c r="O124" s="203">
        <f t="shared" si="27"/>
        <v>0</v>
      </c>
      <c r="P124" s="203">
        <f t="shared" si="27"/>
        <v>0</v>
      </c>
      <c r="Q124" s="203">
        <f t="shared" si="27"/>
        <v>0</v>
      </c>
    </row>
    <row r="125" spans="1:17" x14ac:dyDescent="0.25">
      <c r="A125" s="76" t="s">
        <v>82</v>
      </c>
      <c r="B125" s="202">
        <f t="shared" ref="B125:Q125" si="28">IF(B$83=0,0,B$83/B$81)</f>
        <v>0</v>
      </c>
      <c r="C125" s="202">
        <f t="shared" si="28"/>
        <v>0</v>
      </c>
      <c r="D125" s="202">
        <f t="shared" si="28"/>
        <v>0</v>
      </c>
      <c r="E125" s="202">
        <f t="shared" si="28"/>
        <v>0</v>
      </c>
      <c r="F125" s="202">
        <f t="shared" si="28"/>
        <v>0</v>
      </c>
      <c r="G125" s="202">
        <f t="shared" si="28"/>
        <v>0</v>
      </c>
      <c r="H125" s="202">
        <f t="shared" si="28"/>
        <v>0</v>
      </c>
      <c r="I125" s="202">
        <f t="shared" si="28"/>
        <v>0</v>
      </c>
      <c r="J125" s="202">
        <f t="shared" si="28"/>
        <v>0</v>
      </c>
      <c r="K125" s="202">
        <f t="shared" si="28"/>
        <v>0</v>
      </c>
      <c r="L125" s="202">
        <f t="shared" si="28"/>
        <v>0</v>
      </c>
      <c r="M125" s="202">
        <f t="shared" si="28"/>
        <v>0</v>
      </c>
      <c r="N125" s="202">
        <f t="shared" si="28"/>
        <v>0</v>
      </c>
      <c r="O125" s="202">
        <f t="shared" si="28"/>
        <v>0</v>
      </c>
      <c r="P125" s="202">
        <f t="shared" si="28"/>
        <v>0</v>
      </c>
      <c r="Q125" s="202">
        <f t="shared" si="28"/>
        <v>0</v>
      </c>
    </row>
    <row r="126" spans="1:17" x14ac:dyDescent="0.25">
      <c r="A126" s="76" t="s">
        <v>81</v>
      </c>
      <c r="B126" s="202">
        <f t="shared" ref="B126:Q126" si="29">IF(B$84=0,0,B$84/B$81)</f>
        <v>0</v>
      </c>
      <c r="C126" s="202">
        <f t="shared" si="29"/>
        <v>0</v>
      </c>
      <c r="D126" s="202">
        <f t="shared" si="29"/>
        <v>0</v>
      </c>
      <c r="E126" s="202">
        <f t="shared" si="29"/>
        <v>0</v>
      </c>
      <c r="F126" s="202">
        <f t="shared" si="29"/>
        <v>0</v>
      </c>
      <c r="G126" s="202">
        <f t="shared" si="29"/>
        <v>0</v>
      </c>
      <c r="H126" s="202">
        <f t="shared" si="29"/>
        <v>0</v>
      </c>
      <c r="I126" s="202">
        <f t="shared" si="29"/>
        <v>0</v>
      </c>
      <c r="J126" s="202">
        <f t="shared" si="29"/>
        <v>0</v>
      </c>
      <c r="K126" s="202">
        <f t="shared" si="29"/>
        <v>0</v>
      </c>
      <c r="L126" s="202">
        <f t="shared" si="29"/>
        <v>0</v>
      </c>
      <c r="M126" s="202">
        <f t="shared" si="29"/>
        <v>0</v>
      </c>
      <c r="N126" s="202">
        <f t="shared" si="29"/>
        <v>0</v>
      </c>
      <c r="O126" s="202">
        <f t="shared" si="29"/>
        <v>0</v>
      </c>
      <c r="P126" s="202">
        <f t="shared" si="29"/>
        <v>0</v>
      </c>
      <c r="Q126" s="202">
        <f t="shared" si="29"/>
        <v>0</v>
      </c>
    </row>
    <row r="127" spans="1:17" x14ac:dyDescent="0.25">
      <c r="A127" s="76" t="s">
        <v>80</v>
      </c>
      <c r="B127" s="202">
        <f t="shared" ref="B127:Q127" si="30">IF(B$85=0,0,B$85/B$81)</f>
        <v>0</v>
      </c>
      <c r="C127" s="202">
        <f t="shared" si="30"/>
        <v>0</v>
      </c>
      <c r="D127" s="202">
        <f t="shared" si="30"/>
        <v>0</v>
      </c>
      <c r="E127" s="202">
        <f t="shared" si="30"/>
        <v>0</v>
      </c>
      <c r="F127" s="202">
        <f t="shared" si="30"/>
        <v>0</v>
      </c>
      <c r="G127" s="202">
        <f t="shared" si="30"/>
        <v>0</v>
      </c>
      <c r="H127" s="202">
        <f t="shared" si="30"/>
        <v>0</v>
      </c>
      <c r="I127" s="202">
        <f t="shared" si="30"/>
        <v>0</v>
      </c>
      <c r="J127" s="202">
        <f t="shared" si="30"/>
        <v>0</v>
      </c>
      <c r="K127" s="202">
        <f t="shared" si="30"/>
        <v>0</v>
      </c>
      <c r="L127" s="202">
        <f t="shared" si="30"/>
        <v>0</v>
      </c>
      <c r="M127" s="202">
        <f t="shared" si="30"/>
        <v>0</v>
      </c>
      <c r="N127" s="202">
        <f t="shared" si="30"/>
        <v>0</v>
      </c>
      <c r="O127" s="202">
        <f t="shared" si="30"/>
        <v>0</v>
      </c>
      <c r="P127" s="202">
        <f t="shared" si="30"/>
        <v>0</v>
      </c>
      <c r="Q127" s="202">
        <f t="shared" si="30"/>
        <v>0</v>
      </c>
    </row>
    <row r="128" spans="1:17" x14ac:dyDescent="0.25">
      <c r="A128" s="129" t="s">
        <v>79</v>
      </c>
      <c r="B128" s="201">
        <f t="shared" ref="B128:Q128" si="31">IF(B$86=0,0,B$86/B$81)</f>
        <v>1</v>
      </c>
      <c r="C128" s="201">
        <f t="shared" si="31"/>
        <v>1</v>
      </c>
      <c r="D128" s="201">
        <f t="shared" si="31"/>
        <v>1</v>
      </c>
      <c r="E128" s="201">
        <f t="shared" si="31"/>
        <v>1</v>
      </c>
      <c r="F128" s="201">
        <f t="shared" si="31"/>
        <v>1</v>
      </c>
      <c r="G128" s="201">
        <f t="shared" si="31"/>
        <v>1</v>
      </c>
      <c r="H128" s="201">
        <f t="shared" si="31"/>
        <v>1</v>
      </c>
      <c r="I128" s="201">
        <f t="shared" si="31"/>
        <v>1</v>
      </c>
      <c r="J128" s="201">
        <f t="shared" si="31"/>
        <v>1</v>
      </c>
      <c r="K128" s="201">
        <f t="shared" si="31"/>
        <v>1</v>
      </c>
      <c r="L128" s="201">
        <f t="shared" si="31"/>
        <v>1</v>
      </c>
      <c r="M128" s="201">
        <f t="shared" si="31"/>
        <v>1</v>
      </c>
      <c r="N128" s="201">
        <f t="shared" si="31"/>
        <v>1</v>
      </c>
      <c r="O128" s="201">
        <f t="shared" si="31"/>
        <v>1</v>
      </c>
      <c r="P128" s="201">
        <f t="shared" si="31"/>
        <v>1</v>
      </c>
      <c r="Q128" s="201">
        <f t="shared" si="31"/>
        <v>1</v>
      </c>
    </row>
    <row r="129" spans="1:17" x14ac:dyDescent="0.25">
      <c r="A129" s="72" t="s">
        <v>235</v>
      </c>
      <c r="B129" s="276">
        <f t="shared" ref="B129:Q129" si="32">IF(B$91=0,0,B$91/B$81)</f>
        <v>0</v>
      </c>
      <c r="C129" s="276">
        <f t="shared" si="32"/>
        <v>0</v>
      </c>
      <c r="D129" s="276">
        <f t="shared" si="32"/>
        <v>0</v>
      </c>
      <c r="E129" s="276">
        <f t="shared" si="32"/>
        <v>0</v>
      </c>
      <c r="F129" s="276">
        <f t="shared" si="32"/>
        <v>0</v>
      </c>
      <c r="G129" s="276">
        <f t="shared" si="32"/>
        <v>0</v>
      </c>
      <c r="H129" s="276">
        <f t="shared" si="32"/>
        <v>0</v>
      </c>
      <c r="I129" s="276">
        <f t="shared" si="32"/>
        <v>0</v>
      </c>
      <c r="J129" s="276">
        <f t="shared" si="32"/>
        <v>0</v>
      </c>
      <c r="K129" s="276">
        <f t="shared" si="32"/>
        <v>0</v>
      </c>
      <c r="L129" s="276">
        <f t="shared" si="32"/>
        <v>0</v>
      </c>
      <c r="M129" s="276">
        <f t="shared" si="32"/>
        <v>0</v>
      </c>
      <c r="N129" s="276">
        <f t="shared" si="32"/>
        <v>0</v>
      </c>
      <c r="O129" s="276">
        <f t="shared" si="32"/>
        <v>0</v>
      </c>
      <c r="P129" s="276">
        <f t="shared" si="32"/>
        <v>0</v>
      </c>
      <c r="Q129" s="276">
        <f t="shared" si="32"/>
        <v>0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266" t="s">
        <v>133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>IF(B$5=0,0,B$5/PPA_fec!B$5)</f>
        <v>1.7351236470343506E-2</v>
      </c>
      <c r="C133" s="230">
        <f>IF(C$5=0,0,C$5/PPA_fec!C$5)</f>
        <v>1.7519219485101847E-2</v>
      </c>
      <c r="D133" s="230">
        <f>IF(D$5=0,0,D$5/PPA_fec!D$5)</f>
        <v>1.7410343652300559E-2</v>
      </c>
      <c r="E133" s="230">
        <f>IF(E$5=0,0,E$5/PPA_fec!E$5)</f>
        <v>1.7716900883905855E-2</v>
      </c>
      <c r="F133" s="230">
        <f>IF(F$5=0,0,F$5/PPA_fec!F$5)</f>
        <v>1.6517965442402371E-2</v>
      </c>
      <c r="G133" s="230">
        <f>IF(G$5=0,0,G$5/PPA_fec!G$5)</f>
        <v>1.4365526680905684E-2</v>
      </c>
      <c r="H133" s="230">
        <f>IF(H$5=0,0,H$5/PPA_fec!H$5)</f>
        <v>1.6911080368184114E-2</v>
      </c>
      <c r="I133" s="230">
        <f>IF(I$5=0,0,I$5/PPA_fec!I$5)</f>
        <v>1.3644341483574641E-2</v>
      </c>
      <c r="J133" s="230">
        <f>IF(J$5=0,0,J$5/PPA_fec!J$5)</f>
        <v>1.5421255779338458E-2</v>
      </c>
      <c r="K133" s="230">
        <f>IF(K$5=0,0,K$5/PPA_fec!K$5)</f>
        <v>1.5168536180051595E-2</v>
      </c>
      <c r="L133" s="230">
        <f>IF(L$5=0,0,L$5/PPA_fec!L$5)</f>
        <v>1.7073894434706614E-2</v>
      </c>
      <c r="M133" s="230">
        <f>IF(M$5=0,0,M$5/PPA_fec!M$5)</f>
        <v>1.5781929079992662E-2</v>
      </c>
      <c r="N133" s="230">
        <f>IF(N$5=0,0,N$5/PPA_fec!N$5)</f>
        <v>1.7904685933440127E-2</v>
      </c>
      <c r="O133" s="230">
        <f>IF(O$5=0,0,O$5/PPA_fec!O$5)</f>
        <v>1.9619860417996505E-2</v>
      </c>
      <c r="P133" s="230">
        <f>IF(P$5=0,0,P$5/PPA_fec!P$5)</f>
        <v>2.0300210246686348E-2</v>
      </c>
      <c r="Q133" s="230">
        <f>IF(Q$5=0,0,Q$5/PPA_fec!Q$5)</f>
        <v>2.1549554632048884E-2</v>
      </c>
    </row>
    <row r="134" spans="1:17" x14ac:dyDescent="0.25">
      <c r="A134" s="132" t="s">
        <v>83</v>
      </c>
      <c r="B134" s="229">
        <f>IF(B$6=0,0,B$6/PPA_fec!B$6)</f>
        <v>0</v>
      </c>
      <c r="C134" s="229">
        <f>IF(C$6=0,0,C$6/PPA_fec!C$6)</f>
        <v>0</v>
      </c>
      <c r="D134" s="229">
        <f>IF(D$6=0,0,D$6/PPA_fec!D$6)</f>
        <v>0</v>
      </c>
      <c r="E134" s="229">
        <f>IF(E$6=0,0,E$6/PPA_fec!E$6)</f>
        <v>0</v>
      </c>
      <c r="F134" s="229">
        <f>IF(F$6=0,0,F$6/PPA_fec!F$6)</f>
        <v>0</v>
      </c>
      <c r="G134" s="229">
        <f>IF(G$6=0,0,G$6/PPA_fec!G$6)</f>
        <v>0</v>
      </c>
      <c r="H134" s="229">
        <f>IF(H$6=0,0,H$6/PPA_fec!H$6)</f>
        <v>0</v>
      </c>
      <c r="I134" s="229">
        <f>IF(I$6=0,0,I$6/PPA_fec!I$6)</f>
        <v>0</v>
      </c>
      <c r="J134" s="229">
        <f>IF(J$6=0,0,J$6/PPA_fec!J$6)</f>
        <v>0</v>
      </c>
      <c r="K134" s="229">
        <f>IF(K$6=0,0,K$6/PPA_fec!K$6)</f>
        <v>0</v>
      </c>
      <c r="L134" s="229">
        <f>IF(L$6=0,0,L$6/PPA_fec!L$6)</f>
        <v>0</v>
      </c>
      <c r="M134" s="229">
        <f>IF(M$6=0,0,M$6/PPA_fec!M$6)</f>
        <v>0</v>
      </c>
      <c r="N134" s="229">
        <f>IF(N$6=0,0,N$6/PPA_fec!N$6)</f>
        <v>0</v>
      </c>
      <c r="O134" s="229">
        <f>IF(O$6=0,0,O$6/PPA_fec!O$6)</f>
        <v>0</v>
      </c>
      <c r="P134" s="229">
        <f>IF(P$6=0,0,P$6/PPA_fec!P$6)</f>
        <v>0</v>
      </c>
      <c r="Q134" s="229">
        <f>IF(Q$6=0,0,Q$6/PPA_fec!Q$6)</f>
        <v>0</v>
      </c>
    </row>
    <row r="135" spans="1:17" x14ac:dyDescent="0.25">
      <c r="A135" s="76" t="s">
        <v>82</v>
      </c>
      <c r="B135" s="228">
        <f>IF(B$7=0,0,B$7/PPA_fec!B$7)</f>
        <v>0</v>
      </c>
      <c r="C135" s="228">
        <f>IF(C$7=0,0,C$7/PPA_fec!C$7)</f>
        <v>0</v>
      </c>
      <c r="D135" s="228">
        <f>IF(D$7=0,0,D$7/PPA_fec!D$7)</f>
        <v>0</v>
      </c>
      <c r="E135" s="228">
        <f>IF(E$7=0,0,E$7/PPA_fec!E$7)</f>
        <v>0</v>
      </c>
      <c r="F135" s="228">
        <f>IF(F$7=0,0,F$7/PPA_fec!F$7)</f>
        <v>0</v>
      </c>
      <c r="G135" s="228">
        <f>IF(G$7=0,0,G$7/PPA_fec!G$7)</f>
        <v>0</v>
      </c>
      <c r="H135" s="228">
        <f>IF(H$7=0,0,H$7/PPA_fec!H$7)</f>
        <v>0</v>
      </c>
      <c r="I135" s="228">
        <f>IF(I$7=0,0,I$7/PPA_fec!I$7)</f>
        <v>0</v>
      </c>
      <c r="J135" s="228">
        <f>IF(J$7=0,0,J$7/PPA_fec!J$7)</f>
        <v>0</v>
      </c>
      <c r="K135" s="228">
        <f>IF(K$7=0,0,K$7/PPA_fec!K$7)</f>
        <v>0</v>
      </c>
      <c r="L135" s="228">
        <f>IF(L$7=0,0,L$7/PPA_fec!L$7)</f>
        <v>0</v>
      </c>
      <c r="M135" s="228">
        <f>IF(M$7=0,0,M$7/PPA_fec!M$7)</f>
        <v>0</v>
      </c>
      <c r="N135" s="228">
        <f>IF(N$7=0,0,N$7/PPA_fec!N$7)</f>
        <v>0</v>
      </c>
      <c r="O135" s="228">
        <f>IF(O$7=0,0,O$7/PPA_fec!O$7)</f>
        <v>0</v>
      </c>
      <c r="P135" s="228">
        <f>IF(P$7=0,0,P$7/PPA_fec!P$7)</f>
        <v>0</v>
      </c>
      <c r="Q135" s="228">
        <f>IF(Q$7=0,0,Q$7/PPA_fec!Q$7)</f>
        <v>0</v>
      </c>
    </row>
    <row r="136" spans="1:17" x14ac:dyDescent="0.25">
      <c r="A136" s="76" t="s">
        <v>81</v>
      </c>
      <c r="B136" s="228">
        <f>IF(B$8=0,0,B$8/PPA_fec!B$8)</f>
        <v>0</v>
      </c>
      <c r="C136" s="228">
        <f>IF(C$8=0,0,C$8/PPA_fec!C$8)</f>
        <v>0</v>
      </c>
      <c r="D136" s="228">
        <f>IF(D$8=0,0,D$8/PPA_fec!D$8)</f>
        <v>0</v>
      </c>
      <c r="E136" s="228">
        <f>IF(E$8=0,0,E$8/PPA_fec!E$8)</f>
        <v>0</v>
      </c>
      <c r="F136" s="228">
        <f>IF(F$8=0,0,F$8/PPA_fec!F$8)</f>
        <v>0</v>
      </c>
      <c r="G136" s="228">
        <f>IF(G$8=0,0,G$8/PPA_fec!G$8)</f>
        <v>0</v>
      </c>
      <c r="H136" s="228">
        <f>IF(H$8=0,0,H$8/PPA_fec!H$8)</f>
        <v>0</v>
      </c>
      <c r="I136" s="228">
        <f>IF(I$8=0,0,I$8/PPA_fec!I$8)</f>
        <v>0</v>
      </c>
      <c r="J136" s="228">
        <f>IF(J$8=0,0,J$8/PPA_fec!J$8)</f>
        <v>0</v>
      </c>
      <c r="K136" s="228">
        <f>IF(K$8=0,0,K$8/PPA_fec!K$8)</f>
        <v>0</v>
      </c>
      <c r="L136" s="228">
        <f>IF(L$8=0,0,L$8/PPA_fec!L$8)</f>
        <v>0</v>
      </c>
      <c r="M136" s="228">
        <f>IF(M$8=0,0,M$8/PPA_fec!M$8)</f>
        <v>0</v>
      </c>
      <c r="N136" s="228">
        <f>IF(N$8=0,0,N$8/PPA_fec!N$8)</f>
        <v>0</v>
      </c>
      <c r="O136" s="228">
        <f>IF(O$8=0,0,O$8/PPA_fec!O$8)</f>
        <v>0</v>
      </c>
      <c r="P136" s="228">
        <f>IF(P$8=0,0,P$8/PPA_fec!P$8)</f>
        <v>0</v>
      </c>
      <c r="Q136" s="228">
        <f>IF(Q$8=0,0,Q$8/PPA_fec!Q$8)</f>
        <v>0</v>
      </c>
    </row>
    <row r="137" spans="1:17" x14ac:dyDescent="0.25">
      <c r="A137" s="76" t="s">
        <v>80</v>
      </c>
      <c r="B137" s="228">
        <f>IF(B$9=0,0,B$9/PPA_fec!B$9)</f>
        <v>0</v>
      </c>
      <c r="C137" s="228">
        <f>IF(C$9=0,0,C$9/PPA_fec!C$9)</f>
        <v>0</v>
      </c>
      <c r="D137" s="228">
        <f>IF(D$9=0,0,D$9/PPA_fec!D$9)</f>
        <v>0</v>
      </c>
      <c r="E137" s="228">
        <f>IF(E$9=0,0,E$9/PPA_fec!E$9)</f>
        <v>0</v>
      </c>
      <c r="F137" s="228">
        <f>IF(F$9=0,0,F$9/PPA_fec!F$9)</f>
        <v>0</v>
      </c>
      <c r="G137" s="228">
        <f>IF(G$9=0,0,G$9/PPA_fec!G$9)</f>
        <v>0</v>
      </c>
      <c r="H137" s="228">
        <f>IF(H$9=0,0,H$9/PPA_fec!H$9)</f>
        <v>0</v>
      </c>
      <c r="I137" s="228">
        <f>IF(I$9=0,0,I$9/PPA_fec!I$9)</f>
        <v>0</v>
      </c>
      <c r="J137" s="228">
        <f>IF(J$9=0,0,J$9/PPA_fec!J$9)</f>
        <v>0</v>
      </c>
      <c r="K137" s="228">
        <f>IF(K$9=0,0,K$9/PPA_fec!K$9)</f>
        <v>0</v>
      </c>
      <c r="L137" s="228">
        <f>IF(L$9=0,0,L$9/PPA_fec!L$9)</f>
        <v>0</v>
      </c>
      <c r="M137" s="228">
        <f>IF(M$9=0,0,M$9/PPA_fec!M$9)</f>
        <v>0</v>
      </c>
      <c r="N137" s="228">
        <f>IF(N$9=0,0,N$9/PPA_fec!N$9)</f>
        <v>0</v>
      </c>
      <c r="O137" s="228">
        <f>IF(O$9=0,0,O$9/PPA_fec!O$9)</f>
        <v>0</v>
      </c>
      <c r="P137" s="228">
        <f>IF(P$9=0,0,P$9/PPA_fec!P$9)</f>
        <v>0</v>
      </c>
      <c r="Q137" s="228">
        <f>IF(Q$9=0,0,Q$9/PPA_fec!Q$9)</f>
        <v>0</v>
      </c>
    </row>
    <row r="138" spans="1:17" x14ac:dyDescent="0.25">
      <c r="A138" s="129" t="s">
        <v>79</v>
      </c>
      <c r="B138" s="227">
        <f>IF(B$10=0,0,B$10/PPA_fec!B$10)</f>
        <v>1.2909446910306375</v>
      </c>
      <c r="C138" s="227">
        <f>IF(C$10=0,0,C$10/PPA_fec!C$10)</f>
        <v>1.3034427502586499</v>
      </c>
      <c r="D138" s="227">
        <f>IF(D$10=0,0,D$10/PPA_fec!D$10)</f>
        <v>1.2953423086228857</v>
      </c>
      <c r="E138" s="227">
        <f>IF(E$10=0,0,E$10/PPA_fec!E$10)</f>
        <v>1.3181503909929413</v>
      </c>
      <c r="F138" s="227">
        <f>IF(F$10=0,0,F$10/PPA_fec!F$10)</f>
        <v>1.2289487167639717</v>
      </c>
      <c r="G138" s="227">
        <f>IF(G$10=0,0,G$10/PPA_fec!G$10)</f>
        <v>1.0688056977536557</v>
      </c>
      <c r="H138" s="227">
        <f>IF(H$10=0,0,H$10/PPA_fec!H$10)</f>
        <v>1.2581967549236863</v>
      </c>
      <c r="I138" s="227">
        <f>IF(I$10=0,0,I$10/PPA_fec!I$10)</f>
        <v>1.0151489913088059</v>
      </c>
      <c r="J138" s="227">
        <f>IF(J$10=0,0,J$10/PPA_fec!J$10)</f>
        <v>1.147352715259744</v>
      </c>
      <c r="K138" s="227">
        <f>IF(K$10=0,0,K$10/PPA_fec!K$10)</f>
        <v>1.1285501921325662</v>
      </c>
      <c r="L138" s="227">
        <f>IF(L$10=0,0,L$10/PPA_fec!L$10)</f>
        <v>1.2313019281251547</v>
      </c>
      <c r="M138" s="227">
        <f>IF(M$10=0,0,M$10/PPA_fec!M$10)</f>
        <v>1.0886769650255985</v>
      </c>
      <c r="N138" s="227">
        <f>IF(N$10=0,0,N$10/PPA_fec!N$10)</f>
        <v>1.3025813347286757</v>
      </c>
      <c r="O138" s="227">
        <f>IF(O$10=0,0,O$10/PPA_fec!O$10)</f>
        <v>1.3822641814892382</v>
      </c>
      <c r="P138" s="227">
        <f>IF(P$10=0,0,P$10/PPA_fec!P$10)</f>
        <v>1.3154373717426144</v>
      </c>
      <c r="Q138" s="227">
        <f>IF(Q$10=0,0,Q$10/PPA_fec!Q$10)</f>
        <v>1.3802353804263299</v>
      </c>
    </row>
    <row r="139" spans="1:17" x14ac:dyDescent="0.25">
      <c r="A139" s="127" t="s">
        <v>241</v>
      </c>
      <c r="B139" s="225">
        <f>IF(B$15=0,0,B$15/PPA_fec!B$15)</f>
        <v>0</v>
      </c>
      <c r="C139" s="225">
        <f>IF(C$15=0,0,C$15/PPA_fec!C$15)</f>
        <v>0</v>
      </c>
      <c r="D139" s="225">
        <f>IF(D$15=0,0,D$15/PPA_fec!D$15)</f>
        <v>0</v>
      </c>
      <c r="E139" s="225">
        <f>IF(E$15=0,0,E$15/PPA_fec!E$15)</f>
        <v>0</v>
      </c>
      <c r="F139" s="225">
        <f>IF(F$15=0,0,F$15/PPA_fec!F$15)</f>
        <v>0</v>
      </c>
      <c r="G139" s="225">
        <f>IF(G$15=0,0,G$15/PPA_fec!G$15)</f>
        <v>0</v>
      </c>
      <c r="H139" s="225">
        <f>IF(H$15=0,0,H$15/PPA_fec!H$15)</f>
        <v>0</v>
      </c>
      <c r="I139" s="225">
        <f>IF(I$15=0,0,I$15/PPA_fec!I$15)</f>
        <v>0</v>
      </c>
      <c r="J139" s="225">
        <f>IF(J$15=0,0,J$15/PPA_fec!J$15)</f>
        <v>0</v>
      </c>
      <c r="K139" s="225">
        <f>IF(K$15=0,0,K$15/PPA_fec!K$15)</f>
        <v>0</v>
      </c>
      <c r="L139" s="225">
        <f>IF(L$15=0,0,L$15/PPA_fec!L$15)</f>
        <v>0</v>
      </c>
      <c r="M139" s="225">
        <f>IF(M$15=0,0,M$15/PPA_fec!M$15)</f>
        <v>0</v>
      </c>
      <c r="N139" s="225">
        <f>IF(N$15=0,0,N$15/PPA_fec!N$15)</f>
        <v>0</v>
      </c>
      <c r="O139" s="225">
        <f>IF(O$15=0,0,O$15/PPA_fec!O$15)</f>
        <v>0</v>
      </c>
      <c r="P139" s="225">
        <f>IF(P$15=0,0,P$15/PPA_fec!P$15)</f>
        <v>0</v>
      </c>
      <c r="Q139" s="225">
        <f>IF(Q$15=0,0,Q$15/PPA_fec!Q$15)</f>
        <v>0</v>
      </c>
    </row>
    <row r="140" spans="1:17" x14ac:dyDescent="0.25">
      <c r="A140" s="127" t="s">
        <v>240</v>
      </c>
      <c r="B140" s="226">
        <f>IF(B$16=0,0,B$16/PPA_fec!B$16)</f>
        <v>0</v>
      </c>
      <c r="C140" s="226">
        <f>IF(C$16=0,0,C$16/PPA_fec!C$16)</f>
        <v>0</v>
      </c>
      <c r="D140" s="226">
        <f>IF(D$16=0,0,D$16/PPA_fec!D$16)</f>
        <v>0</v>
      </c>
      <c r="E140" s="226">
        <f>IF(E$16=0,0,E$16/PPA_fec!E$16)</f>
        <v>0</v>
      </c>
      <c r="F140" s="226">
        <f>IF(F$16=0,0,F$16/PPA_fec!F$16)</f>
        <v>0</v>
      </c>
      <c r="G140" s="226">
        <f>IF(G$16=0,0,G$16/PPA_fec!G$16)</f>
        <v>0</v>
      </c>
      <c r="H140" s="226">
        <f>IF(H$16=0,0,H$16/PPA_fec!H$16)</f>
        <v>0</v>
      </c>
      <c r="I140" s="226">
        <f>IF(I$16=0,0,I$16/PPA_fec!I$16)</f>
        <v>0</v>
      </c>
      <c r="J140" s="226">
        <f>IF(J$16=0,0,J$16/PPA_fec!J$16)</f>
        <v>0</v>
      </c>
      <c r="K140" s="226">
        <f>IF(K$16=0,0,K$16/PPA_fec!K$16)</f>
        <v>0</v>
      </c>
      <c r="L140" s="226">
        <f>IF(L$16=0,0,L$16/PPA_fec!L$16)</f>
        <v>6.4703504164490716E-4</v>
      </c>
      <c r="M140" s="226">
        <f>IF(M$16=0,0,M$16/PPA_fec!M$16)</f>
        <v>1.43428221467818E-3</v>
      </c>
      <c r="N140" s="226">
        <f>IF(N$16=0,0,N$16/PPA_fec!N$16)</f>
        <v>4.8935582604889478E-4</v>
      </c>
      <c r="O140" s="226">
        <f>IF(O$16=0,0,O$16/PPA_fec!O$16)</f>
        <v>1.2827878688604108E-3</v>
      </c>
      <c r="P140" s="226">
        <f>IF(P$16=0,0,P$16/PPA_fec!P$16)</f>
        <v>3.229971071092247E-3</v>
      </c>
      <c r="Q140" s="226">
        <f>IF(Q$16=0,0,Q$16/PPA_fec!Q$16)</f>
        <v>3.6703838582245584E-3</v>
      </c>
    </row>
    <row r="141" spans="1:17" x14ac:dyDescent="0.25">
      <c r="A141" s="72" t="s">
        <v>239</v>
      </c>
      <c r="B141" s="258">
        <f>IF(B$29=0,0,B$29/PPA_fec!B$29)</f>
        <v>0</v>
      </c>
      <c r="C141" s="258">
        <f>IF(C$29=0,0,C$29/PPA_fec!C$29)</f>
        <v>0</v>
      </c>
      <c r="D141" s="258">
        <f>IF(D$29=0,0,D$29/PPA_fec!D$29)</f>
        <v>0</v>
      </c>
      <c r="E141" s="258">
        <f>IF(E$29=0,0,E$29/PPA_fec!E$29)</f>
        <v>0</v>
      </c>
      <c r="F141" s="258">
        <f>IF(F$29=0,0,F$29/PPA_fec!F$29)</f>
        <v>0</v>
      </c>
      <c r="G141" s="258">
        <f>IF(G$29=0,0,G$29/PPA_fec!G$29)</f>
        <v>0</v>
      </c>
      <c r="H141" s="258">
        <f>IF(H$29=0,0,H$29/PPA_fec!H$29)</f>
        <v>0</v>
      </c>
      <c r="I141" s="258">
        <f>IF(I$29=0,0,I$29/PPA_fec!I$29)</f>
        <v>0</v>
      </c>
      <c r="J141" s="258">
        <f>IF(J$29=0,0,J$29/PPA_fec!J$29)</f>
        <v>0</v>
      </c>
      <c r="K141" s="258">
        <f>IF(K$29=0,0,K$29/PPA_fec!K$29)</f>
        <v>0</v>
      </c>
      <c r="L141" s="258">
        <f>IF(L$29=0,0,L$29/PPA_fec!L$29)</f>
        <v>0</v>
      </c>
      <c r="M141" s="258">
        <f>IF(M$29=0,0,M$29/PPA_fec!M$29)</f>
        <v>0</v>
      </c>
      <c r="N141" s="258">
        <f>IF(N$29=0,0,N$29/PPA_fec!N$29)</f>
        <v>0</v>
      </c>
      <c r="O141" s="258">
        <f>IF(O$29=0,0,O$29/PPA_fec!O$29)</f>
        <v>0</v>
      </c>
      <c r="P141" s="258">
        <f>IF(P$29=0,0,P$29/PPA_fec!P$29)</f>
        <v>0</v>
      </c>
      <c r="Q141" s="258">
        <f>IF(Q$29=0,0,Q$29/PPA_fec!Q$29)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>IF(B$31=0,0,B$31/PPA_fec!B$31)</f>
        <v>1.7213648431279558</v>
      </c>
      <c r="C143" s="230">
        <f>IF(C$31=0,0,C$31/PPA_fec!C$31)</f>
        <v>1.6892628780489407</v>
      </c>
      <c r="D143" s="230">
        <f>IF(D$31=0,0,D$31/PPA_fec!D$31)</f>
        <v>1.694643283990054</v>
      </c>
      <c r="E143" s="230">
        <f>IF(E$31=0,0,E$31/PPA_fec!E$31)</f>
        <v>1.7063222198043739</v>
      </c>
      <c r="F143" s="230">
        <f>IF(F$31=0,0,F$31/PPA_fec!F$31)</f>
        <v>1.6339621169223393</v>
      </c>
      <c r="G143" s="230">
        <f>IF(G$31=0,0,G$31/PPA_fec!G$31)</f>
        <v>1.2610924183168859</v>
      </c>
      <c r="H143" s="230">
        <f>IF(H$31=0,0,H$31/PPA_fec!H$31)</f>
        <v>1.5500734730731207</v>
      </c>
      <c r="I143" s="230">
        <f>IF(I$31=0,0,I$31/PPA_fec!I$31)</f>
        <v>1.1995601775742015</v>
      </c>
      <c r="J143" s="230">
        <f>IF(J$31=0,0,J$31/PPA_fec!J$31)</f>
        <v>1.3313997473949923</v>
      </c>
      <c r="K143" s="230">
        <f>IF(K$31=0,0,K$31/PPA_fec!K$31)</f>
        <v>1.1694996055916567</v>
      </c>
      <c r="L143" s="230">
        <f>IF(L$31=0,0,L$31/PPA_fec!L$31)</f>
        <v>1.2000729943703778</v>
      </c>
      <c r="M143" s="230">
        <f>IF(M$31=0,0,M$31/PPA_fec!M$31)</f>
        <v>1.1332878591292634</v>
      </c>
      <c r="N143" s="230">
        <f>IF(N$31=0,0,N$31/PPA_fec!N$31)</f>
        <v>1.5660823013465452</v>
      </c>
      <c r="O143" s="230">
        <f>IF(O$31=0,0,O$31/PPA_fec!O$31)</f>
        <v>1.4594489114179996</v>
      </c>
      <c r="P143" s="230">
        <f>IF(P$31=0,0,P$31/PPA_fec!P$31)</f>
        <v>1.3515184328357637</v>
      </c>
      <c r="Q143" s="230">
        <f>IF(Q$31=0,0,Q$31/PPA_fec!Q$31)</f>
        <v>1.4142412707039733</v>
      </c>
    </row>
    <row r="144" spans="1:17" x14ac:dyDescent="0.25">
      <c r="A144" s="132" t="s">
        <v>83</v>
      </c>
      <c r="B144" s="229">
        <f>IF(B$32=0,0,B$32/PPA_fec!B$32)</f>
        <v>0</v>
      </c>
      <c r="C144" s="229">
        <f>IF(C$32=0,0,C$32/PPA_fec!C$32)</f>
        <v>0</v>
      </c>
      <c r="D144" s="229">
        <f>IF(D$32=0,0,D$32/PPA_fec!D$32)</f>
        <v>0</v>
      </c>
      <c r="E144" s="229">
        <f>IF(E$32=0,0,E$32/PPA_fec!E$32)</f>
        <v>0</v>
      </c>
      <c r="F144" s="229">
        <f>IF(F$32=0,0,F$32/PPA_fec!F$32)</f>
        <v>0</v>
      </c>
      <c r="G144" s="229">
        <f>IF(G$32=0,0,G$32/PPA_fec!G$32)</f>
        <v>0</v>
      </c>
      <c r="H144" s="229">
        <f>IF(H$32=0,0,H$32/PPA_fec!H$32)</f>
        <v>0</v>
      </c>
      <c r="I144" s="229">
        <f>IF(I$32=0,0,I$32/PPA_fec!I$32)</f>
        <v>0</v>
      </c>
      <c r="J144" s="229">
        <f>IF(J$32=0,0,J$32/PPA_fec!J$32)</f>
        <v>0</v>
      </c>
      <c r="K144" s="229">
        <f>IF(K$32=0,0,K$32/PPA_fec!K$32)</f>
        <v>0</v>
      </c>
      <c r="L144" s="229">
        <f>IF(L$32=0,0,L$32/PPA_fec!L$32)</f>
        <v>0</v>
      </c>
      <c r="M144" s="229">
        <f>IF(M$32=0,0,M$32/PPA_fec!M$32)</f>
        <v>0</v>
      </c>
      <c r="N144" s="229">
        <f>IF(N$32=0,0,N$32/PPA_fec!N$32)</f>
        <v>0</v>
      </c>
      <c r="O144" s="229">
        <f>IF(O$32=0,0,O$32/PPA_fec!O$32)</f>
        <v>0</v>
      </c>
      <c r="P144" s="229">
        <f>IF(P$32=0,0,P$32/PPA_fec!P$32)</f>
        <v>0</v>
      </c>
      <c r="Q144" s="229">
        <f>IF(Q$32=0,0,Q$32/PPA_fec!Q$32)</f>
        <v>0</v>
      </c>
    </row>
    <row r="145" spans="1:17" x14ac:dyDescent="0.25">
      <c r="A145" s="76" t="s">
        <v>82</v>
      </c>
      <c r="B145" s="228">
        <f>IF(B$33=0,0,B$33/PPA_fec!B$33)</f>
        <v>0</v>
      </c>
      <c r="C145" s="228">
        <f>IF(C$33=0,0,C$33/PPA_fec!C$33)</f>
        <v>0</v>
      </c>
      <c r="D145" s="228">
        <f>IF(D$33=0,0,D$33/PPA_fec!D$33)</f>
        <v>0</v>
      </c>
      <c r="E145" s="228">
        <f>IF(E$33=0,0,E$33/PPA_fec!E$33)</f>
        <v>0</v>
      </c>
      <c r="F145" s="228">
        <f>IF(F$33=0,0,F$33/PPA_fec!F$33)</f>
        <v>0</v>
      </c>
      <c r="G145" s="228">
        <f>IF(G$33=0,0,G$33/PPA_fec!G$33)</f>
        <v>0</v>
      </c>
      <c r="H145" s="228">
        <f>IF(H$33=0,0,H$33/PPA_fec!H$33)</f>
        <v>0</v>
      </c>
      <c r="I145" s="228">
        <f>IF(I$33=0,0,I$33/PPA_fec!I$33)</f>
        <v>0</v>
      </c>
      <c r="J145" s="228">
        <f>IF(J$33=0,0,J$33/PPA_fec!J$33)</f>
        <v>0</v>
      </c>
      <c r="K145" s="228">
        <f>IF(K$33=0,0,K$33/PPA_fec!K$33)</f>
        <v>0</v>
      </c>
      <c r="L145" s="228">
        <f>IF(L$33=0,0,L$33/PPA_fec!L$33)</f>
        <v>0</v>
      </c>
      <c r="M145" s="228">
        <f>IF(M$33=0,0,M$33/PPA_fec!M$33)</f>
        <v>0</v>
      </c>
      <c r="N145" s="228">
        <f>IF(N$33=0,0,N$33/PPA_fec!N$33)</f>
        <v>0</v>
      </c>
      <c r="O145" s="228">
        <f>IF(O$33=0,0,O$33/PPA_fec!O$33)</f>
        <v>0</v>
      </c>
      <c r="P145" s="228">
        <f>IF(P$33=0,0,P$33/PPA_fec!P$33)</f>
        <v>0</v>
      </c>
      <c r="Q145" s="228">
        <f>IF(Q$33=0,0,Q$33/PPA_fec!Q$33)</f>
        <v>0</v>
      </c>
    </row>
    <row r="146" spans="1:17" x14ac:dyDescent="0.25">
      <c r="A146" s="76" t="s">
        <v>81</v>
      </c>
      <c r="B146" s="228">
        <f>IF(B$34=0,0,B$34/PPA_fec!B$34)</f>
        <v>0</v>
      </c>
      <c r="C146" s="228">
        <f>IF(C$34=0,0,C$34/PPA_fec!C$34)</f>
        <v>0</v>
      </c>
      <c r="D146" s="228">
        <f>IF(D$34=0,0,D$34/PPA_fec!D$34)</f>
        <v>0</v>
      </c>
      <c r="E146" s="228">
        <f>IF(E$34=0,0,E$34/PPA_fec!E$34)</f>
        <v>0</v>
      </c>
      <c r="F146" s="228">
        <f>IF(F$34=0,0,F$34/PPA_fec!F$34)</f>
        <v>0</v>
      </c>
      <c r="G146" s="228">
        <f>IF(G$34=0,0,G$34/PPA_fec!G$34)</f>
        <v>0</v>
      </c>
      <c r="H146" s="228">
        <f>IF(H$34=0,0,H$34/PPA_fec!H$34)</f>
        <v>0</v>
      </c>
      <c r="I146" s="228">
        <f>IF(I$34=0,0,I$34/PPA_fec!I$34)</f>
        <v>0</v>
      </c>
      <c r="J146" s="228">
        <f>IF(J$34=0,0,J$34/PPA_fec!J$34)</f>
        <v>0</v>
      </c>
      <c r="K146" s="228">
        <f>IF(K$34=0,0,K$34/PPA_fec!K$34)</f>
        <v>0</v>
      </c>
      <c r="L146" s="228">
        <f>IF(L$34=0,0,L$34/PPA_fec!L$34)</f>
        <v>0</v>
      </c>
      <c r="M146" s="228">
        <f>IF(M$34=0,0,M$34/PPA_fec!M$34)</f>
        <v>0</v>
      </c>
      <c r="N146" s="228">
        <f>IF(N$34=0,0,N$34/PPA_fec!N$34)</f>
        <v>0</v>
      </c>
      <c r="O146" s="228">
        <f>IF(O$34=0,0,O$34/PPA_fec!O$34)</f>
        <v>0</v>
      </c>
      <c r="P146" s="228">
        <f>IF(P$34=0,0,P$34/PPA_fec!P$34)</f>
        <v>0</v>
      </c>
      <c r="Q146" s="228">
        <f>IF(Q$34=0,0,Q$34/PPA_fec!Q$34)</f>
        <v>0</v>
      </c>
    </row>
    <row r="147" spans="1:17" x14ac:dyDescent="0.25">
      <c r="A147" s="76" t="s">
        <v>80</v>
      </c>
      <c r="B147" s="228">
        <f>IF(B$35=0,0,B$35/PPA_fec!B$35)</f>
        <v>0</v>
      </c>
      <c r="C147" s="228">
        <f>IF(C$35=0,0,C$35/PPA_fec!C$35)</f>
        <v>0</v>
      </c>
      <c r="D147" s="228">
        <f>IF(D$35=0,0,D$35/PPA_fec!D$35)</f>
        <v>0</v>
      </c>
      <c r="E147" s="228">
        <f>IF(E$35=0,0,E$35/PPA_fec!E$35)</f>
        <v>0</v>
      </c>
      <c r="F147" s="228">
        <f>IF(F$35=0,0,F$35/PPA_fec!F$35)</f>
        <v>0</v>
      </c>
      <c r="G147" s="228">
        <f>IF(G$35=0,0,G$35/PPA_fec!G$35)</f>
        <v>0</v>
      </c>
      <c r="H147" s="228">
        <f>IF(H$35=0,0,H$35/PPA_fec!H$35)</f>
        <v>0</v>
      </c>
      <c r="I147" s="228">
        <f>IF(I$35=0,0,I$35/PPA_fec!I$35)</f>
        <v>0</v>
      </c>
      <c r="J147" s="228">
        <f>IF(J$35=0,0,J$35/PPA_fec!J$35)</f>
        <v>0</v>
      </c>
      <c r="K147" s="228">
        <f>IF(K$35=0,0,K$35/PPA_fec!K$35)</f>
        <v>0</v>
      </c>
      <c r="L147" s="228">
        <f>IF(L$35=0,0,L$35/PPA_fec!L$35)</f>
        <v>0</v>
      </c>
      <c r="M147" s="228">
        <f>IF(M$35=0,0,M$35/PPA_fec!M$35)</f>
        <v>0</v>
      </c>
      <c r="N147" s="228">
        <f>IF(N$35=0,0,N$35/PPA_fec!N$35)</f>
        <v>0</v>
      </c>
      <c r="O147" s="228">
        <f>IF(O$35=0,0,O$35/PPA_fec!O$35)</f>
        <v>0</v>
      </c>
      <c r="P147" s="228">
        <f>IF(P$35=0,0,P$35/PPA_fec!P$35)</f>
        <v>0</v>
      </c>
      <c r="Q147" s="228">
        <f>IF(Q$35=0,0,Q$35/PPA_fec!Q$35)</f>
        <v>0</v>
      </c>
    </row>
    <row r="148" spans="1:17" x14ac:dyDescent="0.25">
      <c r="A148" s="129" t="s">
        <v>79</v>
      </c>
      <c r="B148" s="227">
        <f>IF(B$36=0,0,B$36/PPA_fec!B$36)</f>
        <v>1.2909446910306375</v>
      </c>
      <c r="C148" s="227">
        <f>IF(C$36=0,0,C$36/PPA_fec!C$36)</f>
        <v>1.3034427502586496</v>
      </c>
      <c r="D148" s="227">
        <f>IF(D$36=0,0,D$36/PPA_fec!D$36)</f>
        <v>1.2953423086228855</v>
      </c>
      <c r="E148" s="227">
        <f>IF(E$36=0,0,E$36/PPA_fec!E$36)</f>
        <v>1.3181503909929415</v>
      </c>
      <c r="F148" s="227">
        <f>IF(F$36=0,0,F$36/PPA_fec!F$36)</f>
        <v>1.2289487167639717</v>
      </c>
      <c r="G148" s="227">
        <f>IF(G$36=0,0,G$36/PPA_fec!G$36)</f>
        <v>1.0688056977536555</v>
      </c>
      <c r="H148" s="227">
        <f>IF(H$36=0,0,H$36/PPA_fec!H$36)</f>
        <v>1.2581967549236865</v>
      </c>
      <c r="I148" s="227">
        <f>IF(I$36=0,0,I$36/PPA_fec!I$36)</f>
        <v>1.0151489913088061</v>
      </c>
      <c r="J148" s="227">
        <f>IF(J$36=0,0,J$36/PPA_fec!J$36)</f>
        <v>1.1473527152597442</v>
      </c>
      <c r="K148" s="227">
        <f>IF(K$36=0,0,K$36/PPA_fec!K$36)</f>
        <v>1.1285501921325662</v>
      </c>
      <c r="L148" s="227">
        <f>IF(L$36=0,0,L$36/PPA_fec!L$36)</f>
        <v>1.2313019281251547</v>
      </c>
      <c r="M148" s="227">
        <f>IF(M$36=0,0,M$36/PPA_fec!M$36)</f>
        <v>1.0886769650255985</v>
      </c>
      <c r="N148" s="227">
        <f>IF(N$36=0,0,N$36/PPA_fec!N$36)</f>
        <v>1.3025813347286759</v>
      </c>
      <c r="O148" s="227">
        <f>IF(O$36=0,0,O$36/PPA_fec!O$36)</f>
        <v>1.3822641814892385</v>
      </c>
      <c r="P148" s="227">
        <f>IF(P$36=0,0,P$36/PPA_fec!P$36)</f>
        <v>1.3154373717426147</v>
      </c>
      <c r="Q148" s="227">
        <f>IF(Q$36=0,0,Q$36/PPA_fec!Q$36)</f>
        <v>1.3802353804263296</v>
      </c>
    </row>
    <row r="149" spans="1:17" x14ac:dyDescent="0.25">
      <c r="A149" s="127" t="s">
        <v>238</v>
      </c>
      <c r="B149" s="225">
        <f>IF(B$41=0,0,B$41/PPA_fec!B$41)</f>
        <v>0.65919328026701551</v>
      </c>
      <c r="C149" s="225">
        <f>IF(C$41=0,0,C$41/PPA_fec!C$41)</f>
        <v>0.62893994415232535</v>
      </c>
      <c r="D149" s="225">
        <f>IF(D$41=0,0,D$41/PPA_fec!D$41)</f>
        <v>0.63290241475853704</v>
      </c>
      <c r="E149" s="225">
        <f>IF(E$41=0,0,E$41/PPA_fec!E$41)</f>
        <v>0.65265238680740834</v>
      </c>
      <c r="F149" s="225">
        <f>IF(F$41=0,0,F$41/PPA_fec!F$41)</f>
        <v>0.57134491682255628</v>
      </c>
      <c r="G149" s="225">
        <f>IF(G$41=0,0,G$41/PPA_fec!G$41)</f>
        <v>0.43693062521492998</v>
      </c>
      <c r="H149" s="225">
        <f>IF(H$41=0,0,H$41/PPA_fec!H$41)</f>
        <v>0.55300601325482124</v>
      </c>
      <c r="I149" s="225">
        <f>IF(I$41=0,0,I$41/PPA_fec!I$41)</f>
        <v>0.36133374831011589</v>
      </c>
      <c r="J149" s="225">
        <f>IF(J$41=0,0,J$41/PPA_fec!J$41)</f>
        <v>0.44132652600085948</v>
      </c>
      <c r="K149" s="225">
        <f>IF(K$41=0,0,K$41/PPA_fec!K$41)</f>
        <v>0.40693897587630351</v>
      </c>
      <c r="L149" s="225">
        <f>IF(L$41=0,0,L$41/PPA_fec!L$41)</f>
        <v>0.47101282144777668</v>
      </c>
      <c r="M149" s="225">
        <f>IF(M$41=0,0,M$41/PPA_fec!M$41)</f>
        <v>0.37980865638032557</v>
      </c>
      <c r="N149" s="225">
        <f>IF(N$41=0,0,N$41/PPA_fec!N$41)</f>
        <v>0.62891915299385315</v>
      </c>
      <c r="O149" s="225">
        <f>IF(O$41=0,0,O$41/PPA_fec!O$41)</f>
        <v>0.58894153862516052</v>
      </c>
      <c r="P149" s="225">
        <f>IF(P$41=0,0,P$41/PPA_fec!P$41)</f>
        <v>0.53878471692638419</v>
      </c>
      <c r="Q149" s="225">
        <f>IF(Q$41=0,0,Q$41/PPA_fec!Q$41)</f>
        <v>0.63504393402971915</v>
      </c>
    </row>
    <row r="150" spans="1:17" x14ac:dyDescent="0.25">
      <c r="A150" s="127" t="s">
        <v>237</v>
      </c>
      <c r="B150" s="226">
        <f>IF(B$54=0,0,B$54/PPA_fec!B$54)</f>
        <v>1.9761897095531982</v>
      </c>
      <c r="C150" s="226">
        <f>IF(C$54=0,0,C$54/PPA_fec!C$54)</f>
        <v>1.9447815563846078</v>
      </c>
      <c r="D150" s="226">
        <f>IF(D$54=0,0,D$54/PPA_fec!D$54)</f>
        <v>1.9505057844201321</v>
      </c>
      <c r="E150" s="226">
        <f>IF(E$54=0,0,E$54/PPA_fec!E$54)</f>
        <v>1.9585165773883959</v>
      </c>
      <c r="F150" s="226">
        <f>IF(F$54=0,0,F$54/PPA_fec!F$54)</f>
        <v>1.8955212075954047</v>
      </c>
      <c r="G150" s="226">
        <f>IF(G$54=0,0,G$54/PPA_fec!G$54)</f>
        <v>1.4624903258232429</v>
      </c>
      <c r="H150" s="226">
        <f>IF(H$54=0,0,H$54/PPA_fec!H$54)</f>
        <v>1.792278023420699</v>
      </c>
      <c r="I150" s="226">
        <f>IF(I$54=0,0,I$54/PPA_fec!I$54)</f>
        <v>1.4171582229676916</v>
      </c>
      <c r="J150" s="226">
        <f>IF(J$54=0,0,J$54/PPA_fec!J$54)</f>
        <v>1.5522674339650895</v>
      </c>
      <c r="K150" s="226">
        <f>IF(K$54=0,0,K$54/PPA_fec!K$54)</f>
        <v>1.3531548290954554</v>
      </c>
      <c r="L150" s="226">
        <f>IF(L$54=0,0,L$54/PPA_fec!L$54)</f>
        <v>1.368427689282423</v>
      </c>
      <c r="M150" s="226">
        <f>IF(M$54=0,0,M$54/PPA_fec!M$54)</f>
        <v>1.3174585325201309</v>
      </c>
      <c r="N150" s="226">
        <f>IF(N$54=0,0,N$54/PPA_fec!N$54)</f>
        <v>1.7866638815234646</v>
      </c>
      <c r="O150" s="226">
        <f>IF(O$54=0,0,O$54/PPA_fec!O$54)</f>
        <v>1.6613246777739841</v>
      </c>
      <c r="P150" s="226">
        <f>IF(P$54=0,0,P$54/PPA_fec!P$54)</f>
        <v>1.5398068070937634</v>
      </c>
      <c r="Q150" s="226">
        <f>IF(Q$54=0,0,Q$54/PPA_fec!Q$54)</f>
        <v>1.5925704155073974</v>
      </c>
    </row>
    <row r="151" spans="1:17" x14ac:dyDescent="0.25">
      <c r="A151" s="72" t="s">
        <v>236</v>
      </c>
      <c r="B151" s="258">
        <f>IF(B$67=0,0,B$67/PPA_fec!B$67)</f>
        <v>1.7605722409807023</v>
      </c>
      <c r="C151" s="258">
        <f>IF(C$67=0,0,C$67/PPA_fec!C$67)</f>
        <v>1.7237172014698157</v>
      </c>
      <c r="D151" s="258">
        <f>IF(D$67=0,0,D$67/PPA_fec!D$67)</f>
        <v>1.7297601611167868</v>
      </c>
      <c r="E151" s="258">
        <f>IF(E$67=0,0,E$67/PPA_fec!E$67)</f>
        <v>1.7445448080620503</v>
      </c>
      <c r="F151" s="258">
        <f>IF(F$67=0,0,F$67/PPA_fec!F$67)</f>
        <v>1.65972261034891</v>
      </c>
      <c r="G151" s="258">
        <f>IF(G$67=0,0,G$67/PPA_fec!G$67)</f>
        <v>1.2785324141628704</v>
      </c>
      <c r="H151" s="258">
        <f>IF(H$67=0,0,H$67/PPA_fec!H$67)</f>
        <v>1.5758077409775499</v>
      </c>
      <c r="I151" s="258">
        <f>IF(I$67=0,0,I$67/PPA_fec!I$67)</f>
        <v>1.2018789598455804</v>
      </c>
      <c r="J151" s="258">
        <f>IF(J$67=0,0,J$67/PPA_fec!J$67)</f>
        <v>1.344759868785697</v>
      </c>
      <c r="K151" s="258">
        <f>IF(K$67=0,0,K$67/PPA_fec!K$67)</f>
        <v>1.1843451020488305</v>
      </c>
      <c r="L151" s="258">
        <f>IF(L$67=0,0,L$67/PPA_fec!L$67)</f>
        <v>1.2253184211223069</v>
      </c>
      <c r="M151" s="258">
        <f>IF(M$67=0,0,M$67/PPA_fec!M$67)</f>
        <v>1.1442895723196513</v>
      </c>
      <c r="N151" s="258">
        <f>IF(N$67=0,0,N$67/PPA_fec!N$67)</f>
        <v>1.605494395498051</v>
      </c>
      <c r="O151" s="258">
        <f>IF(O$67=0,0,O$67/PPA_fec!O$67)</f>
        <v>1.4945097851263995</v>
      </c>
      <c r="P151" s="258">
        <f>IF(P$67=0,0,P$67/PPA_fec!P$67)</f>
        <v>1.3823684745808906</v>
      </c>
      <c r="Q151" s="258">
        <f>IF(Q$67=0,0,Q$67/PPA_fec!Q$67)</f>
        <v>1.4578259416678288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>IF(B$81=0,0,B$81/PPA_fec!B$81)</f>
        <v>0.26275677631018013</v>
      </c>
      <c r="C153" s="230">
        <f>IF(C$81=0,0,C$81/PPA_fec!C$81)</f>
        <v>0.26530061089558316</v>
      </c>
      <c r="D153" s="230">
        <f>IF(D$81=0,0,D$81/PPA_fec!D$81)</f>
        <v>0.26365186022044557</v>
      </c>
      <c r="E153" s="230">
        <f>IF(E$81=0,0,E$81/PPA_fec!E$81)</f>
        <v>0.26829418009596895</v>
      </c>
      <c r="F153" s="230">
        <f>IF(F$81=0,0,F$81/PPA_fec!F$81)</f>
        <v>0.250138216850818</v>
      </c>
      <c r="G153" s="230">
        <f>IF(G$81=0,0,G$81/PPA_fec!G$81)</f>
        <v>0.21754296802560563</v>
      </c>
      <c r="H153" s="230">
        <f>IF(H$81=0,0,H$81/PPA_fec!H$81)</f>
        <v>0.25609131482135022</v>
      </c>
      <c r="I153" s="230">
        <f>IF(I$81=0,0,I$81/PPA_fec!I$81)</f>
        <v>0.20662176953365896</v>
      </c>
      <c r="J153" s="230">
        <f>IF(J$81=0,0,J$81/PPA_fec!J$81)</f>
        <v>0.23353029982384244</v>
      </c>
      <c r="K153" s="230">
        <f>IF(K$81=0,0,K$81/PPA_fec!K$81)</f>
        <v>0.22970326494177429</v>
      </c>
      <c r="L153" s="230">
        <f>IF(L$81=0,0,L$81/PPA_fec!L$81)</f>
        <v>0.25061718565214386</v>
      </c>
      <c r="M153" s="230">
        <f>IF(M$81=0,0,M$81/PPA_fec!M$81)</f>
        <v>0.22158753334730441</v>
      </c>
      <c r="N153" s="230">
        <f>IF(N$81=0,0,N$81/PPA_fec!N$81)</f>
        <v>0.26512527978396233</v>
      </c>
      <c r="O153" s="230">
        <f>IF(O$81=0,0,O$81/PPA_fec!O$81)</f>
        <v>0.28134379641561447</v>
      </c>
      <c r="P153" s="230">
        <f>IF(P$81=0,0,P$81/PPA_fec!P$81)</f>
        <v>0.26774197658389265</v>
      </c>
      <c r="Q153" s="230">
        <f>IF(Q$81=0,0,Q$81/PPA_fec!Q$81)</f>
        <v>0.28093085755714264</v>
      </c>
    </row>
    <row r="154" spans="1:17" x14ac:dyDescent="0.25">
      <c r="A154" s="132" t="s">
        <v>83</v>
      </c>
      <c r="B154" s="275">
        <f>IF(B$82=0,0,B$82/PPA_fec!B$82)</f>
        <v>0</v>
      </c>
      <c r="C154" s="275">
        <f>IF(C$82=0,0,C$82/PPA_fec!C$82)</f>
        <v>0</v>
      </c>
      <c r="D154" s="275">
        <f>IF(D$82=0,0,D$82/PPA_fec!D$82)</f>
        <v>0</v>
      </c>
      <c r="E154" s="275">
        <f>IF(E$82=0,0,E$82/PPA_fec!E$82)</f>
        <v>0</v>
      </c>
      <c r="F154" s="275">
        <f>IF(F$82=0,0,F$82/PPA_fec!F$82)</f>
        <v>0</v>
      </c>
      <c r="G154" s="275">
        <f>IF(G$82=0,0,G$82/PPA_fec!G$82)</f>
        <v>0</v>
      </c>
      <c r="H154" s="275">
        <f>IF(H$82=0,0,H$82/PPA_fec!H$82)</f>
        <v>0</v>
      </c>
      <c r="I154" s="275">
        <f>IF(I$82=0,0,I$82/PPA_fec!I$82)</f>
        <v>0</v>
      </c>
      <c r="J154" s="275">
        <f>IF(J$82=0,0,J$82/PPA_fec!J$82)</f>
        <v>0</v>
      </c>
      <c r="K154" s="275">
        <f>IF(K$82=0,0,K$82/PPA_fec!K$82)</f>
        <v>0</v>
      </c>
      <c r="L154" s="275">
        <f>IF(L$82=0,0,L$82/PPA_fec!L$82)</f>
        <v>0</v>
      </c>
      <c r="M154" s="275">
        <f>IF(M$82=0,0,M$82/PPA_fec!M$82)</f>
        <v>0</v>
      </c>
      <c r="N154" s="275">
        <f>IF(N$82=0,0,N$82/PPA_fec!N$82)</f>
        <v>0</v>
      </c>
      <c r="O154" s="275">
        <f>IF(O$82=0,0,O$82/PPA_fec!O$82)</f>
        <v>0</v>
      </c>
      <c r="P154" s="275">
        <f>IF(P$82=0,0,P$82/PPA_fec!P$82)</f>
        <v>0</v>
      </c>
      <c r="Q154" s="275">
        <f>IF(Q$82=0,0,Q$82/PPA_fec!Q$82)</f>
        <v>0</v>
      </c>
    </row>
    <row r="155" spans="1:17" x14ac:dyDescent="0.25">
      <c r="A155" s="76" t="s">
        <v>82</v>
      </c>
      <c r="B155" s="274">
        <f>IF(B$83=0,0,B$83/PPA_fec!B$83)</f>
        <v>0</v>
      </c>
      <c r="C155" s="274">
        <f>IF(C$83=0,0,C$83/PPA_fec!C$83)</f>
        <v>0</v>
      </c>
      <c r="D155" s="274">
        <f>IF(D$83=0,0,D$83/PPA_fec!D$83)</f>
        <v>0</v>
      </c>
      <c r="E155" s="274">
        <f>IF(E$83=0,0,E$83/PPA_fec!E$83)</f>
        <v>0</v>
      </c>
      <c r="F155" s="274">
        <f>IF(F$83=0,0,F$83/PPA_fec!F$83)</f>
        <v>0</v>
      </c>
      <c r="G155" s="274">
        <f>IF(G$83=0,0,G$83/PPA_fec!G$83)</f>
        <v>0</v>
      </c>
      <c r="H155" s="274">
        <f>IF(H$83=0,0,H$83/PPA_fec!H$83)</f>
        <v>0</v>
      </c>
      <c r="I155" s="274">
        <f>IF(I$83=0,0,I$83/PPA_fec!I$83)</f>
        <v>0</v>
      </c>
      <c r="J155" s="274">
        <f>IF(J$83=0,0,J$83/PPA_fec!J$83)</f>
        <v>0</v>
      </c>
      <c r="K155" s="274">
        <f>IF(K$83=0,0,K$83/PPA_fec!K$83)</f>
        <v>0</v>
      </c>
      <c r="L155" s="274">
        <f>IF(L$83=0,0,L$83/PPA_fec!L$83)</f>
        <v>0</v>
      </c>
      <c r="M155" s="274">
        <f>IF(M$83=0,0,M$83/PPA_fec!M$83)</f>
        <v>0</v>
      </c>
      <c r="N155" s="274">
        <f>IF(N$83=0,0,N$83/PPA_fec!N$83)</f>
        <v>0</v>
      </c>
      <c r="O155" s="274">
        <f>IF(O$83=0,0,O$83/PPA_fec!O$83)</f>
        <v>0</v>
      </c>
      <c r="P155" s="274">
        <f>IF(P$83=0,0,P$83/PPA_fec!P$83)</f>
        <v>0</v>
      </c>
      <c r="Q155" s="274">
        <f>IF(Q$83=0,0,Q$83/PPA_fec!Q$83)</f>
        <v>0</v>
      </c>
    </row>
    <row r="156" spans="1:17" x14ac:dyDescent="0.25">
      <c r="A156" s="76" t="s">
        <v>81</v>
      </c>
      <c r="B156" s="274">
        <f>IF(B$84=0,0,B$84/PPA_fec!B$84)</f>
        <v>0</v>
      </c>
      <c r="C156" s="274">
        <f>IF(C$84=0,0,C$84/PPA_fec!C$84)</f>
        <v>0</v>
      </c>
      <c r="D156" s="274">
        <f>IF(D$84=0,0,D$84/PPA_fec!D$84)</f>
        <v>0</v>
      </c>
      <c r="E156" s="274">
        <f>IF(E$84=0,0,E$84/PPA_fec!E$84)</f>
        <v>0</v>
      </c>
      <c r="F156" s="274">
        <f>IF(F$84=0,0,F$84/PPA_fec!F$84)</f>
        <v>0</v>
      </c>
      <c r="G156" s="274">
        <f>IF(G$84=0,0,G$84/PPA_fec!G$84)</f>
        <v>0</v>
      </c>
      <c r="H156" s="274">
        <f>IF(H$84=0,0,H$84/PPA_fec!H$84)</f>
        <v>0</v>
      </c>
      <c r="I156" s="274">
        <f>IF(I$84=0,0,I$84/PPA_fec!I$84)</f>
        <v>0</v>
      </c>
      <c r="J156" s="274">
        <f>IF(J$84=0,0,J$84/PPA_fec!J$84)</f>
        <v>0</v>
      </c>
      <c r="K156" s="274">
        <f>IF(K$84=0,0,K$84/PPA_fec!K$84)</f>
        <v>0</v>
      </c>
      <c r="L156" s="274">
        <f>IF(L$84=0,0,L$84/PPA_fec!L$84)</f>
        <v>0</v>
      </c>
      <c r="M156" s="274">
        <f>IF(M$84=0,0,M$84/PPA_fec!M$84)</f>
        <v>0</v>
      </c>
      <c r="N156" s="274">
        <f>IF(N$84=0,0,N$84/PPA_fec!N$84)</f>
        <v>0</v>
      </c>
      <c r="O156" s="274">
        <f>IF(O$84=0,0,O$84/PPA_fec!O$84)</f>
        <v>0</v>
      </c>
      <c r="P156" s="274">
        <f>IF(P$84=0,0,P$84/PPA_fec!P$84)</f>
        <v>0</v>
      </c>
      <c r="Q156" s="274">
        <f>IF(Q$84=0,0,Q$84/PPA_fec!Q$84)</f>
        <v>0</v>
      </c>
    </row>
    <row r="157" spans="1:17" x14ac:dyDescent="0.25">
      <c r="A157" s="76" t="s">
        <v>80</v>
      </c>
      <c r="B157" s="274">
        <f>IF(B$85=0,0,B$85/PPA_fec!B$85)</f>
        <v>0</v>
      </c>
      <c r="C157" s="274">
        <f>IF(C$85=0,0,C$85/PPA_fec!C$85)</f>
        <v>0</v>
      </c>
      <c r="D157" s="274">
        <f>IF(D$85=0,0,D$85/PPA_fec!D$85)</f>
        <v>0</v>
      </c>
      <c r="E157" s="274">
        <f>IF(E$85=0,0,E$85/PPA_fec!E$85)</f>
        <v>0</v>
      </c>
      <c r="F157" s="274">
        <f>IF(F$85=0,0,F$85/PPA_fec!F$85)</f>
        <v>0</v>
      </c>
      <c r="G157" s="274">
        <f>IF(G$85=0,0,G$85/PPA_fec!G$85)</f>
        <v>0</v>
      </c>
      <c r="H157" s="274">
        <f>IF(H$85=0,0,H$85/PPA_fec!H$85)</f>
        <v>0</v>
      </c>
      <c r="I157" s="274">
        <f>IF(I$85=0,0,I$85/PPA_fec!I$85)</f>
        <v>0</v>
      </c>
      <c r="J157" s="274">
        <f>IF(J$85=0,0,J$85/PPA_fec!J$85)</f>
        <v>0</v>
      </c>
      <c r="K157" s="274">
        <f>IF(K$85=0,0,K$85/PPA_fec!K$85)</f>
        <v>0</v>
      </c>
      <c r="L157" s="274">
        <f>IF(L$85=0,0,L$85/PPA_fec!L$85)</f>
        <v>0</v>
      </c>
      <c r="M157" s="274">
        <f>IF(M$85=0,0,M$85/PPA_fec!M$85)</f>
        <v>0</v>
      </c>
      <c r="N157" s="274">
        <f>IF(N$85=0,0,N$85/PPA_fec!N$85)</f>
        <v>0</v>
      </c>
      <c r="O157" s="274">
        <f>IF(O$85=0,0,O$85/PPA_fec!O$85)</f>
        <v>0</v>
      </c>
      <c r="P157" s="274">
        <f>IF(P$85=0,0,P$85/PPA_fec!P$85)</f>
        <v>0</v>
      </c>
      <c r="Q157" s="274">
        <f>IF(Q$85=0,0,Q$85/PPA_fec!Q$85)</f>
        <v>0</v>
      </c>
    </row>
    <row r="158" spans="1:17" x14ac:dyDescent="0.25">
      <c r="A158" s="129" t="s">
        <v>79</v>
      </c>
      <c r="B158" s="273">
        <f>IF(B$86=0,0,B$86/PPA_fec!B$86)</f>
        <v>1.2909446910306375</v>
      </c>
      <c r="C158" s="273">
        <f>IF(C$86=0,0,C$86/PPA_fec!C$86)</f>
        <v>1.3034427502586499</v>
      </c>
      <c r="D158" s="273">
        <f>IF(D$86=0,0,D$86/PPA_fec!D$86)</f>
        <v>1.2953423086228857</v>
      </c>
      <c r="E158" s="273">
        <f>IF(E$86=0,0,E$86/PPA_fec!E$86)</f>
        <v>1.3181503909929415</v>
      </c>
      <c r="F158" s="273">
        <f>IF(F$86=0,0,F$86/PPA_fec!F$86)</f>
        <v>1.2289487167639717</v>
      </c>
      <c r="G158" s="273">
        <f>IF(G$86=0,0,G$86/PPA_fec!G$86)</f>
        <v>1.0688056977536555</v>
      </c>
      <c r="H158" s="273">
        <f>IF(H$86=0,0,H$86/PPA_fec!H$86)</f>
        <v>1.2581967549236865</v>
      </c>
      <c r="I158" s="273">
        <f>IF(I$86=0,0,I$86/PPA_fec!I$86)</f>
        <v>1.0151489913088059</v>
      </c>
      <c r="J158" s="273">
        <f>IF(J$86=0,0,J$86/PPA_fec!J$86)</f>
        <v>1.147352715259744</v>
      </c>
      <c r="K158" s="273">
        <f>IF(K$86=0,0,K$86/PPA_fec!K$86)</f>
        <v>1.128550192132566</v>
      </c>
      <c r="L158" s="273">
        <f>IF(L$86=0,0,L$86/PPA_fec!L$86)</f>
        <v>1.2313019281251547</v>
      </c>
      <c r="M158" s="273">
        <f>IF(M$86=0,0,M$86/PPA_fec!M$86)</f>
        <v>1.0886769650255985</v>
      </c>
      <c r="N158" s="273">
        <f>IF(N$86=0,0,N$86/PPA_fec!N$86)</f>
        <v>1.3025813347286757</v>
      </c>
      <c r="O158" s="273">
        <f>IF(O$86=0,0,O$86/PPA_fec!O$86)</f>
        <v>1.382264181489238</v>
      </c>
      <c r="P158" s="273">
        <f>IF(P$86=0,0,P$86/PPA_fec!P$86)</f>
        <v>1.3154373717426147</v>
      </c>
      <c r="Q158" s="273">
        <f>IF(Q$86=0,0,Q$86/PPA_fec!Q$86)</f>
        <v>1.3802353804263299</v>
      </c>
    </row>
    <row r="159" spans="1:17" x14ac:dyDescent="0.25">
      <c r="A159" s="72" t="s">
        <v>235</v>
      </c>
      <c r="B159" s="272">
        <f>IF(B$91=0,0,B$91/PPA_fec!B$91)</f>
        <v>0</v>
      </c>
      <c r="C159" s="272">
        <f>IF(C$91=0,0,C$91/PPA_fec!C$91)</f>
        <v>0</v>
      </c>
      <c r="D159" s="272">
        <f>IF(D$91=0,0,D$91/PPA_fec!D$91)</f>
        <v>0</v>
      </c>
      <c r="E159" s="272">
        <f>IF(E$91=0,0,E$91/PPA_fec!E$91)</f>
        <v>0</v>
      </c>
      <c r="F159" s="272">
        <f>IF(F$91=0,0,F$91/PPA_fec!F$91)</f>
        <v>0</v>
      </c>
      <c r="G159" s="272">
        <f>IF(G$91=0,0,G$91/PPA_fec!G$91)</f>
        <v>0</v>
      </c>
      <c r="H159" s="272">
        <f>IF(H$91=0,0,H$91/PPA_fec!H$91)</f>
        <v>0</v>
      </c>
      <c r="I159" s="272">
        <f>IF(I$91=0,0,I$91/PPA_fec!I$91)</f>
        <v>0</v>
      </c>
      <c r="J159" s="272">
        <f>IF(J$91=0,0,J$91/PPA_fec!J$91)</f>
        <v>0</v>
      </c>
      <c r="K159" s="272">
        <f>IF(K$91=0,0,K$91/PPA_fec!K$91)</f>
        <v>0</v>
      </c>
      <c r="L159" s="272">
        <f>IF(L$91=0,0,L$91/PPA_fec!L$91)</f>
        <v>0</v>
      </c>
      <c r="M159" s="272">
        <f>IF(M$91=0,0,M$91/PPA_fec!M$91)</f>
        <v>0</v>
      </c>
      <c r="N159" s="272">
        <f>IF(N$91=0,0,N$91/PPA_fec!N$91)</f>
        <v>0</v>
      </c>
      <c r="O159" s="272">
        <f>IF(O$91=0,0,O$91/PPA_fec!O$91)</f>
        <v>0</v>
      </c>
      <c r="P159" s="272">
        <f>IF(P$91=0,0,P$91/PPA_fec!P$91)</f>
        <v>0</v>
      </c>
      <c r="Q159" s="272">
        <f>IF(Q$91=0,0,Q$91/PPA_fec!Q$91)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43353.036002149376</v>
      </c>
      <c r="C3" s="46">
        <v>42363.939821893342</v>
      </c>
      <c r="D3" s="46">
        <v>43650.503620126532</v>
      </c>
      <c r="E3" s="46">
        <v>44010.97055860293</v>
      </c>
      <c r="F3" s="46">
        <v>45338.285196361263</v>
      </c>
      <c r="G3" s="46">
        <v>43202.904834164314</v>
      </c>
      <c r="H3" s="46">
        <v>41675.273373864715</v>
      </c>
      <c r="I3" s="46">
        <v>42487.793247151763</v>
      </c>
      <c r="J3" s="46">
        <v>41129.473236527127</v>
      </c>
      <c r="K3" s="46">
        <v>40120.564654563073</v>
      </c>
      <c r="L3" s="46">
        <v>39079</v>
      </c>
      <c r="M3" s="46">
        <v>41058.963905737299</v>
      </c>
      <c r="N3" s="46">
        <v>41256.025313710605</v>
      </c>
      <c r="O3" s="46">
        <v>42710.424029998336</v>
      </c>
      <c r="P3" s="46">
        <v>44148.645483644315</v>
      </c>
      <c r="Q3" s="46">
        <v>45141.985675952201</v>
      </c>
    </row>
    <row r="5" spans="1:17" x14ac:dyDescent="0.25">
      <c r="A5" s="31" t="s">
        <v>257</v>
      </c>
      <c r="B5" s="46">
        <v>35731.837268658273</v>
      </c>
      <c r="C5" s="46">
        <v>36747.024728948985</v>
      </c>
      <c r="D5" s="46">
        <v>37644.101071760844</v>
      </c>
      <c r="E5" s="46">
        <v>37514.798266762547</v>
      </c>
      <c r="F5" s="46">
        <v>37040.992079549738</v>
      </c>
      <c r="G5" s="46">
        <v>31135.80209334561</v>
      </c>
      <c r="H5" s="46">
        <v>32095.347504517889</v>
      </c>
      <c r="I5" s="46">
        <v>34171.729849090079</v>
      </c>
      <c r="J5" s="46">
        <v>34596.378186473288</v>
      </c>
      <c r="K5" s="46">
        <v>35535.111298630836</v>
      </c>
      <c r="L5" s="46">
        <v>37991.639346738753</v>
      </c>
      <c r="M5" s="46">
        <v>35557.850715664405</v>
      </c>
      <c r="N5" s="46">
        <v>39717.009668044935</v>
      </c>
      <c r="O5" s="46">
        <v>43686.726481478232</v>
      </c>
      <c r="P5" s="46">
        <v>43283.967024251535</v>
      </c>
      <c r="Q5" s="46">
        <v>46660.87876984755</v>
      </c>
    </row>
    <row r="6" spans="1:17" x14ac:dyDescent="0.25">
      <c r="A6" s="294" t="s">
        <v>256</v>
      </c>
      <c r="B6" s="293">
        <v>44664.796585822842</v>
      </c>
      <c r="C6" s="293">
        <v>42364.637449824033</v>
      </c>
      <c r="D6" s="293">
        <v>40536.707729786969</v>
      </c>
      <c r="E6" s="293">
        <v>40319.857114824925</v>
      </c>
      <c r="F6" s="293">
        <v>40510.232151355456</v>
      </c>
      <c r="G6" s="293">
        <v>36240.124138517072</v>
      </c>
      <c r="H6" s="293">
        <v>35844.980930099169</v>
      </c>
      <c r="I6" s="293">
        <v>36410.692630821737</v>
      </c>
      <c r="J6" s="293">
        <v>37189.806002482495</v>
      </c>
      <c r="K6" s="293">
        <v>38718.3368261715</v>
      </c>
      <c r="L6" s="293">
        <v>40086.382096751702</v>
      </c>
      <c r="M6" s="293">
        <v>38502.207930944111</v>
      </c>
      <c r="N6" s="293">
        <v>43214.48472101814</v>
      </c>
      <c r="O6" s="293">
        <v>47475.605943246286</v>
      </c>
      <c r="P6" s="293">
        <v>47727.004693458592</v>
      </c>
      <c r="Q6" s="293">
        <v>49390.746842303262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0</v>
      </c>
      <c r="F7" s="291">
        <v>2693.1422981881174</v>
      </c>
      <c r="G7" s="291">
        <v>0</v>
      </c>
      <c r="H7" s="291">
        <v>2552.6986527894151</v>
      </c>
      <c r="I7" s="291">
        <v>2592.985785292507</v>
      </c>
      <c r="J7" s="291">
        <v>2648.4703078840257</v>
      </c>
      <c r="K7" s="291">
        <v>5148.0322419514041</v>
      </c>
      <c r="L7" s="291">
        <v>1368.0452705802018</v>
      </c>
      <c r="M7" s="291">
        <v>2559.6477543017509</v>
      </c>
      <c r="N7" s="291">
        <v>5387.6697447556726</v>
      </c>
      <c r="O7" s="291">
        <v>5571.6020106988535</v>
      </c>
      <c r="P7" s="291">
        <v>2800.5527263052845</v>
      </c>
      <c r="Q7" s="291">
        <v>2898.1787483182388</v>
      </c>
    </row>
    <row r="8" spans="1:17" x14ac:dyDescent="0.25">
      <c r="A8" s="290" t="s">
        <v>254</v>
      </c>
      <c r="B8" s="289"/>
      <c r="C8" s="289">
        <f>B6+C7-C6</f>
        <v>2300.1591359988088</v>
      </c>
      <c r="D8" s="289">
        <f t="shared" ref="D8:Q8" si="0">C6+D7-D6</f>
        <v>1827.9297200370638</v>
      </c>
      <c r="E8" s="289">
        <f t="shared" si="0"/>
        <v>216.85061496204435</v>
      </c>
      <c r="F8" s="289">
        <f t="shared" si="0"/>
        <v>2502.7672616575874</v>
      </c>
      <c r="G8" s="289">
        <f t="shared" si="0"/>
        <v>4270.1080128383837</v>
      </c>
      <c r="H8" s="289">
        <f t="shared" si="0"/>
        <v>2947.8418612073219</v>
      </c>
      <c r="I8" s="289">
        <f t="shared" si="0"/>
        <v>2027.2740845699373</v>
      </c>
      <c r="J8" s="289">
        <f t="shared" si="0"/>
        <v>1869.3569362232665</v>
      </c>
      <c r="K8" s="289">
        <f t="shared" si="0"/>
        <v>3619.5014182624</v>
      </c>
      <c r="L8" s="289">
        <f t="shared" si="0"/>
        <v>0</v>
      </c>
      <c r="M8" s="289">
        <f t="shared" si="0"/>
        <v>4143.8219201093452</v>
      </c>
      <c r="N8" s="289">
        <f t="shared" si="0"/>
        <v>675.39295468164346</v>
      </c>
      <c r="O8" s="289">
        <f t="shared" si="0"/>
        <v>1310.4807884707043</v>
      </c>
      <c r="P8" s="289">
        <f t="shared" si="0"/>
        <v>2549.1539760929809</v>
      </c>
      <c r="Q8" s="289">
        <f t="shared" si="0"/>
        <v>1234.4365994735708</v>
      </c>
    </row>
    <row r="9" spans="1:17" x14ac:dyDescent="0.25">
      <c r="A9" s="288" t="s">
        <v>253</v>
      </c>
      <c r="B9" s="287">
        <f>B6-B5</f>
        <v>8932.9593171645683</v>
      </c>
      <c r="C9" s="287">
        <f t="shared" ref="C9:Q9" si="1">C6-C5</f>
        <v>5617.6127208750477</v>
      </c>
      <c r="D9" s="287">
        <f t="shared" si="1"/>
        <v>2892.6066580261249</v>
      </c>
      <c r="E9" s="287">
        <f t="shared" si="1"/>
        <v>2805.0588480623774</v>
      </c>
      <c r="F9" s="287">
        <f t="shared" si="1"/>
        <v>3469.2400718057179</v>
      </c>
      <c r="G9" s="287">
        <f t="shared" si="1"/>
        <v>5104.3220451714624</v>
      </c>
      <c r="H9" s="287">
        <f t="shared" si="1"/>
        <v>3749.6334255812799</v>
      </c>
      <c r="I9" s="287">
        <f t="shared" si="1"/>
        <v>2238.9627817316577</v>
      </c>
      <c r="J9" s="287">
        <f t="shared" si="1"/>
        <v>2593.4278160092072</v>
      </c>
      <c r="K9" s="287">
        <f t="shared" si="1"/>
        <v>3183.2255275406642</v>
      </c>
      <c r="L9" s="287">
        <f t="shared" si="1"/>
        <v>2094.7427500129488</v>
      </c>
      <c r="M9" s="287">
        <f t="shared" si="1"/>
        <v>2944.357215279706</v>
      </c>
      <c r="N9" s="287">
        <f t="shared" si="1"/>
        <v>3497.4750529732046</v>
      </c>
      <c r="O9" s="287">
        <f t="shared" si="1"/>
        <v>3788.8794617680542</v>
      </c>
      <c r="P9" s="287">
        <f t="shared" si="1"/>
        <v>4443.0376692070568</v>
      </c>
      <c r="Q9" s="287">
        <f t="shared" si="1"/>
        <v>2729.8680724557125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5026.1577052916109</v>
      </c>
      <c r="C12" s="38">
        <v>5176.0767599999999</v>
      </c>
      <c r="D12" s="38">
        <v>5301.2820599999995</v>
      </c>
      <c r="E12" s="38">
        <v>5261.4494199999999</v>
      </c>
      <c r="F12" s="38">
        <v>5153.1529699999992</v>
      </c>
      <c r="G12" s="38">
        <v>4303.7413077076872</v>
      </c>
      <c r="H12" s="38">
        <v>4365.5614100000003</v>
      </c>
      <c r="I12" s="38">
        <v>4579.4381000000003</v>
      </c>
      <c r="J12" s="38">
        <v>4514.4476500000001</v>
      </c>
      <c r="K12" s="38">
        <v>4452.6100200000001</v>
      </c>
      <c r="L12" s="38">
        <v>4774.3035985801171</v>
      </c>
      <c r="M12" s="38">
        <v>4352.165915937434</v>
      </c>
      <c r="N12" s="38">
        <v>4692.8206969182602</v>
      </c>
      <c r="O12" s="38">
        <v>4919.1224109250206</v>
      </c>
      <c r="P12" s="38">
        <v>4757.9870934716528</v>
      </c>
      <c r="Q12" s="38">
        <v>5068.6514575492456</v>
      </c>
    </row>
    <row r="13" spans="1:17" x14ac:dyDescent="0.25">
      <c r="A13" s="55" t="s">
        <v>33</v>
      </c>
      <c r="B13" s="54">
        <v>387.40963448885458</v>
      </c>
      <c r="C13" s="54">
        <v>312.12477000000001</v>
      </c>
      <c r="D13" s="54">
        <v>287.79585000000003</v>
      </c>
      <c r="E13" s="54">
        <v>302.48411999999996</v>
      </c>
      <c r="F13" s="54">
        <v>385.91494</v>
      </c>
      <c r="G13" s="54">
        <v>502.67887604903967</v>
      </c>
      <c r="H13" s="54">
        <v>507.59662000000003</v>
      </c>
      <c r="I13" s="54">
        <v>568.19657000000007</v>
      </c>
      <c r="J13" s="54">
        <v>420.10803000000004</v>
      </c>
      <c r="K13" s="54">
        <v>368.43024000000003</v>
      </c>
      <c r="L13" s="54">
        <v>366.38897754006166</v>
      </c>
      <c r="M13" s="54">
        <v>317.67577905171771</v>
      </c>
      <c r="N13" s="54">
        <v>364.80997122960383</v>
      </c>
      <c r="O13" s="54">
        <v>192.79800238770292</v>
      </c>
      <c r="P13" s="54">
        <v>154.31271028100235</v>
      </c>
      <c r="Q13" s="54">
        <v>272.76666860109913</v>
      </c>
    </row>
    <row r="14" spans="1:17" x14ac:dyDescent="0.25">
      <c r="A14" s="52" t="s">
        <v>32</v>
      </c>
      <c r="B14" s="51">
        <v>571.75073962059435</v>
      </c>
      <c r="C14" s="51">
        <v>751.98133000000007</v>
      </c>
      <c r="D14" s="51">
        <v>792.94093999999996</v>
      </c>
      <c r="E14" s="51">
        <v>662.09722999999997</v>
      </c>
      <c r="F14" s="51">
        <v>613.83758999999998</v>
      </c>
      <c r="G14" s="51">
        <v>476.97709466690702</v>
      </c>
      <c r="H14" s="51">
        <v>484.18196999999998</v>
      </c>
      <c r="I14" s="51">
        <v>474.70066999999995</v>
      </c>
      <c r="J14" s="51">
        <v>391.00031000000001</v>
      </c>
      <c r="K14" s="51">
        <v>303.88874999999996</v>
      </c>
      <c r="L14" s="51">
        <v>335.19848132757471</v>
      </c>
      <c r="M14" s="51">
        <v>363.57256659318944</v>
      </c>
      <c r="N14" s="51">
        <v>333.61771343465227</v>
      </c>
      <c r="O14" s="51">
        <v>283.38997326446537</v>
      </c>
      <c r="P14" s="51">
        <v>214.33902461887683</v>
      </c>
      <c r="Q14" s="51">
        <v>257.5248193178885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180.18611731287001</v>
      </c>
      <c r="C16" s="51">
        <v>159.28631999999999</v>
      </c>
      <c r="D16" s="51">
        <v>142.81368000000001</v>
      </c>
      <c r="E16" s="51">
        <v>138.37517</v>
      </c>
      <c r="F16" s="51">
        <v>132.86588</v>
      </c>
      <c r="G16" s="51">
        <v>106.57362413796336</v>
      </c>
      <c r="H16" s="51">
        <v>116.44014</v>
      </c>
      <c r="I16" s="51">
        <v>120.86378999999999</v>
      </c>
      <c r="J16" s="51">
        <v>116.44184</v>
      </c>
      <c r="K16" s="51">
        <v>90.040289999999999</v>
      </c>
      <c r="L16" s="51">
        <v>114.26413383016376</v>
      </c>
      <c r="M16" s="51">
        <v>97.784116316220974</v>
      </c>
      <c r="N16" s="51">
        <v>79.104029890420009</v>
      </c>
      <c r="O16" s="51">
        <v>110.96745925143391</v>
      </c>
      <c r="P16" s="51">
        <v>103.27575806097181</v>
      </c>
      <c r="Q16" s="51">
        <v>97.783012820675665</v>
      </c>
    </row>
    <row r="17" spans="1:17" x14ac:dyDescent="0.25">
      <c r="A17" s="53" t="s">
        <v>76</v>
      </c>
      <c r="B17" s="51">
        <v>68.643363023239317</v>
      </c>
      <c r="C17" s="51">
        <v>90.200199999999995</v>
      </c>
      <c r="D17" s="51">
        <v>91.210149999999999</v>
      </c>
      <c r="E17" s="51">
        <v>63.508319999999998</v>
      </c>
      <c r="F17" s="51">
        <v>96.317350000000005</v>
      </c>
      <c r="G17" s="51">
        <v>66.590557747820071</v>
      </c>
      <c r="H17" s="51">
        <v>69.684039999999996</v>
      </c>
      <c r="I17" s="51">
        <v>75.814089999999993</v>
      </c>
      <c r="J17" s="51">
        <v>61.487760000000002</v>
      </c>
      <c r="K17" s="51">
        <v>39.988129999999998</v>
      </c>
      <c r="L17" s="51">
        <v>46.099152366868715</v>
      </c>
      <c r="M17" s="51">
        <v>45.094403599140144</v>
      </c>
      <c r="N17" s="51">
        <v>33.821552129452712</v>
      </c>
      <c r="O17" s="51">
        <v>34.847298993243029</v>
      </c>
      <c r="P17" s="51">
        <v>31.766982235905843</v>
      </c>
      <c r="Q17" s="51">
        <v>45.09596057823623</v>
      </c>
    </row>
    <row r="18" spans="1:17" x14ac:dyDescent="0.25">
      <c r="A18" s="53" t="s">
        <v>29</v>
      </c>
      <c r="B18" s="51">
        <v>322.92125928448502</v>
      </c>
      <c r="C18" s="51">
        <v>494.89577000000003</v>
      </c>
      <c r="D18" s="51">
        <v>542.71654999999998</v>
      </c>
      <c r="E18" s="51">
        <v>458.71355999999997</v>
      </c>
      <c r="F18" s="51">
        <v>383.15397999999999</v>
      </c>
      <c r="G18" s="51">
        <v>303.8129127811236</v>
      </c>
      <c r="H18" s="51">
        <v>298.05779000000001</v>
      </c>
      <c r="I18" s="51">
        <v>278.02278999999999</v>
      </c>
      <c r="J18" s="51">
        <v>213.07070999999999</v>
      </c>
      <c r="K18" s="51">
        <v>173.86033</v>
      </c>
      <c r="L18" s="51">
        <v>174.83519513054225</v>
      </c>
      <c r="M18" s="51">
        <v>220.69404667782828</v>
      </c>
      <c r="N18" s="51">
        <v>220.69213141477957</v>
      </c>
      <c r="O18" s="51">
        <v>137.57521501978843</v>
      </c>
      <c r="P18" s="51">
        <v>79.296284321999195</v>
      </c>
      <c r="Q18" s="51">
        <v>114.6458459189766</v>
      </c>
    </row>
    <row r="19" spans="1:17" x14ac:dyDescent="0.25">
      <c r="A19" s="53" t="s">
        <v>28</v>
      </c>
      <c r="B19" s="51">
        <v>0</v>
      </c>
      <c r="C19" s="51">
        <v>7.599040000000004</v>
      </c>
      <c r="D19" s="51">
        <v>16.200559999999999</v>
      </c>
      <c r="E19" s="51">
        <v>1.5001800000000001</v>
      </c>
      <c r="F19" s="51">
        <v>1.50038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2467.0075383724834</v>
      </c>
      <c r="C20" s="51">
        <v>2448.2962900000002</v>
      </c>
      <c r="D20" s="51">
        <v>2513.2592399999999</v>
      </c>
      <c r="E20" s="51">
        <v>2519.3304600000001</v>
      </c>
      <c r="F20" s="51">
        <v>2398.5865899999999</v>
      </c>
      <c r="G20" s="51">
        <v>1605.6989797257172</v>
      </c>
      <c r="H20" s="51">
        <v>1625.1886500000001</v>
      </c>
      <c r="I20" s="51">
        <v>1767.7297900000001</v>
      </c>
      <c r="J20" s="51">
        <v>1907.3572200000001</v>
      </c>
      <c r="K20" s="51">
        <v>1989.2784799999999</v>
      </c>
      <c r="L20" s="51">
        <v>2266.6094494497984</v>
      </c>
      <c r="M20" s="51">
        <v>1849.0482186267225</v>
      </c>
      <c r="N20" s="51">
        <v>2140.390169292531</v>
      </c>
      <c r="O20" s="51">
        <v>2529.8326179194337</v>
      </c>
      <c r="P20" s="51">
        <v>2509.1093251162092</v>
      </c>
      <c r="Q20" s="51">
        <v>2621.884088711593</v>
      </c>
    </row>
    <row r="21" spans="1:17" x14ac:dyDescent="0.25">
      <c r="A21" s="53" t="s">
        <v>66</v>
      </c>
      <c r="B21" s="51">
        <v>2467.0075383724834</v>
      </c>
      <c r="C21" s="51">
        <v>2448.2962900000002</v>
      </c>
      <c r="D21" s="51">
        <v>2513.2592399999999</v>
      </c>
      <c r="E21" s="51">
        <v>2519.3304600000001</v>
      </c>
      <c r="F21" s="51">
        <v>2398.5865899999999</v>
      </c>
      <c r="G21" s="51">
        <v>1605.6989797257172</v>
      </c>
      <c r="H21" s="51">
        <v>1625.1886500000001</v>
      </c>
      <c r="I21" s="51">
        <v>1767.7297900000001</v>
      </c>
      <c r="J21" s="51">
        <v>1907.3572200000001</v>
      </c>
      <c r="K21" s="51">
        <v>1989.2784799999999</v>
      </c>
      <c r="L21" s="51">
        <v>2266.6094494497984</v>
      </c>
      <c r="M21" s="51">
        <v>1849.0482186267225</v>
      </c>
      <c r="N21" s="51">
        <v>2140.390169292531</v>
      </c>
      <c r="O21" s="51">
        <v>2529.8326179194337</v>
      </c>
      <c r="P21" s="51">
        <v>2509.1093251162092</v>
      </c>
      <c r="Q21" s="51">
        <v>2621.884088711593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78.05512657626349</v>
      </c>
      <c r="C23" s="51">
        <v>77.777340000000009</v>
      </c>
      <c r="D23" s="51">
        <v>79.500830000000008</v>
      </c>
      <c r="E23" s="51">
        <v>92.69962000000001</v>
      </c>
      <c r="F23" s="51">
        <v>98.828289999999996</v>
      </c>
      <c r="G23" s="51">
        <v>20.349707807858685</v>
      </c>
      <c r="H23" s="51">
        <v>20.299909999999997</v>
      </c>
      <c r="I23" s="51">
        <v>23.78247</v>
      </c>
      <c r="J23" s="51">
        <v>43.639120000000005</v>
      </c>
      <c r="K23" s="51">
        <v>63.838579999999993</v>
      </c>
      <c r="L23" s="51">
        <v>77.648802011602797</v>
      </c>
      <c r="M23" s="51">
        <v>66.232244838036038</v>
      </c>
      <c r="N23" s="51">
        <v>141.80192993934094</v>
      </c>
      <c r="O23" s="51">
        <v>123.17231233178951</v>
      </c>
      <c r="P23" s="51">
        <v>100.6978460019474</v>
      </c>
      <c r="Q23" s="51">
        <v>134.5425002373922</v>
      </c>
    </row>
    <row r="24" spans="1:17" x14ac:dyDescent="0.25">
      <c r="A24" s="53" t="s">
        <v>23</v>
      </c>
      <c r="B24" s="51">
        <v>60.428296779163965</v>
      </c>
      <c r="C24" s="51">
        <v>59.900060000000003</v>
      </c>
      <c r="D24" s="51">
        <v>59.900790000000001</v>
      </c>
      <c r="E24" s="51">
        <v>71.399410000000003</v>
      </c>
      <c r="F24" s="51">
        <v>77.103669999999994</v>
      </c>
      <c r="G24" s="51">
        <v>1.5286226705533172</v>
      </c>
      <c r="H24" s="51">
        <v>1.1999299999999999</v>
      </c>
      <c r="I24" s="51">
        <v>4.2821999999999996</v>
      </c>
      <c r="J24" s="51">
        <v>24.301760000000002</v>
      </c>
      <c r="K24" s="51">
        <v>44.402549999999998</v>
      </c>
      <c r="L24" s="51">
        <v>58.135084317582589</v>
      </c>
      <c r="M24" s="51">
        <v>46.455799463214397</v>
      </c>
      <c r="N24" s="51">
        <v>121.90608909418098</v>
      </c>
      <c r="O24" s="51">
        <v>103.32422843958975</v>
      </c>
      <c r="P24" s="51">
        <v>82.832219515684955</v>
      </c>
      <c r="Q24" s="51">
        <v>127.11437580172523</v>
      </c>
    </row>
    <row r="25" spans="1:17" x14ac:dyDescent="0.25">
      <c r="A25" s="53" t="s">
        <v>74</v>
      </c>
      <c r="B25" s="51">
        <v>17.626829797099532</v>
      </c>
      <c r="C25" s="51">
        <v>17.877279999999999</v>
      </c>
      <c r="D25" s="51">
        <v>19.600040000000007</v>
      </c>
      <c r="E25" s="51">
        <v>21.300210000000007</v>
      </c>
      <c r="F25" s="51">
        <v>21.724620000000002</v>
      </c>
      <c r="G25" s="51">
        <v>18.821085137305367</v>
      </c>
      <c r="H25" s="51">
        <v>19.099979999999999</v>
      </c>
      <c r="I25" s="51">
        <v>19.50027</v>
      </c>
      <c r="J25" s="51">
        <v>19.33736</v>
      </c>
      <c r="K25" s="51">
        <v>19.436029999999999</v>
      </c>
      <c r="L25" s="51">
        <v>19.513717694020212</v>
      </c>
      <c r="M25" s="51">
        <v>19.776445374821641</v>
      </c>
      <c r="N25" s="51">
        <v>19.895840845159942</v>
      </c>
      <c r="O25" s="51">
        <v>19.848083892199767</v>
      </c>
      <c r="P25" s="51">
        <v>17.865626486262435</v>
      </c>
      <c r="Q25" s="51">
        <v>7.4281244356669784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1521.9346662334156</v>
      </c>
      <c r="C30" s="62">
        <v>1585.8970300000001</v>
      </c>
      <c r="D30" s="62">
        <v>1627.7852</v>
      </c>
      <c r="E30" s="62">
        <v>1684.83799</v>
      </c>
      <c r="F30" s="62">
        <v>1655.9855600000001</v>
      </c>
      <c r="G30" s="62">
        <v>1698.0366494581644</v>
      </c>
      <c r="H30" s="62">
        <v>1728.2942599999999</v>
      </c>
      <c r="I30" s="62">
        <v>1745.0286000000001</v>
      </c>
      <c r="J30" s="62">
        <v>1752.3429699999999</v>
      </c>
      <c r="K30" s="62">
        <v>1727.1739700000001</v>
      </c>
      <c r="L30" s="62">
        <v>1728.4578882510798</v>
      </c>
      <c r="M30" s="62">
        <v>1755.6371068277679</v>
      </c>
      <c r="N30" s="62">
        <v>1712.200913022132</v>
      </c>
      <c r="O30" s="62">
        <v>1789.929505021629</v>
      </c>
      <c r="P30" s="62">
        <v>1779.5281874536176</v>
      </c>
      <c r="Q30" s="62">
        <v>1781.9333806812726</v>
      </c>
    </row>
    <row r="32" spans="1:17" x14ac:dyDescent="0.25">
      <c r="A32" s="31" t="s">
        <v>63</v>
      </c>
      <c r="B32" s="70">
        <v>9085.9061931206743</v>
      </c>
      <c r="C32" s="70">
        <v>9342.7480825019666</v>
      </c>
      <c r="D32" s="70">
        <v>9535.7052021793315</v>
      </c>
      <c r="E32" s="70">
        <v>9189.4071582610923</v>
      </c>
      <c r="F32" s="70">
        <v>9079.6638474480969</v>
      </c>
      <c r="G32" s="70">
        <v>7247.8229436602232</v>
      </c>
      <c r="H32" s="70">
        <v>7329.7251232260132</v>
      </c>
      <c r="I32" s="70">
        <v>7872.8160540377885</v>
      </c>
      <c r="J32" s="70">
        <v>7341.9651049518006</v>
      </c>
      <c r="K32" s="70">
        <v>7065.4594471510318</v>
      </c>
      <c r="L32" s="70">
        <v>7797.3813904674562</v>
      </c>
      <c r="M32" s="70">
        <v>6742.1990430007263</v>
      </c>
      <c r="N32" s="70">
        <v>7542.4179132575291</v>
      </c>
      <c r="O32" s="70">
        <v>7581.8027936479448</v>
      </c>
      <c r="P32" s="70">
        <v>7152.7402457435219</v>
      </c>
      <c r="Q32" s="70">
        <v>8037.5028117007187</v>
      </c>
    </row>
    <row r="34" spans="1:17" x14ac:dyDescent="0.25">
      <c r="A34" s="184" t="s">
        <v>252</v>
      </c>
      <c r="B34" s="190">
        <f t="shared" ref="B34:Q34" si="2">IF(B$12=0,"",B$12/B$3*1000)</f>
        <v>115.93554151645624</v>
      </c>
      <c r="C34" s="190">
        <f t="shared" si="2"/>
        <v>122.1811942364493</v>
      </c>
      <c r="D34" s="190">
        <f t="shared" si="2"/>
        <v>121.44835959133506</v>
      </c>
      <c r="E34" s="190">
        <f t="shared" si="2"/>
        <v>119.54858875457205</v>
      </c>
      <c r="F34" s="190">
        <f t="shared" si="2"/>
        <v>113.66007663681066</v>
      </c>
      <c r="G34" s="190">
        <f t="shared" si="2"/>
        <v>99.616942986304537</v>
      </c>
      <c r="H34" s="190">
        <f t="shared" si="2"/>
        <v>104.7518361988171</v>
      </c>
      <c r="I34" s="190">
        <f t="shared" si="2"/>
        <v>107.78244173241428</v>
      </c>
      <c r="J34" s="190">
        <f t="shared" si="2"/>
        <v>109.76186405399217</v>
      </c>
      <c r="K34" s="190">
        <f t="shared" si="2"/>
        <v>110.98074163055396</v>
      </c>
      <c r="L34" s="190">
        <f t="shared" si="2"/>
        <v>122.17056727603361</v>
      </c>
      <c r="M34" s="190">
        <f t="shared" si="2"/>
        <v>105.99794787635379</v>
      </c>
      <c r="N34" s="190">
        <f t="shared" si="2"/>
        <v>113.7487351540551</v>
      </c>
      <c r="O34" s="190">
        <f t="shared" si="2"/>
        <v>115.17381348098998</v>
      </c>
      <c r="P34" s="190">
        <f t="shared" si="2"/>
        <v>107.77198351950203</v>
      </c>
      <c r="Q34" s="190">
        <f t="shared" si="2"/>
        <v>112.28242137893794</v>
      </c>
    </row>
    <row r="35" spans="1:17" x14ac:dyDescent="0.25">
      <c r="A35" s="286" t="s">
        <v>251</v>
      </c>
      <c r="B35" s="285">
        <f t="shared" ref="B35:Q35" si="3">IF(B$12=0,"",B$12/B$5*1000)</f>
        <v>140.66328768658758</v>
      </c>
      <c r="C35" s="285">
        <f t="shared" si="3"/>
        <v>140.85702987328747</v>
      </c>
      <c r="D35" s="285">
        <f t="shared" si="3"/>
        <v>140.82636878203522</v>
      </c>
      <c r="E35" s="285">
        <f t="shared" si="3"/>
        <v>140.24997235988209</v>
      </c>
      <c r="F35" s="285">
        <f t="shared" si="3"/>
        <v>139.12027407184499</v>
      </c>
      <c r="G35" s="285">
        <f t="shared" si="3"/>
        <v>138.22484144795771</v>
      </c>
      <c r="H35" s="285">
        <f t="shared" si="3"/>
        <v>136.0185120097386</v>
      </c>
      <c r="I35" s="285">
        <f t="shared" si="3"/>
        <v>134.01247523095296</v>
      </c>
      <c r="J35" s="285">
        <f t="shared" si="3"/>
        <v>130.48902476632909</v>
      </c>
      <c r="K35" s="285">
        <f t="shared" si="3"/>
        <v>125.30170463182309</v>
      </c>
      <c r="L35" s="285">
        <f t="shared" si="3"/>
        <v>125.66721733185618</v>
      </c>
      <c r="M35" s="285">
        <f t="shared" si="3"/>
        <v>122.39676550585666</v>
      </c>
      <c r="N35" s="285">
        <f t="shared" si="3"/>
        <v>118.15644571786474</v>
      </c>
      <c r="O35" s="285">
        <f t="shared" si="3"/>
        <v>112.59993153779949</v>
      </c>
      <c r="P35" s="285">
        <f t="shared" si="3"/>
        <v>109.92493111377254</v>
      </c>
      <c r="Q35" s="285">
        <f t="shared" si="3"/>
        <v>108.62743246971655</v>
      </c>
    </row>
    <row r="36" spans="1:17" x14ac:dyDescent="0.25">
      <c r="A36" s="286" t="s">
        <v>250</v>
      </c>
      <c r="B36" s="285">
        <f>IF(FBT_ued!B$5=0,"",FBT_ued!B$5/B$5*1000)</f>
        <v>54.152162027418179</v>
      </c>
      <c r="C36" s="285">
        <f>IF(FBT_ued!C$5=0,"",FBT_ued!C$5/C$5*1000)</f>
        <v>54.152162027418179</v>
      </c>
      <c r="D36" s="285">
        <f>IF(FBT_ued!D$5=0,"",FBT_ued!D$5/D$5*1000)</f>
        <v>54.152162027418179</v>
      </c>
      <c r="E36" s="285">
        <f>IF(FBT_ued!E$5=0,"",FBT_ued!E$5/E$5*1000)</f>
        <v>54.152162027418179</v>
      </c>
      <c r="F36" s="285">
        <f>IF(FBT_ued!F$5=0,"",FBT_ued!F$5/F$5*1000)</f>
        <v>54.152162027418179</v>
      </c>
      <c r="G36" s="285">
        <f>IF(FBT_ued!G$5=0,"",FBT_ued!G$5/G$5*1000)</f>
        <v>54.152162027418179</v>
      </c>
      <c r="H36" s="285">
        <f>IF(FBT_ued!H$5=0,"",FBT_ued!H$5/H$5*1000)</f>
        <v>54.152162027418186</v>
      </c>
      <c r="I36" s="285">
        <f>IF(FBT_ued!I$5=0,"",FBT_ued!I$5/I$5*1000)</f>
        <v>54.152162027418171</v>
      </c>
      <c r="J36" s="285">
        <f>IF(FBT_ued!J$5=0,"",FBT_ued!J$5/J$5*1000)</f>
        <v>54.152162027418179</v>
      </c>
      <c r="K36" s="285">
        <f>IF(FBT_ued!K$5=0,"",FBT_ued!K$5/K$5*1000)</f>
        <v>54.152162027418186</v>
      </c>
      <c r="L36" s="285">
        <f>IF(FBT_ued!L$5=0,"",FBT_ued!L$5/L$5*1000)</f>
        <v>54.152162027418179</v>
      </c>
      <c r="M36" s="285">
        <f>IF(FBT_ued!M$5=0,"",FBT_ued!M$5/M$5*1000)</f>
        <v>54.152162027418186</v>
      </c>
      <c r="N36" s="285">
        <f>IF(FBT_ued!N$5=0,"",FBT_ued!N$5/N$5*1000)</f>
        <v>54.152162027418186</v>
      </c>
      <c r="O36" s="285">
        <f>IF(FBT_ued!O$5=0,"",FBT_ued!O$5/O$5*1000)</f>
        <v>54.152162027418179</v>
      </c>
      <c r="P36" s="285">
        <f>IF(FBT_ued!P$5=0,"",FBT_ued!P$5/P$5*1000)</f>
        <v>54.152162027418186</v>
      </c>
      <c r="Q36" s="285">
        <f>IF(FBT_ued!Q$5=0,"",FBT_ued!Q$5/Q$5*1000)</f>
        <v>54.152162027418179</v>
      </c>
    </row>
    <row r="37" spans="1:17" x14ac:dyDescent="0.25">
      <c r="A37" s="284" t="s">
        <v>60</v>
      </c>
      <c r="B37" s="283">
        <f t="shared" ref="B37:Q37" si="4">IF(B$12=0,"",B$32/B$12)</f>
        <v>1.8077240560030383</v>
      </c>
      <c r="C37" s="283">
        <f t="shared" si="4"/>
        <v>1.8049863855770885</v>
      </c>
      <c r="D37" s="283">
        <f t="shared" si="4"/>
        <v>1.7987545454578835</v>
      </c>
      <c r="E37" s="283">
        <f t="shared" si="4"/>
        <v>1.7465543094132971</v>
      </c>
      <c r="F37" s="283">
        <f t="shared" si="4"/>
        <v>1.7619628022507738</v>
      </c>
      <c r="G37" s="283">
        <f t="shared" si="4"/>
        <v>1.6840749537338362</v>
      </c>
      <c r="H37" s="283">
        <f t="shared" si="4"/>
        <v>1.6789879776828092</v>
      </c>
      <c r="I37" s="283">
        <f t="shared" si="4"/>
        <v>1.7191663872556304</v>
      </c>
      <c r="J37" s="283">
        <f t="shared" si="4"/>
        <v>1.6263263358368549</v>
      </c>
      <c r="K37" s="283">
        <f t="shared" si="4"/>
        <v>1.5868129962908881</v>
      </c>
      <c r="L37" s="283">
        <f t="shared" si="4"/>
        <v>1.6331976443195622</v>
      </c>
      <c r="M37" s="283">
        <f t="shared" si="4"/>
        <v>1.5491594698426132</v>
      </c>
      <c r="N37" s="283">
        <f t="shared" si="4"/>
        <v>1.6072248228470731</v>
      </c>
      <c r="O37" s="283">
        <f t="shared" si="4"/>
        <v>1.5412917509044501</v>
      </c>
      <c r="P37" s="283">
        <f t="shared" si="4"/>
        <v>1.5033122421785603</v>
      </c>
      <c r="Q37" s="283">
        <f t="shared" si="4"/>
        <v>1.5857280539046867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89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5026.1577052916109</v>
      </c>
      <c r="C5" s="96">
        <v>5176.0767599999999</v>
      </c>
      <c r="D5" s="96">
        <v>5301.2820599999995</v>
      </c>
      <c r="E5" s="96">
        <v>5261.449419999999</v>
      </c>
      <c r="F5" s="96">
        <v>5153.1529699999983</v>
      </c>
      <c r="G5" s="96">
        <v>4303.7413077076872</v>
      </c>
      <c r="H5" s="96">
        <v>4365.5614100000003</v>
      </c>
      <c r="I5" s="96">
        <v>4579.4381000000003</v>
      </c>
      <c r="J5" s="96">
        <v>4514.4476500000001</v>
      </c>
      <c r="K5" s="96">
        <v>4452.6100200000001</v>
      </c>
      <c r="L5" s="96">
        <v>4774.303598580118</v>
      </c>
      <c r="M5" s="96">
        <v>4352.165915937434</v>
      </c>
      <c r="N5" s="96">
        <v>4692.8206969182611</v>
      </c>
      <c r="O5" s="96">
        <v>4919.1224109250206</v>
      </c>
      <c r="P5" s="96">
        <v>4757.9870934716528</v>
      </c>
      <c r="Q5" s="96">
        <v>5068.6514575492465</v>
      </c>
    </row>
    <row r="6" spans="1:17" x14ac:dyDescent="0.25">
      <c r="A6" s="132" t="s">
        <v>83</v>
      </c>
      <c r="B6" s="160">
        <v>76.302761464418737</v>
      </c>
      <c r="C6" s="160">
        <v>78.578702360252933</v>
      </c>
      <c r="D6" s="160">
        <v>80.479460494030334</v>
      </c>
      <c r="E6" s="160">
        <v>79.874755945023011</v>
      </c>
      <c r="F6" s="160">
        <v>78.230693287957223</v>
      </c>
      <c r="G6" s="160">
        <v>65.335663077355164</v>
      </c>
      <c r="H6" s="160">
        <v>66.274162184526062</v>
      </c>
      <c r="I6" s="160">
        <v>69.521052357249488</v>
      </c>
      <c r="J6" s="160">
        <v>68.534423784374738</v>
      </c>
      <c r="K6" s="160">
        <v>67.595658586767158</v>
      </c>
      <c r="L6" s="160">
        <v>72.479331131540548</v>
      </c>
      <c r="M6" s="160">
        <v>66.070803426586977</v>
      </c>
      <c r="N6" s="160">
        <v>71.242328479915116</v>
      </c>
      <c r="O6" s="160">
        <v>74.677844576966251</v>
      </c>
      <c r="P6" s="160">
        <v>72.231628120567905</v>
      </c>
      <c r="Q6" s="160">
        <v>76.947864708757606</v>
      </c>
    </row>
    <row r="7" spans="1:17" x14ac:dyDescent="0.25">
      <c r="A7" s="76" t="s">
        <v>82</v>
      </c>
      <c r="B7" s="159">
        <v>89.019888375155205</v>
      </c>
      <c r="C7" s="159">
        <v>91.675152753628439</v>
      </c>
      <c r="D7" s="159">
        <v>93.892703909702064</v>
      </c>
      <c r="E7" s="159">
        <v>93.18721526919353</v>
      </c>
      <c r="F7" s="159">
        <v>91.269142169283441</v>
      </c>
      <c r="G7" s="159">
        <v>76.224940256914351</v>
      </c>
      <c r="H7" s="159">
        <v>77.319855881947078</v>
      </c>
      <c r="I7" s="159">
        <v>81.107894416791069</v>
      </c>
      <c r="J7" s="159">
        <v>79.956827748437206</v>
      </c>
      <c r="K7" s="159">
        <v>78.861601684561691</v>
      </c>
      <c r="L7" s="159">
        <v>84.559219653463984</v>
      </c>
      <c r="M7" s="159">
        <v>77.082603997684814</v>
      </c>
      <c r="N7" s="159">
        <v>83.116049893234305</v>
      </c>
      <c r="O7" s="159">
        <v>87.124152006460633</v>
      </c>
      <c r="P7" s="159">
        <v>84.270232807329222</v>
      </c>
      <c r="Q7" s="159">
        <v>89.772508826883879</v>
      </c>
    </row>
    <row r="8" spans="1:17" x14ac:dyDescent="0.25">
      <c r="A8" s="76" t="s">
        <v>81</v>
      </c>
      <c r="B8" s="159">
        <v>203.47403057178332</v>
      </c>
      <c r="C8" s="159">
        <v>209.54320629400786</v>
      </c>
      <c r="D8" s="159">
        <v>214.61189465074759</v>
      </c>
      <c r="E8" s="159">
        <v>212.99934918672804</v>
      </c>
      <c r="F8" s="159">
        <v>208.61518210121929</v>
      </c>
      <c r="G8" s="159">
        <v>174.2284348729471</v>
      </c>
      <c r="H8" s="159">
        <v>176.73109915873619</v>
      </c>
      <c r="I8" s="159">
        <v>185.3894729526653</v>
      </c>
      <c r="J8" s="159">
        <v>182.75846342499932</v>
      </c>
      <c r="K8" s="159">
        <v>180.25508956471242</v>
      </c>
      <c r="L8" s="159">
        <v>193.27821635077481</v>
      </c>
      <c r="M8" s="159">
        <v>176.1888091375653</v>
      </c>
      <c r="N8" s="159">
        <v>189.97954261310699</v>
      </c>
      <c r="O8" s="159">
        <v>199.14091887191003</v>
      </c>
      <c r="P8" s="159">
        <v>192.61767498818108</v>
      </c>
      <c r="Q8" s="159">
        <v>205.1943058900203</v>
      </c>
    </row>
    <row r="9" spans="1:17" x14ac:dyDescent="0.25">
      <c r="A9" s="76" t="s">
        <v>80</v>
      </c>
      <c r="B9" s="159">
        <v>152.60552292883747</v>
      </c>
      <c r="C9" s="159">
        <v>157.15740472050587</v>
      </c>
      <c r="D9" s="159">
        <v>160.95892098806067</v>
      </c>
      <c r="E9" s="159">
        <v>159.74951189004602</v>
      </c>
      <c r="F9" s="159">
        <v>156.46138657591445</v>
      </c>
      <c r="G9" s="159">
        <v>130.67132615471033</v>
      </c>
      <c r="H9" s="159">
        <v>132.54832436905212</v>
      </c>
      <c r="I9" s="159">
        <v>139.04210471449898</v>
      </c>
      <c r="J9" s="159">
        <v>137.06884756874948</v>
      </c>
      <c r="K9" s="159">
        <v>135.19131717353432</v>
      </c>
      <c r="L9" s="159">
        <v>144.9586622630811</v>
      </c>
      <c r="M9" s="159">
        <v>132.14160685317395</v>
      </c>
      <c r="N9" s="159">
        <v>142.48465695983023</v>
      </c>
      <c r="O9" s="159">
        <v>149.3556891539325</v>
      </c>
      <c r="P9" s="159">
        <v>144.46325624113581</v>
      </c>
      <c r="Q9" s="159">
        <v>153.89572941751521</v>
      </c>
    </row>
    <row r="10" spans="1:17" x14ac:dyDescent="0.25">
      <c r="A10" s="129" t="s">
        <v>79</v>
      </c>
      <c r="B10" s="158">
        <v>101.73701528589166</v>
      </c>
      <c r="C10" s="158">
        <v>104.77160314700393</v>
      </c>
      <c r="D10" s="158">
        <v>107.30594732537379</v>
      </c>
      <c r="E10" s="158">
        <v>106.49967459336402</v>
      </c>
      <c r="F10" s="158">
        <v>104.30759105060964</v>
      </c>
      <c r="G10" s="158">
        <v>87.114217436473567</v>
      </c>
      <c r="H10" s="158">
        <v>88.365549579368093</v>
      </c>
      <c r="I10" s="158">
        <v>92.69473647633265</v>
      </c>
      <c r="J10" s="158">
        <v>91.37923171249966</v>
      </c>
      <c r="K10" s="158">
        <v>90.12754478235621</v>
      </c>
      <c r="L10" s="158">
        <v>96.639108175387406</v>
      </c>
      <c r="M10" s="158">
        <v>88.094404568782664</v>
      </c>
      <c r="N10" s="158">
        <v>94.989771306553507</v>
      </c>
      <c r="O10" s="158">
        <v>99.570459435955016</v>
      </c>
      <c r="P10" s="158">
        <v>96.30883749409054</v>
      </c>
      <c r="Q10" s="158">
        <v>102.59715294501015</v>
      </c>
    </row>
    <row r="11" spans="1:17" x14ac:dyDescent="0.25">
      <c r="A11" s="92" t="s">
        <v>125</v>
      </c>
      <c r="B11" s="91">
        <v>11.591809233631693</v>
      </c>
      <c r="C11" s="91">
        <v>16.539198638802944</v>
      </c>
      <c r="D11" s="91">
        <v>17.406041946946473</v>
      </c>
      <c r="E11" s="91">
        <v>12.217240691718516</v>
      </c>
      <c r="F11" s="91">
        <v>18.829813366741746</v>
      </c>
      <c r="G11" s="91">
        <v>16.092485397687945</v>
      </c>
      <c r="H11" s="91">
        <v>16.505618195753016</v>
      </c>
      <c r="I11" s="91">
        <v>17.421896031312173</v>
      </c>
      <c r="J11" s="91">
        <v>13.22314762827498</v>
      </c>
      <c r="K11" s="91">
        <v>8.7601187414921142</v>
      </c>
      <c r="L11" s="91">
        <v>9.2044582971765081</v>
      </c>
      <c r="M11" s="91">
        <v>10.063730603734278</v>
      </c>
      <c r="N11" s="91">
        <v>7.549971377229145</v>
      </c>
      <c r="O11" s="91">
        <v>6.6111194723295625</v>
      </c>
      <c r="P11" s="91">
        <v>5.953568057284393</v>
      </c>
      <c r="Q11" s="91">
        <v>8.8012073683976055</v>
      </c>
    </row>
    <row r="12" spans="1:17" x14ac:dyDescent="0.25">
      <c r="A12" s="92" t="s">
        <v>26</v>
      </c>
      <c r="B12" s="91">
        <v>30.521104585767496</v>
      </c>
      <c r="C12" s="91">
        <v>31.431480944101178</v>
      </c>
      <c r="D12" s="91">
        <v>32.191784197612137</v>
      </c>
      <c r="E12" s="91">
        <v>31.949902378009206</v>
      </c>
      <c r="F12" s="91">
        <v>31.292277315182893</v>
      </c>
      <c r="G12" s="91">
        <v>26.134265230942066</v>
      </c>
      <c r="H12" s="91">
        <v>26.509664873810426</v>
      </c>
      <c r="I12" s="91">
        <v>27.808420942899794</v>
      </c>
      <c r="J12" s="91">
        <v>27.413769513749898</v>
      </c>
      <c r="K12" s="91">
        <v>27.038263434706863</v>
      </c>
      <c r="L12" s="91">
        <v>28.991732452616219</v>
      </c>
      <c r="M12" s="91">
        <v>26.428321370634794</v>
      </c>
      <c r="N12" s="91">
        <v>28.496931391966047</v>
      </c>
      <c r="O12" s="91">
        <v>29.871137830786502</v>
      </c>
      <c r="P12" s="91">
        <v>28.89265124822716</v>
      </c>
      <c r="Q12" s="91">
        <v>30.779145883503045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59.624101466492469</v>
      </c>
      <c r="C14" s="157">
        <v>56.800923564099804</v>
      </c>
      <c r="D14" s="157">
        <v>57.708121180815183</v>
      </c>
      <c r="E14" s="157">
        <v>62.332531523636298</v>
      </c>
      <c r="F14" s="157">
        <v>54.185500368685005</v>
      </c>
      <c r="G14" s="157">
        <v>44.887466807843552</v>
      </c>
      <c r="H14" s="157">
        <v>45.350266509804655</v>
      </c>
      <c r="I14" s="157">
        <v>47.464419502120684</v>
      </c>
      <c r="J14" s="157">
        <v>50.74231457047479</v>
      </c>
      <c r="K14" s="157">
        <v>54.32916260615724</v>
      </c>
      <c r="L14" s="157">
        <v>58.442917425594686</v>
      </c>
      <c r="M14" s="157">
        <v>51.602352594413588</v>
      </c>
      <c r="N14" s="157">
        <v>58.942868537358308</v>
      </c>
      <c r="O14" s="157">
        <v>63.088202132838951</v>
      </c>
      <c r="P14" s="157">
        <v>61.462618188578979</v>
      </c>
      <c r="Q14" s="157">
        <v>63.016799693109505</v>
      </c>
    </row>
    <row r="15" spans="1:17" x14ac:dyDescent="0.25">
      <c r="A15" s="156" t="s">
        <v>263</v>
      </c>
      <c r="B15" s="204">
        <v>301.06109310533503</v>
      </c>
      <c r="C15" s="204">
        <v>310.0410728700582</v>
      </c>
      <c r="D15" s="204">
        <v>317.54072701757849</v>
      </c>
      <c r="E15" s="204">
        <v>315.15479747799282</v>
      </c>
      <c r="F15" s="204">
        <v>308.66796408991559</v>
      </c>
      <c r="G15" s="204">
        <v>257.78917783995121</v>
      </c>
      <c r="H15" s="204">
        <v>261.49213120180315</v>
      </c>
      <c r="I15" s="204">
        <v>274.30310010820256</v>
      </c>
      <c r="J15" s="204">
        <v>270.41024654775657</v>
      </c>
      <c r="K15" s="204">
        <v>266.70624329627816</v>
      </c>
      <c r="L15" s="204">
        <v>285.97532041065773</v>
      </c>
      <c r="M15" s="204">
        <v>260.6897564412746</v>
      </c>
      <c r="N15" s="204">
        <v>281.09458787457231</v>
      </c>
      <c r="O15" s="204">
        <v>294.64980149605452</v>
      </c>
      <c r="P15" s="204">
        <v>284.99798043216049</v>
      </c>
      <c r="Q15" s="204">
        <v>303.60642022297833</v>
      </c>
    </row>
    <row r="16" spans="1:17" x14ac:dyDescent="0.25">
      <c r="A16" s="152" t="s">
        <v>277</v>
      </c>
      <c r="B16" s="264">
        <v>105.37138258686724</v>
      </c>
      <c r="C16" s="264">
        <v>108.51437550452037</v>
      </c>
      <c r="D16" s="264">
        <v>111.13925445615246</v>
      </c>
      <c r="E16" s="264">
        <v>110.30417911729747</v>
      </c>
      <c r="F16" s="264">
        <v>108.03378743147042</v>
      </c>
      <c r="G16" s="264">
        <v>90.226212243982928</v>
      </c>
      <c r="H16" s="264">
        <v>91.522245920631079</v>
      </c>
      <c r="I16" s="264">
        <v>96.006085037870889</v>
      </c>
      <c r="J16" s="264">
        <v>94.643586291714811</v>
      </c>
      <c r="K16" s="264">
        <v>93.347185153697339</v>
      </c>
      <c r="L16" s="264">
        <v>100.09136214373019</v>
      </c>
      <c r="M16" s="264">
        <v>91.241414754446083</v>
      </c>
      <c r="N16" s="264">
        <v>98.383105756100278</v>
      </c>
      <c r="O16" s="264">
        <v>103.12743052361908</v>
      </c>
      <c r="P16" s="264">
        <v>99.749293151256182</v>
      </c>
      <c r="Q16" s="264">
        <v>106.26224707804241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37.704441050806757</v>
      </c>
      <c r="C18" s="83">
        <v>33.629512965214388</v>
      </c>
      <c r="D18" s="83">
        <v>30.178466798269337</v>
      </c>
      <c r="E18" s="83">
        <v>28.95993298701848</v>
      </c>
      <c r="F18" s="83">
        <v>28.181654403168757</v>
      </c>
      <c r="G18" s="83">
        <v>22.624398598513807</v>
      </c>
      <c r="H18" s="83">
        <v>24.729388765401463</v>
      </c>
      <c r="I18" s="83">
        <v>25.674990632381903</v>
      </c>
      <c r="J18" s="83">
        <v>24.518182702538393</v>
      </c>
      <c r="K18" s="83">
        <v>18.777663350777758</v>
      </c>
      <c r="L18" s="83">
        <v>23.820123035039092</v>
      </c>
      <c r="M18" s="83">
        <v>20.462831922348183</v>
      </c>
      <c r="N18" s="83">
        <v>16.438300170540291</v>
      </c>
      <c r="O18" s="83">
        <v>22.999331275557825</v>
      </c>
      <c r="P18" s="83">
        <v>21.385538666956418</v>
      </c>
      <c r="Q18" s="83">
        <v>20.345633108653271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67.666941536060477</v>
      </c>
      <c r="C21" s="83">
        <v>74.884862539305985</v>
      </c>
      <c r="D21" s="83">
        <v>80.960787657883117</v>
      </c>
      <c r="E21" s="83">
        <v>81.344246130278989</v>
      </c>
      <c r="F21" s="83">
        <v>79.852133028301665</v>
      </c>
      <c r="G21" s="83">
        <v>67.601813645469122</v>
      </c>
      <c r="H21" s="83">
        <v>66.792857155229612</v>
      </c>
      <c r="I21" s="83">
        <v>70.331094405488983</v>
      </c>
      <c r="J21" s="83">
        <v>70.125403589176415</v>
      </c>
      <c r="K21" s="83">
        <v>74.569521802919581</v>
      </c>
      <c r="L21" s="83">
        <v>76.271239108691105</v>
      </c>
      <c r="M21" s="83">
        <v>70.778582832097896</v>
      </c>
      <c r="N21" s="83">
        <v>81.94480558555999</v>
      </c>
      <c r="O21" s="83">
        <v>80.128099248061261</v>
      </c>
      <c r="P21" s="83">
        <v>78.363754484299761</v>
      </c>
      <c r="Q21" s="83">
        <v>85.916613969389132</v>
      </c>
    </row>
    <row r="22" spans="1:17" x14ac:dyDescent="0.25">
      <c r="A22" s="152" t="s">
        <v>276</v>
      </c>
      <c r="B22" s="264">
        <v>195.37424125995182</v>
      </c>
      <c r="C22" s="264">
        <v>201.1962964059127</v>
      </c>
      <c r="D22" s="264">
        <v>206.0625193302771</v>
      </c>
      <c r="E22" s="264">
        <v>204.52028156723102</v>
      </c>
      <c r="F22" s="264">
        <v>200.30240234122772</v>
      </c>
      <c r="G22" s="264">
        <v>167.28543901871475</v>
      </c>
      <c r="H22" s="264">
        <v>169.688153866031</v>
      </c>
      <c r="I22" s="264">
        <v>178.00135196186739</v>
      </c>
      <c r="J22" s="264">
        <v>175.47993493850933</v>
      </c>
      <c r="K22" s="264">
        <v>173.08139858986866</v>
      </c>
      <c r="L22" s="264">
        <v>185.5864645560664</v>
      </c>
      <c r="M22" s="264">
        <v>169.17514423879089</v>
      </c>
      <c r="N22" s="264">
        <v>182.42086259781937</v>
      </c>
      <c r="O22" s="264">
        <v>191.21930043835513</v>
      </c>
      <c r="P22" s="264">
        <v>184.95607359495745</v>
      </c>
      <c r="Q22" s="264">
        <v>197.02950307123743</v>
      </c>
    </row>
    <row r="23" spans="1:17" x14ac:dyDescent="0.25">
      <c r="A23" s="152" t="s">
        <v>275</v>
      </c>
      <c r="B23" s="264">
        <v>0.31546925851597374</v>
      </c>
      <c r="C23" s="264">
        <v>0.33040095962513538</v>
      </c>
      <c r="D23" s="264">
        <v>0.33895323114893894</v>
      </c>
      <c r="E23" s="264">
        <v>0.33033679346430622</v>
      </c>
      <c r="F23" s="264">
        <v>0.33177431721743411</v>
      </c>
      <c r="G23" s="264">
        <v>0.27752657725351337</v>
      </c>
      <c r="H23" s="264">
        <v>0.28173141514106326</v>
      </c>
      <c r="I23" s="264">
        <v>0.29566310846427335</v>
      </c>
      <c r="J23" s="264">
        <v>0.28672531753245578</v>
      </c>
      <c r="K23" s="264">
        <v>0.27765955271216347</v>
      </c>
      <c r="L23" s="264">
        <v>0.29749371086112952</v>
      </c>
      <c r="M23" s="264">
        <v>0.27319744803756474</v>
      </c>
      <c r="N23" s="264">
        <v>0.29061952065265784</v>
      </c>
      <c r="O23" s="264">
        <v>0.30307053408026841</v>
      </c>
      <c r="P23" s="264">
        <v>0.29261368594691417</v>
      </c>
      <c r="Q23" s="264">
        <v>0.31467007369850175</v>
      </c>
    </row>
    <row r="24" spans="1:17" x14ac:dyDescent="0.25">
      <c r="A24" s="156" t="s">
        <v>262</v>
      </c>
      <c r="B24" s="204">
        <v>250.88424425444583</v>
      </c>
      <c r="C24" s="204">
        <v>258.36756072504852</v>
      </c>
      <c r="D24" s="204">
        <v>264.61727251464885</v>
      </c>
      <c r="E24" s="204">
        <v>262.62899789832738</v>
      </c>
      <c r="F24" s="204">
        <v>257.22330340826312</v>
      </c>
      <c r="G24" s="204">
        <v>214.82431486662597</v>
      </c>
      <c r="H24" s="204">
        <v>217.91010933483594</v>
      </c>
      <c r="I24" s="204">
        <v>228.58591675683545</v>
      </c>
      <c r="J24" s="204">
        <v>225.34187212313051</v>
      </c>
      <c r="K24" s="204">
        <v>222.25520274689848</v>
      </c>
      <c r="L24" s="204">
        <v>238.31276700888145</v>
      </c>
      <c r="M24" s="204">
        <v>217.24146370106212</v>
      </c>
      <c r="N24" s="204">
        <v>234.24548989547691</v>
      </c>
      <c r="O24" s="204">
        <v>245.54150124671207</v>
      </c>
      <c r="P24" s="204">
        <v>237.49831702680044</v>
      </c>
      <c r="Q24" s="204">
        <v>253.0053501858153</v>
      </c>
    </row>
    <row r="25" spans="1:17" x14ac:dyDescent="0.25">
      <c r="A25" s="152" t="s">
        <v>274</v>
      </c>
      <c r="B25" s="264">
        <v>183.68290600960216</v>
      </c>
      <c r="C25" s="264">
        <v>184.56012506964018</v>
      </c>
      <c r="D25" s="264">
        <v>188.55771911862564</v>
      </c>
      <c r="E25" s="264">
        <v>192.19895503876742</v>
      </c>
      <c r="F25" s="264">
        <v>181.37888238551318</v>
      </c>
      <c r="G25" s="264">
        <v>151.11513275133308</v>
      </c>
      <c r="H25" s="264">
        <v>153.10381533178867</v>
      </c>
      <c r="I25" s="264">
        <v>160.49700810693923</v>
      </c>
      <c r="J25" s="264">
        <v>162.17076776879253</v>
      </c>
      <c r="K25" s="264">
        <v>164.23130029600964</v>
      </c>
      <c r="L25" s="264">
        <v>176.28529955820096</v>
      </c>
      <c r="M25" s="264">
        <v>159.02526535658657</v>
      </c>
      <c r="N25" s="264">
        <v>174.77403813673408</v>
      </c>
      <c r="O25" s="264">
        <v>184.5050938189238</v>
      </c>
      <c r="P25" s="264">
        <v>178.90226601860959</v>
      </c>
      <c r="Q25" s="264">
        <v>188.12446191533294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65.726206980063765</v>
      </c>
      <c r="C27" s="83">
        <v>57.196727069884872</v>
      </c>
      <c r="D27" s="83">
        <v>51.200477219539501</v>
      </c>
      <c r="E27" s="83">
        <v>50.461087717979609</v>
      </c>
      <c r="F27" s="83">
        <v>47.314429133237255</v>
      </c>
      <c r="G27" s="83">
        <v>37.892414106760739</v>
      </c>
      <c r="H27" s="83">
        <v>41.368781247888407</v>
      </c>
      <c r="I27" s="83">
        <v>42.921854151697772</v>
      </c>
      <c r="J27" s="83">
        <v>42.011642510151304</v>
      </c>
      <c r="K27" s="83">
        <v>33.036669113710367</v>
      </c>
      <c r="L27" s="83">
        <v>41.953046045223658</v>
      </c>
      <c r="M27" s="83">
        <v>35.664805123378265</v>
      </c>
      <c r="N27" s="83">
        <v>29.20204722985126</v>
      </c>
      <c r="O27" s="83">
        <v>41.148060736347212</v>
      </c>
      <c r="P27" s="83">
        <v>38.355372821996959</v>
      </c>
      <c r="Q27" s="83">
        <v>36.019483740835369</v>
      </c>
    </row>
    <row r="28" spans="1:17" x14ac:dyDescent="0.25">
      <c r="A28" s="154" t="s">
        <v>125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117.95669902953838</v>
      </c>
      <c r="C30" s="83">
        <v>127.36339799975531</v>
      </c>
      <c r="D30" s="83">
        <v>137.35724189908615</v>
      </c>
      <c r="E30" s="83">
        <v>141.73786732078781</v>
      </c>
      <c r="F30" s="83">
        <v>134.06445325227594</v>
      </c>
      <c r="G30" s="83">
        <v>113.22271864457232</v>
      </c>
      <c r="H30" s="83">
        <v>111.73503408390025</v>
      </c>
      <c r="I30" s="83">
        <v>117.57515395524146</v>
      </c>
      <c r="J30" s="83">
        <v>120.15912525864124</v>
      </c>
      <c r="K30" s="83">
        <v>131.19463118229928</v>
      </c>
      <c r="L30" s="83">
        <v>134.3322535129773</v>
      </c>
      <c r="M30" s="83">
        <v>123.3604602332083</v>
      </c>
      <c r="N30" s="83">
        <v>145.5719909068828</v>
      </c>
      <c r="O30" s="83">
        <v>143.35703308257658</v>
      </c>
      <c r="P30" s="83">
        <v>140.54689319661264</v>
      </c>
      <c r="Q30" s="83">
        <v>152.10497817449757</v>
      </c>
    </row>
    <row r="31" spans="1:17" x14ac:dyDescent="0.25">
      <c r="A31" s="152" t="s">
        <v>273</v>
      </c>
      <c r="B31" s="264">
        <v>65.939461210779768</v>
      </c>
      <c r="C31" s="264">
        <v>72.485831816907805</v>
      </c>
      <c r="D31" s="264">
        <v>74.703740471427452</v>
      </c>
      <c r="E31" s="264">
        <v>69.108695685702742</v>
      </c>
      <c r="F31" s="264">
        <v>74.517323753880206</v>
      </c>
      <c r="G31" s="264">
        <v>62.599075806278861</v>
      </c>
      <c r="H31" s="264">
        <v>63.679368342483016</v>
      </c>
      <c r="I31" s="264">
        <v>66.906256216039111</v>
      </c>
      <c r="J31" s="264">
        <v>62.02420308420816</v>
      </c>
      <c r="K31" s="264">
        <v>56.913264240040185</v>
      </c>
      <c r="L31" s="264">
        <v>60.837492607235944</v>
      </c>
      <c r="M31" s="264">
        <v>57.123408552325287</v>
      </c>
      <c r="N31" s="264">
        <v>58.308973676132197</v>
      </c>
      <c r="O31" s="264">
        <v>59.824125291467205</v>
      </c>
      <c r="P31" s="264">
        <v>57.425596264403211</v>
      </c>
      <c r="Q31" s="264">
        <v>63.622207975688355</v>
      </c>
    </row>
    <row r="32" spans="1:17" x14ac:dyDescent="0.25">
      <c r="A32" s="152" t="s">
        <v>272</v>
      </c>
      <c r="B32" s="264">
        <v>1.261877034063895</v>
      </c>
      <c r="C32" s="264">
        <v>1.3216038385005417</v>
      </c>
      <c r="D32" s="264">
        <v>1.3558129245957564</v>
      </c>
      <c r="E32" s="264">
        <v>1.3213471738572256</v>
      </c>
      <c r="F32" s="264">
        <v>1.3270972688697364</v>
      </c>
      <c r="G32" s="264">
        <v>1.1101063090140539</v>
      </c>
      <c r="H32" s="264">
        <v>1.1269256605642528</v>
      </c>
      <c r="I32" s="264">
        <v>1.1826524338570941</v>
      </c>
      <c r="J32" s="264">
        <v>1.1469012701298229</v>
      </c>
      <c r="K32" s="264">
        <v>1.1106382108486546</v>
      </c>
      <c r="L32" s="264">
        <v>1.1899748434445183</v>
      </c>
      <c r="M32" s="264">
        <v>1.0927897921502594</v>
      </c>
      <c r="N32" s="264">
        <v>1.1624780826106313</v>
      </c>
      <c r="O32" s="264">
        <v>1.2122821363210736</v>
      </c>
      <c r="P32" s="264">
        <v>1.1704547437876573</v>
      </c>
      <c r="Q32" s="264">
        <v>1.2586802947940079</v>
      </c>
    </row>
    <row r="33" spans="1:17" x14ac:dyDescent="0.25">
      <c r="A33" s="156" t="s">
        <v>261</v>
      </c>
      <c r="B33" s="204">
        <v>2650.3886905870399</v>
      </c>
      <c r="C33" s="204">
        <v>2710.8774105844423</v>
      </c>
      <c r="D33" s="204">
        <v>2772.9248964508956</v>
      </c>
      <c r="E33" s="204">
        <v>2682.8061614526218</v>
      </c>
      <c r="F33" s="204">
        <v>2621.7593415106576</v>
      </c>
      <c r="G33" s="204">
        <v>1874.5930674639344</v>
      </c>
      <c r="H33" s="204">
        <v>1895.6536749007532</v>
      </c>
      <c r="I33" s="204">
        <v>2056.4630495014626</v>
      </c>
      <c r="J33" s="204">
        <v>1995.1986866033506</v>
      </c>
      <c r="K33" s="204">
        <v>1969.0349184914805</v>
      </c>
      <c r="L33" s="204">
        <v>2234.7958703677118</v>
      </c>
      <c r="M33" s="204">
        <v>1857.1909356958411</v>
      </c>
      <c r="N33" s="204">
        <v>2183.4121081348521</v>
      </c>
      <c r="O33" s="204">
        <v>2293.5415147104568</v>
      </c>
      <c r="P33" s="204">
        <v>2170.1808836807249</v>
      </c>
      <c r="Q33" s="204">
        <v>2425.6649685805883</v>
      </c>
    </row>
    <row r="34" spans="1:17" x14ac:dyDescent="0.25">
      <c r="A34" s="150" t="s">
        <v>33</v>
      </c>
      <c r="B34" s="87">
        <v>357.48548241916592</v>
      </c>
      <c r="C34" s="87">
        <v>287.86345869088137</v>
      </c>
      <c r="D34" s="87">
        <v>265.39937819822262</v>
      </c>
      <c r="E34" s="87">
        <v>278.38511985557</v>
      </c>
      <c r="F34" s="87">
        <v>355.10610664579082</v>
      </c>
      <c r="G34" s="87">
        <v>456.42525667107424</v>
      </c>
      <c r="H34" s="87">
        <v>460.75929224396549</v>
      </c>
      <c r="I34" s="87">
        <v>517.34456560880847</v>
      </c>
      <c r="J34" s="87">
        <v>381.95990879483833</v>
      </c>
      <c r="K34" s="87">
        <v>334.99275827695413</v>
      </c>
      <c r="L34" s="87">
        <v>334.8160174697677</v>
      </c>
      <c r="M34" s="87">
        <v>287.89600313374251</v>
      </c>
      <c r="N34" s="87">
        <v>333.19893363157831</v>
      </c>
      <c r="O34" s="87">
        <v>176.12411899594105</v>
      </c>
      <c r="P34" s="87">
        <v>140.69674949636106</v>
      </c>
      <c r="Q34" s="87">
        <v>249.73244962725633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4.1844340434391988E-13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4.1541912026431351E-13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52.644798718416034</v>
      </c>
      <c r="C37" s="87">
        <v>67.935366432045441</v>
      </c>
      <c r="D37" s="87">
        <v>68.060621394487924</v>
      </c>
      <c r="E37" s="87">
        <v>47.204703707280522</v>
      </c>
      <c r="F37" s="87">
        <v>71.301456863549845</v>
      </c>
      <c r="G37" s="87">
        <v>45.851530135821719</v>
      </c>
      <c r="H37" s="87">
        <v>48.271503449285973</v>
      </c>
      <c r="I37" s="87">
        <v>53.166255867535561</v>
      </c>
      <c r="J37" s="87">
        <v>43.881919942168949</v>
      </c>
      <c r="K37" s="87">
        <v>28.393862640024697</v>
      </c>
      <c r="L37" s="87">
        <v>33.715355241081475</v>
      </c>
      <c r="M37" s="87">
        <v>31.746804155379454</v>
      </c>
      <c r="N37" s="87">
        <v>23.995130017834452</v>
      </c>
      <c r="O37" s="87">
        <v>25.79421041890064</v>
      </c>
      <c r="P37" s="87">
        <v>23.535737670096776</v>
      </c>
      <c r="Q37" s="87">
        <v>33.229784541472384</v>
      </c>
    </row>
    <row r="38" spans="1:17" x14ac:dyDescent="0.25">
      <c r="A38" s="150" t="s">
        <v>29</v>
      </c>
      <c r="B38" s="87">
        <v>297.97829450222355</v>
      </c>
      <c r="C38" s="87">
        <v>456.42775497659778</v>
      </c>
      <c r="D38" s="87">
        <v>500.48197327336226</v>
      </c>
      <c r="E38" s="87">
        <v>422.1677137298156</v>
      </c>
      <c r="F38" s="87">
        <v>352.56556298037901</v>
      </c>
      <c r="G38" s="87">
        <v>275.85779570849331</v>
      </c>
      <c r="H38" s="87">
        <v>270.55518290921736</v>
      </c>
      <c r="I38" s="87">
        <v>253.14052762039543</v>
      </c>
      <c r="J38" s="87">
        <v>193.72271688891885</v>
      </c>
      <c r="K38" s="87">
        <v>158.08135483569828</v>
      </c>
      <c r="L38" s="87">
        <v>159.76906330583392</v>
      </c>
      <c r="M38" s="87">
        <v>200.00559735344046</v>
      </c>
      <c r="N38" s="87">
        <v>201.56900481758947</v>
      </c>
      <c r="O38" s="87">
        <v>125.67720225810211</v>
      </c>
      <c r="P38" s="87">
        <v>72.299484798939886</v>
      </c>
      <c r="Q38" s="87">
        <v>104.96439351541666</v>
      </c>
    </row>
    <row r="39" spans="1:17" x14ac:dyDescent="0.25">
      <c r="A39" s="150" t="s">
        <v>28</v>
      </c>
      <c r="B39" s="87">
        <v>0</v>
      </c>
      <c r="C39" s="87">
        <v>7.0083702012190709</v>
      </c>
      <c r="D39" s="87">
        <v>14.939821232526446</v>
      </c>
      <c r="E39" s="87">
        <v>1.3806602115341757</v>
      </c>
      <c r="F39" s="87">
        <v>1.3805998293023112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1886.5193983755626</v>
      </c>
      <c r="C40" s="87">
        <v>1836.39840372455</v>
      </c>
      <c r="D40" s="87">
        <v>1868.8038331981986</v>
      </c>
      <c r="E40" s="87">
        <v>1867.9569662588008</v>
      </c>
      <c r="F40" s="87">
        <v>1770.4573796509176</v>
      </c>
      <c r="G40" s="87">
        <v>1095.0705173453621</v>
      </c>
      <c r="H40" s="87">
        <v>1114.9784871196609</v>
      </c>
      <c r="I40" s="87">
        <v>1228.9127453320973</v>
      </c>
      <c r="J40" s="87">
        <v>1353.5391145311221</v>
      </c>
      <c r="K40" s="87">
        <v>1407.1942179075561</v>
      </c>
      <c r="L40" s="87">
        <v>1653.3700441245883</v>
      </c>
      <c r="M40" s="87">
        <v>1295.4416222972959</v>
      </c>
      <c r="N40" s="87">
        <v>1513.3061979344679</v>
      </c>
      <c r="O40" s="87">
        <v>1871.5576155259891</v>
      </c>
      <c r="P40" s="87">
        <v>1858.1254890613952</v>
      </c>
      <c r="Q40" s="87">
        <v>1921.3583425095117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55.760716571671729</v>
      </c>
      <c r="C42" s="87">
        <v>55.244056559148817</v>
      </c>
      <c r="D42" s="87">
        <v>55.239269154097634</v>
      </c>
      <c r="E42" s="87">
        <v>65.710997689620811</v>
      </c>
      <c r="F42" s="87">
        <v>70.948235540717491</v>
      </c>
      <c r="G42" s="87">
        <v>1.3879676031830215</v>
      </c>
      <c r="H42" s="87">
        <v>1.089209178623572</v>
      </c>
      <c r="I42" s="87">
        <v>3.8989550726257272</v>
      </c>
      <c r="J42" s="87">
        <v>22.095026446302512</v>
      </c>
      <c r="K42" s="87">
        <v>40.372724831247204</v>
      </c>
      <c r="L42" s="87">
        <v>53.125390226440039</v>
      </c>
      <c r="M42" s="87">
        <v>42.100908755982701</v>
      </c>
      <c r="N42" s="87">
        <v>111.34284173338162</v>
      </c>
      <c r="O42" s="87">
        <v>94.388367511523555</v>
      </c>
      <c r="P42" s="87">
        <v>75.523422653932116</v>
      </c>
      <c r="Q42" s="87">
        <v>116.37999838693106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476.68006408344706</v>
      </c>
      <c r="C44" s="204">
        <v>490.89836537759214</v>
      </c>
      <c r="D44" s="204">
        <v>502.77281777783253</v>
      </c>
      <c r="E44" s="204">
        <v>498.995096006822</v>
      </c>
      <c r="F44" s="204">
        <v>488.72427647569958</v>
      </c>
      <c r="G44" s="204">
        <v>408.16619824658937</v>
      </c>
      <c r="H44" s="204">
        <v>414.02920773618825</v>
      </c>
      <c r="I44" s="204">
        <v>434.31324183798745</v>
      </c>
      <c r="J44" s="204">
        <v>428.14955703394799</v>
      </c>
      <c r="K44" s="204">
        <v>422.28488521910714</v>
      </c>
      <c r="L44" s="204">
        <v>452.79425731687468</v>
      </c>
      <c r="M44" s="204">
        <v>412.75878103201802</v>
      </c>
      <c r="N44" s="204">
        <v>445.06643080140617</v>
      </c>
      <c r="O44" s="204">
        <v>466.52885236875289</v>
      </c>
      <c r="P44" s="204">
        <v>451.24680235092092</v>
      </c>
      <c r="Q44" s="204">
        <v>480.71016535304909</v>
      </c>
    </row>
    <row r="45" spans="1:17" x14ac:dyDescent="0.25">
      <c r="A45" s="299" t="s">
        <v>271</v>
      </c>
      <c r="B45" s="298">
        <v>214.50602883755118</v>
      </c>
      <c r="C45" s="298">
        <v>220.9042644199165</v>
      </c>
      <c r="D45" s="298">
        <v>226.24776800002468</v>
      </c>
      <c r="E45" s="298">
        <v>224.54779320306989</v>
      </c>
      <c r="F45" s="298">
        <v>219.92592441406481</v>
      </c>
      <c r="G45" s="298">
        <v>183.67478921096523</v>
      </c>
      <c r="H45" s="298">
        <v>186.31314348128473</v>
      </c>
      <c r="I45" s="298">
        <v>195.44095882709436</v>
      </c>
      <c r="J45" s="298">
        <v>192.66730066527657</v>
      </c>
      <c r="K45" s="298">
        <v>190.02819834859821</v>
      </c>
      <c r="L45" s="298">
        <v>203.75741579259358</v>
      </c>
      <c r="M45" s="298">
        <v>185.7414514644081</v>
      </c>
      <c r="N45" s="298">
        <v>200.27989386063274</v>
      </c>
      <c r="O45" s="298">
        <v>209.93798356593879</v>
      </c>
      <c r="P45" s="298">
        <v>203.06106105791437</v>
      </c>
      <c r="Q45" s="298">
        <v>216.31957440887206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76.755469281999481</v>
      </c>
      <c r="C47" s="83">
        <v>68.460079964900729</v>
      </c>
      <c r="D47" s="83">
        <v>61.434735982191164</v>
      </c>
      <c r="E47" s="83">
        <v>58.954149295001912</v>
      </c>
      <c r="F47" s="83">
        <v>57.369796463593545</v>
      </c>
      <c r="G47" s="83">
        <v>46.056811432688818</v>
      </c>
      <c r="H47" s="83">
        <v>50.341969986710126</v>
      </c>
      <c r="I47" s="83">
        <v>52.266945215920316</v>
      </c>
      <c r="J47" s="83">
        <v>49.912014787310298</v>
      </c>
      <c r="K47" s="83">
        <v>38.225957535511874</v>
      </c>
      <c r="L47" s="83">
        <v>48.490964749901011</v>
      </c>
      <c r="M47" s="83">
        <v>41.656479270494522</v>
      </c>
      <c r="N47" s="83">
        <v>33.463682490028461</v>
      </c>
      <c r="O47" s="83">
        <v>46.82006723952842</v>
      </c>
      <c r="P47" s="83">
        <v>43.534846572018431</v>
      </c>
      <c r="Q47" s="83">
        <v>41.417895971187022</v>
      </c>
    </row>
    <row r="48" spans="1:17" x14ac:dyDescent="0.25">
      <c r="A48" s="154" t="s">
        <v>125</v>
      </c>
      <c r="B48" s="83">
        <v>0</v>
      </c>
      <c r="C48" s="83">
        <v>0</v>
      </c>
      <c r="D48" s="83">
        <v>0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137.75055955555172</v>
      </c>
      <c r="C50" s="83">
        <v>152.44418445501577</v>
      </c>
      <c r="D50" s="83">
        <v>164.81303201783351</v>
      </c>
      <c r="E50" s="83">
        <v>165.59364390806797</v>
      </c>
      <c r="F50" s="83">
        <v>162.55612795047125</v>
      </c>
      <c r="G50" s="83">
        <v>137.61797777827641</v>
      </c>
      <c r="H50" s="83">
        <v>135.9711734945746</v>
      </c>
      <c r="I50" s="83">
        <v>143.17401361117405</v>
      </c>
      <c r="J50" s="83">
        <v>142.75528587796626</v>
      </c>
      <c r="K50" s="83">
        <v>151.80224081308634</v>
      </c>
      <c r="L50" s="83">
        <v>155.26645104269258</v>
      </c>
      <c r="M50" s="83">
        <v>144.08497219391359</v>
      </c>
      <c r="N50" s="83">
        <v>166.81621137060429</v>
      </c>
      <c r="O50" s="83">
        <v>163.11791632641038</v>
      </c>
      <c r="P50" s="83">
        <v>159.52621448589593</v>
      </c>
      <c r="Q50" s="83">
        <v>174.90167843768504</v>
      </c>
    </row>
    <row r="51" spans="1:17" x14ac:dyDescent="0.25">
      <c r="A51" s="299" t="s">
        <v>270</v>
      </c>
      <c r="B51" s="298">
        <v>187.33526518479468</v>
      </c>
      <c r="C51" s="298">
        <v>192.92305759339374</v>
      </c>
      <c r="D51" s="298">
        <v>197.58971738668819</v>
      </c>
      <c r="E51" s="298">
        <v>196.105072730681</v>
      </c>
      <c r="F51" s="298">
        <v>192.06864065494995</v>
      </c>
      <c r="G51" s="298">
        <v>160.40931591090964</v>
      </c>
      <c r="H51" s="298">
        <v>162.71347864032199</v>
      </c>
      <c r="I51" s="298">
        <v>170.68510404232904</v>
      </c>
      <c r="J51" s="298">
        <v>168.26277591434155</v>
      </c>
      <c r="K51" s="298">
        <v>165.95795989110911</v>
      </c>
      <c r="L51" s="298">
        <v>177.9481431255318</v>
      </c>
      <c r="M51" s="298">
        <v>162.21420094558309</v>
      </c>
      <c r="N51" s="298">
        <v>174.91110730495262</v>
      </c>
      <c r="O51" s="298">
        <v>183.34583898091986</v>
      </c>
      <c r="P51" s="298">
        <v>177.3399933239119</v>
      </c>
      <c r="Q51" s="298">
        <v>188.91909498374829</v>
      </c>
    </row>
    <row r="52" spans="1:17" x14ac:dyDescent="0.25">
      <c r="A52" s="150" t="s">
        <v>33</v>
      </c>
      <c r="B52" s="87">
        <v>25.267855196693986</v>
      </c>
      <c r="C52" s="87">
        <v>20.486171157434018</v>
      </c>
      <c r="D52" s="87">
        <v>18.911506835222436</v>
      </c>
      <c r="E52" s="87">
        <v>20.349116145929948</v>
      </c>
      <c r="F52" s="87">
        <v>26.014877152084129</v>
      </c>
      <c r="G52" s="87">
        <v>39.056403471137322</v>
      </c>
      <c r="H52" s="87">
        <v>39.549284898146546</v>
      </c>
      <c r="I52" s="87">
        <v>42.939264592222955</v>
      </c>
      <c r="J52" s="87">
        <v>32.212147578756472</v>
      </c>
      <c r="K52" s="87">
        <v>28.234499154809839</v>
      </c>
      <c r="L52" s="87">
        <v>26.660103227963972</v>
      </c>
      <c r="M52" s="87">
        <v>25.145944450923967</v>
      </c>
      <c r="N52" s="87">
        <v>26.692255766646728</v>
      </c>
      <c r="O52" s="87">
        <v>14.079372078060144</v>
      </c>
      <c r="P52" s="87">
        <v>11.49727232601113</v>
      </c>
      <c r="Q52" s="87">
        <v>19.450018441443444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3.0654932583193226E-14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3.3208628073685224E-14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3.7210494308026201</v>
      </c>
      <c r="C55" s="87">
        <v>4.8347072278610339</v>
      </c>
      <c r="D55" s="87">
        <v>4.8497811692309565</v>
      </c>
      <c r="E55" s="87">
        <v>3.4505220640816594</v>
      </c>
      <c r="F55" s="87">
        <v>5.2235053308167654</v>
      </c>
      <c r="G55" s="87">
        <v>3.9235249026637748</v>
      </c>
      <c r="H55" s="87">
        <v>4.143385656054944</v>
      </c>
      <c r="I55" s="87">
        <v>4.4127648763206926</v>
      </c>
      <c r="J55" s="87">
        <v>3.7007310156615709</v>
      </c>
      <c r="K55" s="87">
        <v>2.3931457349557759</v>
      </c>
      <c r="L55" s="87">
        <v>2.6846232085532487</v>
      </c>
      <c r="M55" s="87">
        <v>2.7728880050296523</v>
      </c>
      <c r="N55" s="87">
        <v>1.9222274831712696</v>
      </c>
      <c r="O55" s="87">
        <v>2.0619906462433306</v>
      </c>
      <c r="P55" s="87">
        <v>1.923262522803769</v>
      </c>
      <c r="Q55" s="87">
        <v>2.5880494228984228</v>
      </c>
    </row>
    <row r="56" spans="1:17" x14ac:dyDescent="0.25">
      <c r="A56" s="150" t="s">
        <v>29</v>
      </c>
      <c r="B56" s="87">
        <v>21.061757099304103</v>
      </c>
      <c r="C56" s="87">
        <v>32.482264862574347</v>
      </c>
      <c r="D56" s="87">
        <v>35.66273712742327</v>
      </c>
      <c r="E56" s="87">
        <v>30.859191914448292</v>
      </c>
      <c r="F56" s="87">
        <v>25.828758326982879</v>
      </c>
      <c r="G56" s="87">
        <v>23.605208547023619</v>
      </c>
      <c r="H56" s="87">
        <v>23.223110612560689</v>
      </c>
      <c r="I56" s="87">
        <v>21.010500190942789</v>
      </c>
      <c r="J56" s="87">
        <v>16.33738149501789</v>
      </c>
      <c r="K56" s="87">
        <v>13.323714525821657</v>
      </c>
      <c r="L56" s="87">
        <v>12.721791963711093</v>
      </c>
      <c r="M56" s="87">
        <v>17.469258295284831</v>
      </c>
      <c r="N56" s="87">
        <v>16.147504953208031</v>
      </c>
      <c r="O56" s="87">
        <v>10.04664268817276</v>
      </c>
      <c r="P56" s="87">
        <v>5.9080744135116845</v>
      </c>
      <c r="Q56" s="87">
        <v>8.1749864409569337</v>
      </c>
    </row>
    <row r="57" spans="1:17" x14ac:dyDescent="0.25">
      <c r="A57" s="150" t="s">
        <v>28</v>
      </c>
      <c r="B57" s="87">
        <v>0</v>
      </c>
      <c r="C57" s="87">
        <v>0.49875962767129145</v>
      </c>
      <c r="D57" s="87">
        <v>1.0645636522362334</v>
      </c>
      <c r="E57" s="87">
        <v>0.10092211472060482</v>
      </c>
      <c r="F57" s="87">
        <v>0.10114198061739715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133.34331414335588</v>
      </c>
      <c r="C58" s="87">
        <v>130.68964078673963</v>
      </c>
      <c r="D58" s="87">
        <v>133.16495579285541</v>
      </c>
      <c r="E58" s="87">
        <v>136.54204392002009</v>
      </c>
      <c r="F58" s="87">
        <v>129.70272933256337</v>
      </c>
      <c r="G58" s="87">
        <v>93.705410315647072</v>
      </c>
      <c r="H58" s="87">
        <v>95.704205177594901</v>
      </c>
      <c r="I58" s="87">
        <v>101.99896363166046</v>
      </c>
      <c r="J58" s="87">
        <v>114.14915729890096</v>
      </c>
      <c r="K58" s="87">
        <v>118.60382940969835</v>
      </c>
      <c r="L58" s="87">
        <v>131.65145557698713</v>
      </c>
      <c r="M58" s="87">
        <v>113.14885486121118</v>
      </c>
      <c r="N58" s="87">
        <v>121.22954791080494</v>
      </c>
      <c r="O58" s="87">
        <v>149.61242210741565</v>
      </c>
      <c r="P58" s="87">
        <v>151.83986012551063</v>
      </c>
      <c r="Q58" s="87">
        <v>149.64196783481404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3.9412893146380745</v>
      </c>
      <c r="C60" s="87">
        <v>3.9315139311134044</v>
      </c>
      <c r="D60" s="87">
        <v>3.9361728097198889</v>
      </c>
      <c r="E60" s="87">
        <v>4.8032765714804215</v>
      </c>
      <c r="F60" s="87">
        <v>5.1976285318853792</v>
      </c>
      <c r="G60" s="87">
        <v>0.11876867443786003</v>
      </c>
      <c r="H60" s="87">
        <v>9.3492295964919897E-2</v>
      </c>
      <c r="I60" s="87">
        <v>0.323610751182143</v>
      </c>
      <c r="J60" s="87">
        <v>1.8633585260046586</v>
      </c>
      <c r="K60" s="87">
        <v>3.4027710658234827</v>
      </c>
      <c r="L60" s="87">
        <v>4.2301691483163513</v>
      </c>
      <c r="M60" s="87">
        <v>3.6772553331334508</v>
      </c>
      <c r="N60" s="87">
        <v>8.9195711911216762</v>
      </c>
      <c r="O60" s="87">
        <v>7.5454114610279506</v>
      </c>
      <c r="P60" s="87">
        <v>6.1715239360746814</v>
      </c>
      <c r="Q60" s="87">
        <v>9.0640728436354312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23.834003204172355</v>
      </c>
      <c r="C62" s="302">
        <v>24.544918268879606</v>
      </c>
      <c r="D62" s="302">
        <v>25.138640888891629</v>
      </c>
      <c r="E62" s="302">
        <v>24.9497548003411</v>
      </c>
      <c r="F62" s="302">
        <v>24.436213823784982</v>
      </c>
      <c r="G62" s="302">
        <v>20.408309912329472</v>
      </c>
      <c r="H62" s="302">
        <v>20.701460386809416</v>
      </c>
      <c r="I62" s="302">
        <v>21.715662091899372</v>
      </c>
      <c r="J62" s="302">
        <v>21.407477851697394</v>
      </c>
      <c r="K62" s="302">
        <v>21.114244260955356</v>
      </c>
      <c r="L62" s="302">
        <v>22.639712865843737</v>
      </c>
      <c r="M62" s="302">
        <v>20.637939051600902</v>
      </c>
      <c r="N62" s="302">
        <v>22.25332154007031</v>
      </c>
      <c r="O62" s="302">
        <v>23.326442618437643</v>
      </c>
      <c r="P62" s="302">
        <v>22.562340117546047</v>
      </c>
      <c r="Q62" s="302">
        <v>24.035508267652453</v>
      </c>
    </row>
    <row r="63" spans="1:17" x14ac:dyDescent="0.25">
      <c r="A63" s="152" t="s">
        <v>268</v>
      </c>
      <c r="B63" s="151">
        <v>47.668006408344709</v>
      </c>
      <c r="C63" s="151">
        <v>49.089836537759211</v>
      </c>
      <c r="D63" s="151">
        <v>50.277281777783259</v>
      </c>
      <c r="E63" s="151">
        <v>49.899509600682201</v>
      </c>
      <c r="F63" s="151">
        <v>48.872427647569964</v>
      </c>
      <c r="G63" s="151">
        <v>40.816619824658943</v>
      </c>
      <c r="H63" s="151">
        <v>41.402920773618831</v>
      </c>
      <c r="I63" s="151">
        <v>43.431324183798743</v>
      </c>
      <c r="J63" s="151">
        <v>42.814955703394787</v>
      </c>
      <c r="K63" s="151">
        <v>42.228488521910712</v>
      </c>
      <c r="L63" s="151">
        <v>45.279425731687475</v>
      </c>
      <c r="M63" s="151">
        <v>41.275878103201805</v>
      </c>
      <c r="N63" s="151">
        <v>44.50664308014062</v>
      </c>
      <c r="O63" s="151">
        <v>46.652885236875285</v>
      </c>
      <c r="P63" s="151">
        <v>45.124680235092093</v>
      </c>
      <c r="Q63" s="151">
        <v>48.071016535304906</v>
      </c>
    </row>
    <row r="64" spans="1:17" x14ac:dyDescent="0.25">
      <c r="A64" s="301" t="s">
        <v>267</v>
      </c>
      <c r="B64" s="300">
        <v>3.3367604485841302</v>
      </c>
      <c r="C64" s="300">
        <v>3.4362885576431452</v>
      </c>
      <c r="D64" s="300">
        <v>3.5194097244448286</v>
      </c>
      <c r="E64" s="300">
        <v>3.4929656720477542</v>
      </c>
      <c r="F64" s="300">
        <v>3.4210699353298981</v>
      </c>
      <c r="G64" s="300">
        <v>2.8571633877261262</v>
      </c>
      <c r="H64" s="300">
        <v>2.8982044541533183</v>
      </c>
      <c r="I64" s="300">
        <v>3.0401926928659124</v>
      </c>
      <c r="J64" s="300">
        <v>2.9970468992376356</v>
      </c>
      <c r="K64" s="300">
        <v>2.9559941965337502</v>
      </c>
      <c r="L64" s="300">
        <v>3.1695598012181234</v>
      </c>
      <c r="M64" s="300">
        <v>2.8893114672241267</v>
      </c>
      <c r="N64" s="300">
        <v>3.1154650156098436</v>
      </c>
      <c r="O64" s="300">
        <v>3.2657019665812705</v>
      </c>
      <c r="P64" s="300">
        <v>3.1587276164564466</v>
      </c>
      <c r="Q64" s="300">
        <v>3.3649711574713437</v>
      </c>
    </row>
    <row r="65" spans="1:17" x14ac:dyDescent="0.25">
      <c r="A65" s="156" t="s">
        <v>259</v>
      </c>
      <c r="B65" s="204">
        <v>431.52090011764682</v>
      </c>
      <c r="C65" s="204">
        <v>444.39220444708337</v>
      </c>
      <c r="D65" s="204">
        <v>455.14170872519583</v>
      </c>
      <c r="E65" s="204">
        <v>451.7218763851231</v>
      </c>
      <c r="F65" s="204">
        <v>442.42408186221235</v>
      </c>
      <c r="G65" s="204">
        <v>369.49782157059673</v>
      </c>
      <c r="H65" s="204">
        <v>374.80538805591777</v>
      </c>
      <c r="I65" s="204">
        <v>393.16777682175706</v>
      </c>
      <c r="J65" s="204">
        <v>387.58802005178438</v>
      </c>
      <c r="K65" s="204">
        <v>382.27894872466538</v>
      </c>
      <c r="L65" s="204">
        <v>409.89795925527608</v>
      </c>
      <c r="M65" s="204">
        <v>373.65531756582686</v>
      </c>
      <c r="N65" s="204">
        <v>402.90224262022025</v>
      </c>
      <c r="O65" s="204">
        <v>422.33138214434467</v>
      </c>
      <c r="P65" s="204">
        <v>408.49710528609683</v>
      </c>
      <c r="Q65" s="204">
        <v>435.16920231960228</v>
      </c>
    </row>
    <row r="66" spans="1:17" x14ac:dyDescent="0.25">
      <c r="A66" s="299" t="s">
        <v>266</v>
      </c>
      <c r="B66" s="298">
        <v>86.304180023529369</v>
      </c>
      <c r="C66" s="298">
        <v>88.87844088941668</v>
      </c>
      <c r="D66" s="298">
        <v>91.028341745039157</v>
      </c>
      <c r="E66" s="298">
        <v>90.344375277024611</v>
      </c>
      <c r="F66" s="298">
        <v>88.484816372442452</v>
      </c>
      <c r="G66" s="298">
        <v>73.899564314119345</v>
      </c>
      <c r="H66" s="298">
        <v>74.961077611183555</v>
      </c>
      <c r="I66" s="298">
        <v>78.633555364351409</v>
      </c>
      <c r="J66" s="298">
        <v>77.517604010356877</v>
      </c>
      <c r="K66" s="298">
        <v>76.455789744933071</v>
      </c>
      <c r="L66" s="298">
        <v>81.979591851055204</v>
      </c>
      <c r="M66" s="298">
        <v>74.731063513165367</v>
      </c>
      <c r="N66" s="298">
        <v>80.580448524044058</v>
      </c>
      <c r="O66" s="298">
        <v>84.466276428868937</v>
      </c>
      <c r="P66" s="298">
        <v>81.699421057219354</v>
      </c>
      <c r="Q66" s="298">
        <v>87.033840463920455</v>
      </c>
    </row>
    <row r="67" spans="1:17" x14ac:dyDescent="0.25">
      <c r="A67" s="299" t="s">
        <v>265</v>
      </c>
      <c r="B67" s="298">
        <v>34.521672009411745</v>
      </c>
      <c r="C67" s="298">
        <v>35.551376355766671</v>
      </c>
      <c r="D67" s="298">
        <v>36.411336698015667</v>
      </c>
      <c r="E67" s="298">
        <v>36.13775011080984</v>
      </c>
      <c r="F67" s="298">
        <v>35.393926548976985</v>
      </c>
      <c r="G67" s="298">
        <v>29.559825725647741</v>
      </c>
      <c r="H67" s="298">
        <v>29.984431044473421</v>
      </c>
      <c r="I67" s="298">
        <v>31.453422145740561</v>
      </c>
      <c r="J67" s="298">
        <v>31.007041604142756</v>
      </c>
      <c r="K67" s="298">
        <v>30.582315897973228</v>
      </c>
      <c r="L67" s="298">
        <v>32.791836740422092</v>
      </c>
      <c r="M67" s="298">
        <v>29.892425405266142</v>
      </c>
      <c r="N67" s="298">
        <v>32.232179409617622</v>
      </c>
      <c r="O67" s="298">
        <v>33.786510571547574</v>
      </c>
      <c r="P67" s="298">
        <v>32.67976842288774</v>
      </c>
      <c r="Q67" s="298">
        <v>34.813536185568182</v>
      </c>
    </row>
    <row r="68" spans="1:17" x14ac:dyDescent="0.25">
      <c r="A68" s="150" t="s">
        <v>33</v>
      </c>
      <c r="B68" s="87">
        <v>4.6562968729946332</v>
      </c>
      <c r="C68" s="87">
        <v>3.7751401516846399</v>
      </c>
      <c r="D68" s="87">
        <v>3.4849649665549851</v>
      </c>
      <c r="E68" s="87">
        <v>3.7498839985000143</v>
      </c>
      <c r="F68" s="87">
        <v>4.7939562021250515</v>
      </c>
      <c r="G68" s="87">
        <v>7.1972159068280375</v>
      </c>
      <c r="H68" s="87">
        <v>7.2880428578879926</v>
      </c>
      <c r="I68" s="87">
        <v>7.9127397989686337</v>
      </c>
      <c r="J68" s="87">
        <v>5.93597362640537</v>
      </c>
      <c r="K68" s="87">
        <v>5.202982568236016</v>
      </c>
      <c r="L68" s="87">
        <v>4.9128568423300427</v>
      </c>
      <c r="M68" s="87">
        <v>4.6338314670512091</v>
      </c>
      <c r="N68" s="87">
        <v>4.9187818313788521</v>
      </c>
      <c r="O68" s="87">
        <v>2.5945113137017222</v>
      </c>
      <c r="P68" s="87">
        <v>2.1186884586301478</v>
      </c>
      <c r="Q68" s="87">
        <v>3.5842005323993811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5.6490139593509954E-15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6.1196025484653632E-15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0.68570564038896553</v>
      </c>
      <c r="C71" s="87">
        <v>0.89092770129058285</v>
      </c>
      <c r="D71" s="87">
        <v>0.89370548933464522</v>
      </c>
      <c r="E71" s="87">
        <v>0.63585353691929325</v>
      </c>
      <c r="F71" s="87">
        <v>0.96257443889163918</v>
      </c>
      <c r="G71" s="87">
        <v>0.72301731164662564</v>
      </c>
      <c r="H71" s="87">
        <v>0.76353269890606701</v>
      </c>
      <c r="I71" s="87">
        <v>0.81317322483156185</v>
      </c>
      <c r="J71" s="87">
        <v>0.68196141389451193</v>
      </c>
      <c r="K71" s="87">
        <v>0.44100288352740691</v>
      </c>
      <c r="L71" s="87">
        <v>0.49471562005748898</v>
      </c>
      <c r="M71" s="87">
        <v>0.51098083499675928</v>
      </c>
      <c r="N71" s="87">
        <v>0.35422325121784742</v>
      </c>
      <c r="O71" s="87">
        <v>0.37997845576949552</v>
      </c>
      <c r="P71" s="87">
        <v>0.35441398572090343</v>
      </c>
      <c r="Q71" s="87">
        <v>0.47691924546782233</v>
      </c>
    </row>
    <row r="72" spans="1:17" x14ac:dyDescent="0.25">
      <c r="A72" s="150" t="s">
        <v>29</v>
      </c>
      <c r="B72" s="87">
        <v>3.8812076829573385</v>
      </c>
      <c r="C72" s="87">
        <v>5.9857501608279495</v>
      </c>
      <c r="D72" s="87">
        <v>6.5718395992144663</v>
      </c>
      <c r="E72" s="87">
        <v>5.6866543557360183</v>
      </c>
      <c r="F72" s="87">
        <v>4.7596586926380668</v>
      </c>
      <c r="G72" s="87">
        <v>4.3499085256066019</v>
      </c>
      <c r="H72" s="87">
        <v>4.2794964782219775</v>
      </c>
      <c r="I72" s="87">
        <v>3.8717621886617484</v>
      </c>
      <c r="J72" s="87">
        <v>3.0106116160632941</v>
      </c>
      <c r="K72" s="87">
        <v>2.4552606384800586</v>
      </c>
      <c r="L72" s="87">
        <v>2.3443398609972497</v>
      </c>
      <c r="M72" s="87">
        <v>3.2191910291029768</v>
      </c>
      <c r="N72" s="87">
        <v>2.9756216439820875</v>
      </c>
      <c r="O72" s="87">
        <v>1.8513700735135552</v>
      </c>
      <c r="P72" s="87">
        <v>1.0887251095476198</v>
      </c>
      <c r="Q72" s="87">
        <v>1.5064659626030186</v>
      </c>
    </row>
    <row r="73" spans="1:17" x14ac:dyDescent="0.25">
      <c r="A73" s="150" t="s">
        <v>28</v>
      </c>
      <c r="B73" s="87">
        <v>0</v>
      </c>
      <c r="C73" s="87">
        <v>9.1910171109642017E-2</v>
      </c>
      <c r="D73" s="87">
        <v>0.19617511523731848</v>
      </c>
      <c r="E73" s="87">
        <v>1.8597673745219263E-2</v>
      </c>
      <c r="F73" s="87">
        <v>1.8638190080291748E-2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24.572170920216649</v>
      </c>
      <c r="C74" s="87">
        <v>24.08315866111607</v>
      </c>
      <c r="D74" s="87">
        <v>24.539303491491768</v>
      </c>
      <c r="E74" s="87">
        <v>25.161624807010529</v>
      </c>
      <c r="F74" s="87">
        <v>23.901293097844814</v>
      </c>
      <c r="G74" s="87">
        <v>17.267797588634039</v>
      </c>
      <c r="H74" s="87">
        <v>17.636130484045879</v>
      </c>
      <c r="I74" s="87">
        <v>18.796112757086487</v>
      </c>
      <c r="J74" s="87">
        <v>21.035119920086743</v>
      </c>
      <c r="K74" s="87">
        <v>21.856015704800441</v>
      </c>
      <c r="L74" s="87">
        <v>24.260399474211102</v>
      </c>
      <c r="M74" s="87">
        <v>20.85078670001695</v>
      </c>
      <c r="N74" s="87">
        <v>22.33987651336113</v>
      </c>
      <c r="O74" s="87">
        <v>27.570201261524566</v>
      </c>
      <c r="P74" s="87">
        <v>27.98066794331092</v>
      </c>
      <c r="Q74" s="87">
        <v>27.575645873939216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0.72629089285415704</v>
      </c>
      <c r="C76" s="87">
        <v>0.72448950973778548</v>
      </c>
      <c r="D76" s="87">
        <v>0.72534803618247856</v>
      </c>
      <c r="E76" s="87">
        <v>0.88513573889876263</v>
      </c>
      <c r="F76" s="87">
        <v>0.95780592739711834</v>
      </c>
      <c r="G76" s="87">
        <v>2.1886392932435432E-2</v>
      </c>
      <c r="H76" s="87">
        <v>1.7228525411507937E-2</v>
      </c>
      <c r="I76" s="87">
        <v>5.9634176192129205E-2</v>
      </c>
      <c r="J76" s="87">
        <v>0.34337502769283645</v>
      </c>
      <c r="K76" s="87">
        <v>0.62705410292930375</v>
      </c>
      <c r="L76" s="87">
        <v>0.77952494282620854</v>
      </c>
      <c r="M76" s="87">
        <v>0.67763537409824937</v>
      </c>
      <c r="N76" s="87">
        <v>1.6436761696777051</v>
      </c>
      <c r="O76" s="87">
        <v>1.3904494670382295</v>
      </c>
      <c r="P76" s="87">
        <v>1.137272925678152</v>
      </c>
      <c r="Q76" s="87">
        <v>1.6703045711587456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310.69504808470572</v>
      </c>
      <c r="C78" s="298">
        <v>319.96238720190001</v>
      </c>
      <c r="D78" s="298">
        <v>327.70203028214098</v>
      </c>
      <c r="E78" s="298">
        <v>325.23975099728864</v>
      </c>
      <c r="F78" s="298">
        <v>318.54533894079287</v>
      </c>
      <c r="G78" s="298">
        <v>266.03843153082966</v>
      </c>
      <c r="H78" s="298">
        <v>269.85987940026081</v>
      </c>
      <c r="I78" s="298">
        <v>283.08079931166509</v>
      </c>
      <c r="J78" s="298">
        <v>279.06337443728478</v>
      </c>
      <c r="K78" s="298">
        <v>275.24084308175907</v>
      </c>
      <c r="L78" s="298">
        <v>295.12653066379875</v>
      </c>
      <c r="M78" s="298">
        <v>269.03182864739534</v>
      </c>
      <c r="N78" s="298">
        <v>290.0896146865586</v>
      </c>
      <c r="O78" s="298">
        <v>304.07859514392817</v>
      </c>
      <c r="P78" s="298">
        <v>294.1179158059897</v>
      </c>
      <c r="Q78" s="298">
        <v>313.32182567011364</v>
      </c>
    </row>
    <row r="79" spans="1:17" x14ac:dyDescent="0.25">
      <c r="A79" s="243" t="s">
        <v>258</v>
      </c>
      <c r="B79" s="278">
        <v>292.48349451760976</v>
      </c>
      <c r="C79" s="278">
        <v>319.77407672037623</v>
      </c>
      <c r="D79" s="278">
        <v>331.0357101459341</v>
      </c>
      <c r="E79" s="278">
        <v>397.83198389475757</v>
      </c>
      <c r="F79" s="278">
        <v>395.47000746826689</v>
      </c>
      <c r="G79" s="278">
        <v>645.29614592158896</v>
      </c>
      <c r="H79" s="278">
        <v>660.43190759687229</v>
      </c>
      <c r="I79" s="278">
        <v>624.8497540562181</v>
      </c>
      <c r="J79" s="278">
        <v>648.06147340097004</v>
      </c>
      <c r="K79" s="278">
        <v>638.01860972963868</v>
      </c>
      <c r="L79" s="278">
        <v>560.61288664646827</v>
      </c>
      <c r="M79" s="278">
        <v>691.05143351761717</v>
      </c>
      <c r="N79" s="278">
        <v>564.28748833909276</v>
      </c>
      <c r="O79" s="278">
        <v>586.66029491347558</v>
      </c>
      <c r="P79" s="278">
        <v>615.67437504364443</v>
      </c>
      <c r="Q79" s="278">
        <v>542.08778909902571</v>
      </c>
    </row>
    <row r="81" spans="1:17" ht="12.75" x14ac:dyDescent="0.25">
      <c r="A81" s="98" t="s">
        <v>84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0.99999999999999978</v>
      </c>
      <c r="C83" s="77">
        <f t="shared" si="0"/>
        <v>0.99999999999999978</v>
      </c>
      <c r="D83" s="77">
        <f t="shared" si="0"/>
        <v>1</v>
      </c>
      <c r="E83" s="77">
        <f t="shared" si="0"/>
        <v>1</v>
      </c>
      <c r="F83" s="77">
        <f t="shared" si="0"/>
        <v>1.0000000000000002</v>
      </c>
      <c r="G83" s="77">
        <f t="shared" si="0"/>
        <v>0.99999999999999989</v>
      </c>
      <c r="H83" s="77">
        <f t="shared" si="0"/>
        <v>1</v>
      </c>
      <c r="I83" s="77">
        <f t="shared" si="0"/>
        <v>1</v>
      </c>
      <c r="J83" s="77">
        <f t="shared" si="0"/>
        <v>1</v>
      </c>
      <c r="K83" s="77">
        <f t="shared" si="0"/>
        <v>0.99999999999999989</v>
      </c>
      <c r="L83" s="77">
        <f t="shared" si="0"/>
        <v>0.99999999999999989</v>
      </c>
      <c r="M83" s="77">
        <f t="shared" si="0"/>
        <v>0.99999999999999978</v>
      </c>
      <c r="N83" s="77">
        <f t="shared" si="0"/>
        <v>0.99999999999999989</v>
      </c>
      <c r="O83" s="77">
        <f t="shared" si="0"/>
        <v>0.99999999999999989</v>
      </c>
      <c r="P83" s="77">
        <f t="shared" si="0"/>
        <v>1</v>
      </c>
      <c r="Q83" s="77">
        <f t="shared" si="0"/>
        <v>0.99999999999999978</v>
      </c>
    </row>
    <row r="84" spans="1:17" x14ac:dyDescent="0.25">
      <c r="A84" s="132" t="s">
        <v>83</v>
      </c>
      <c r="B84" s="203">
        <f t="shared" ref="B84:Q84" si="1">IF(B$6=0,0,B$6/B$5)</f>
        <v>1.5181131579712688E-2</v>
      </c>
      <c r="C84" s="203">
        <f t="shared" si="1"/>
        <v>1.5181131579712688E-2</v>
      </c>
      <c r="D84" s="203">
        <f t="shared" si="1"/>
        <v>1.518113157971269E-2</v>
      </c>
      <c r="E84" s="203">
        <f t="shared" si="1"/>
        <v>1.5181131579712692E-2</v>
      </c>
      <c r="F84" s="203">
        <f t="shared" si="1"/>
        <v>1.5181131579712692E-2</v>
      </c>
      <c r="G84" s="203">
        <f t="shared" si="1"/>
        <v>1.5181131579712692E-2</v>
      </c>
      <c r="H84" s="203">
        <f t="shared" si="1"/>
        <v>1.518113157971269E-2</v>
      </c>
      <c r="I84" s="203">
        <f t="shared" si="1"/>
        <v>1.5181131579712692E-2</v>
      </c>
      <c r="J84" s="203">
        <f t="shared" si="1"/>
        <v>1.518113157971269E-2</v>
      </c>
      <c r="K84" s="203">
        <f t="shared" si="1"/>
        <v>1.5181131579712692E-2</v>
      </c>
      <c r="L84" s="203">
        <f t="shared" si="1"/>
        <v>1.5181131579712686E-2</v>
      </c>
      <c r="M84" s="203">
        <f t="shared" si="1"/>
        <v>1.5181131579712688E-2</v>
      </c>
      <c r="N84" s="203">
        <f t="shared" si="1"/>
        <v>1.5181131579712688E-2</v>
      </c>
      <c r="O84" s="203">
        <f t="shared" si="1"/>
        <v>1.518113157971269E-2</v>
      </c>
      <c r="P84" s="203">
        <f t="shared" si="1"/>
        <v>1.518113157971269E-2</v>
      </c>
      <c r="Q84" s="203">
        <f t="shared" si="1"/>
        <v>1.5181131579712686E-2</v>
      </c>
    </row>
    <row r="85" spans="1:17" x14ac:dyDescent="0.25">
      <c r="A85" s="76" t="s">
        <v>82</v>
      </c>
      <c r="B85" s="202">
        <f t="shared" ref="B85:Q85" si="2">IF(B$7=0,0,B$7/B$5)</f>
        <v>1.7711320176331473E-2</v>
      </c>
      <c r="C85" s="202">
        <f t="shared" si="2"/>
        <v>1.7711320176331473E-2</v>
      </c>
      <c r="D85" s="202">
        <f t="shared" si="2"/>
        <v>1.7711320176331473E-2</v>
      </c>
      <c r="E85" s="202">
        <f t="shared" si="2"/>
        <v>1.7711320176331476E-2</v>
      </c>
      <c r="F85" s="202">
        <f t="shared" si="2"/>
        <v>1.7711320176331476E-2</v>
      </c>
      <c r="G85" s="202">
        <f t="shared" si="2"/>
        <v>1.7711320176331473E-2</v>
      </c>
      <c r="H85" s="202">
        <f t="shared" si="2"/>
        <v>1.7711320176331473E-2</v>
      </c>
      <c r="I85" s="202">
        <f t="shared" si="2"/>
        <v>1.7711320176331473E-2</v>
      </c>
      <c r="J85" s="202">
        <f t="shared" si="2"/>
        <v>1.7711320176331473E-2</v>
      </c>
      <c r="K85" s="202">
        <f t="shared" si="2"/>
        <v>1.7711320176331473E-2</v>
      </c>
      <c r="L85" s="202">
        <f t="shared" si="2"/>
        <v>1.7711320176331469E-2</v>
      </c>
      <c r="M85" s="202">
        <f t="shared" si="2"/>
        <v>1.7711320176331473E-2</v>
      </c>
      <c r="N85" s="202">
        <f t="shared" si="2"/>
        <v>1.7711320176331469E-2</v>
      </c>
      <c r="O85" s="202">
        <f t="shared" si="2"/>
        <v>1.7711320176331473E-2</v>
      </c>
      <c r="P85" s="202">
        <f t="shared" si="2"/>
        <v>1.7711320176331473E-2</v>
      </c>
      <c r="Q85" s="202">
        <f t="shared" si="2"/>
        <v>1.7711320176331469E-2</v>
      </c>
    </row>
    <row r="86" spans="1:17" x14ac:dyDescent="0.25">
      <c r="A86" s="76" t="s">
        <v>81</v>
      </c>
      <c r="B86" s="202">
        <f t="shared" ref="B86:Q86" si="3">IF(B$8=0,0,B$8/B$5)</f>
        <v>4.0483017545900508E-2</v>
      </c>
      <c r="C86" s="202">
        <f t="shared" si="3"/>
        <v>4.0483017545900508E-2</v>
      </c>
      <c r="D86" s="202">
        <f t="shared" si="3"/>
        <v>4.0483017545900508E-2</v>
      </c>
      <c r="E86" s="202">
        <f t="shared" si="3"/>
        <v>4.0483017545900515E-2</v>
      </c>
      <c r="F86" s="202">
        <f t="shared" si="3"/>
        <v>4.0483017545900515E-2</v>
      </c>
      <c r="G86" s="202">
        <f t="shared" si="3"/>
        <v>4.0483017545900508E-2</v>
      </c>
      <c r="H86" s="202">
        <f t="shared" si="3"/>
        <v>4.0483017545900508E-2</v>
      </c>
      <c r="I86" s="202">
        <f t="shared" si="3"/>
        <v>4.0483017545900508E-2</v>
      </c>
      <c r="J86" s="202">
        <f t="shared" si="3"/>
        <v>4.0483017545900508E-2</v>
      </c>
      <c r="K86" s="202">
        <f t="shared" si="3"/>
        <v>4.0483017545900508E-2</v>
      </c>
      <c r="L86" s="202">
        <f t="shared" si="3"/>
        <v>4.0483017545900501E-2</v>
      </c>
      <c r="M86" s="202">
        <f t="shared" si="3"/>
        <v>4.0483017545900508E-2</v>
      </c>
      <c r="N86" s="202">
        <f t="shared" si="3"/>
        <v>4.0483017545900501E-2</v>
      </c>
      <c r="O86" s="202">
        <f t="shared" si="3"/>
        <v>4.0483017545900508E-2</v>
      </c>
      <c r="P86" s="202">
        <f t="shared" si="3"/>
        <v>4.0483017545900508E-2</v>
      </c>
      <c r="Q86" s="202">
        <f t="shared" si="3"/>
        <v>4.0483017545900501E-2</v>
      </c>
    </row>
    <row r="87" spans="1:17" x14ac:dyDescent="0.25">
      <c r="A87" s="76" t="s">
        <v>80</v>
      </c>
      <c r="B87" s="202">
        <f t="shared" ref="B87:Q87" si="4">IF(B$9=0,0,B$9/B$5)</f>
        <v>3.0362263159425376E-2</v>
      </c>
      <c r="C87" s="202">
        <f t="shared" si="4"/>
        <v>3.0362263159425376E-2</v>
      </c>
      <c r="D87" s="202">
        <f t="shared" si="4"/>
        <v>3.036226315942538E-2</v>
      </c>
      <c r="E87" s="202">
        <f t="shared" si="4"/>
        <v>3.0362263159425383E-2</v>
      </c>
      <c r="F87" s="202">
        <f t="shared" si="4"/>
        <v>3.0362263159425383E-2</v>
      </c>
      <c r="G87" s="202">
        <f t="shared" si="4"/>
        <v>3.0362263159425383E-2</v>
      </c>
      <c r="H87" s="202">
        <f t="shared" si="4"/>
        <v>3.036226315942538E-2</v>
      </c>
      <c r="I87" s="202">
        <f t="shared" si="4"/>
        <v>3.0362263159425383E-2</v>
      </c>
      <c r="J87" s="202">
        <f t="shared" si="4"/>
        <v>3.036226315942538E-2</v>
      </c>
      <c r="K87" s="202">
        <f t="shared" si="4"/>
        <v>3.0362263159425383E-2</v>
      </c>
      <c r="L87" s="202">
        <f t="shared" si="4"/>
        <v>3.0362263159425373E-2</v>
      </c>
      <c r="M87" s="202">
        <f t="shared" si="4"/>
        <v>3.0362263159425376E-2</v>
      </c>
      <c r="N87" s="202">
        <f t="shared" si="4"/>
        <v>3.0362263159425376E-2</v>
      </c>
      <c r="O87" s="202">
        <f t="shared" si="4"/>
        <v>3.036226315942538E-2</v>
      </c>
      <c r="P87" s="202">
        <f t="shared" si="4"/>
        <v>3.036226315942538E-2</v>
      </c>
      <c r="Q87" s="202">
        <f t="shared" si="4"/>
        <v>3.0362263159425373E-2</v>
      </c>
    </row>
    <row r="88" spans="1:17" x14ac:dyDescent="0.25">
      <c r="A88" s="129" t="s">
        <v>79</v>
      </c>
      <c r="B88" s="201">
        <f t="shared" ref="B88:Q88" si="5">IF(B$10=0,0,B$10/B$5)</f>
        <v>2.0241508772950254E-2</v>
      </c>
      <c r="C88" s="201">
        <f t="shared" si="5"/>
        <v>2.0241508772950254E-2</v>
      </c>
      <c r="D88" s="201">
        <f t="shared" si="5"/>
        <v>2.0241508772950254E-2</v>
      </c>
      <c r="E88" s="201">
        <f t="shared" si="5"/>
        <v>2.0241508772950258E-2</v>
      </c>
      <c r="F88" s="201">
        <f t="shared" si="5"/>
        <v>2.0241508772950258E-2</v>
      </c>
      <c r="G88" s="201">
        <f t="shared" si="5"/>
        <v>2.0241508772950258E-2</v>
      </c>
      <c r="H88" s="201">
        <f t="shared" si="5"/>
        <v>2.0241508772950254E-2</v>
      </c>
      <c r="I88" s="201">
        <f t="shared" si="5"/>
        <v>2.0241508772950254E-2</v>
      </c>
      <c r="J88" s="201">
        <f t="shared" si="5"/>
        <v>2.0241508772950254E-2</v>
      </c>
      <c r="K88" s="201">
        <f t="shared" si="5"/>
        <v>2.0241508772950254E-2</v>
      </c>
      <c r="L88" s="201">
        <f t="shared" si="5"/>
        <v>2.0241508772950251E-2</v>
      </c>
      <c r="M88" s="201">
        <f t="shared" si="5"/>
        <v>2.0241508772950258E-2</v>
      </c>
      <c r="N88" s="201">
        <f t="shared" si="5"/>
        <v>2.0241508772950254E-2</v>
      </c>
      <c r="O88" s="201">
        <f t="shared" si="5"/>
        <v>2.0241508772950254E-2</v>
      </c>
      <c r="P88" s="201">
        <f t="shared" si="5"/>
        <v>2.0241508772950254E-2</v>
      </c>
      <c r="Q88" s="201">
        <f t="shared" si="5"/>
        <v>2.0241508772950251E-2</v>
      </c>
    </row>
    <row r="89" spans="1:17" x14ac:dyDescent="0.25">
      <c r="A89" s="127" t="s">
        <v>263</v>
      </c>
      <c r="B89" s="200">
        <f t="shared" ref="B89:Q89" si="6">IF(B$15=0,0,B$15/B$5)</f>
        <v>5.9898855300217421E-2</v>
      </c>
      <c r="C89" s="200">
        <f t="shared" si="6"/>
        <v>5.9898855300217421E-2</v>
      </c>
      <c r="D89" s="200">
        <f t="shared" si="6"/>
        <v>5.9898855300217421E-2</v>
      </c>
      <c r="E89" s="200">
        <f t="shared" si="6"/>
        <v>5.9898855300217421E-2</v>
      </c>
      <c r="F89" s="200">
        <f t="shared" si="6"/>
        <v>5.9898855300217428E-2</v>
      </c>
      <c r="G89" s="200">
        <f t="shared" si="6"/>
        <v>5.9898855300217414E-2</v>
      </c>
      <c r="H89" s="200">
        <f t="shared" si="6"/>
        <v>5.9898855300217421E-2</v>
      </c>
      <c r="I89" s="200">
        <f t="shared" si="6"/>
        <v>5.9898855300217407E-2</v>
      </c>
      <c r="J89" s="200">
        <f t="shared" si="6"/>
        <v>5.9898855300217421E-2</v>
      </c>
      <c r="K89" s="200">
        <f t="shared" si="6"/>
        <v>5.9898855300217414E-2</v>
      </c>
      <c r="L89" s="200">
        <f t="shared" si="6"/>
        <v>5.9898855300217407E-2</v>
      </c>
      <c r="M89" s="200">
        <f t="shared" si="6"/>
        <v>5.9898855300217428E-2</v>
      </c>
      <c r="N89" s="200">
        <f t="shared" si="6"/>
        <v>5.98988553002174E-2</v>
      </c>
      <c r="O89" s="200">
        <f t="shared" si="6"/>
        <v>5.9898855300217428E-2</v>
      </c>
      <c r="P89" s="200">
        <f t="shared" si="6"/>
        <v>5.98988553002174E-2</v>
      </c>
      <c r="Q89" s="200">
        <f t="shared" si="6"/>
        <v>5.98988553002174E-2</v>
      </c>
    </row>
    <row r="90" spans="1:17" x14ac:dyDescent="0.25">
      <c r="A90" s="142" t="s">
        <v>277</v>
      </c>
      <c r="B90" s="199">
        <f t="shared" ref="B90:Q90" si="7">IF(B$16=0,0,B$16/B$5)</f>
        <v>2.0964599355076094E-2</v>
      </c>
      <c r="C90" s="199">
        <f t="shared" si="7"/>
        <v>2.0964599355076097E-2</v>
      </c>
      <c r="D90" s="199">
        <f t="shared" si="7"/>
        <v>2.0964599355076094E-2</v>
      </c>
      <c r="E90" s="199">
        <f t="shared" si="7"/>
        <v>2.0964599355076094E-2</v>
      </c>
      <c r="F90" s="199">
        <f t="shared" si="7"/>
        <v>2.0964599355076094E-2</v>
      </c>
      <c r="G90" s="199">
        <f t="shared" si="7"/>
        <v>2.0964599355076094E-2</v>
      </c>
      <c r="H90" s="199">
        <f t="shared" si="7"/>
        <v>2.096459935507609E-2</v>
      </c>
      <c r="I90" s="199">
        <f t="shared" si="7"/>
        <v>2.096459935507609E-2</v>
      </c>
      <c r="J90" s="199">
        <f t="shared" si="7"/>
        <v>2.0964599355076097E-2</v>
      </c>
      <c r="K90" s="199">
        <f t="shared" si="7"/>
        <v>2.096459935507609E-2</v>
      </c>
      <c r="L90" s="199">
        <f t="shared" si="7"/>
        <v>2.096459935507609E-2</v>
      </c>
      <c r="M90" s="199">
        <f t="shared" si="7"/>
        <v>2.0964599355076094E-2</v>
      </c>
      <c r="N90" s="199">
        <f t="shared" si="7"/>
        <v>2.0964599355076084E-2</v>
      </c>
      <c r="O90" s="199">
        <f t="shared" si="7"/>
        <v>2.0964599355076101E-2</v>
      </c>
      <c r="P90" s="199">
        <f t="shared" si="7"/>
        <v>2.0964599355076094E-2</v>
      </c>
      <c r="Q90" s="199">
        <f t="shared" si="7"/>
        <v>2.0964599355076087E-2</v>
      </c>
    </row>
    <row r="91" spans="1:17" x14ac:dyDescent="0.25">
      <c r="A91" s="142" t="s">
        <v>276</v>
      </c>
      <c r="B91" s="199">
        <f t="shared" ref="B91:Q91" si="8">IF(B$22=0,0,B$22/B$5)</f>
        <v>3.8871490453683738E-2</v>
      </c>
      <c r="C91" s="199">
        <f t="shared" si="8"/>
        <v>3.8870423630640423E-2</v>
      </c>
      <c r="D91" s="199">
        <f t="shared" si="8"/>
        <v>3.8870317971777021E-2</v>
      </c>
      <c r="E91" s="199">
        <f t="shared" si="8"/>
        <v>3.8871471573935813E-2</v>
      </c>
      <c r="F91" s="199">
        <f t="shared" si="8"/>
        <v>3.8869873164511896E-2</v>
      </c>
      <c r="G91" s="199">
        <f t="shared" si="8"/>
        <v>3.8869770987191708E-2</v>
      </c>
      <c r="H91" s="199">
        <f t="shared" si="8"/>
        <v>3.8869720965861068E-2</v>
      </c>
      <c r="I91" s="199">
        <f t="shared" si="8"/>
        <v>3.8869692760312095E-2</v>
      </c>
      <c r="J91" s="199">
        <f t="shared" si="8"/>
        <v>3.8870743121477848E-2</v>
      </c>
      <c r="K91" s="199">
        <f t="shared" si="8"/>
        <v>3.8871897114822702E-2</v>
      </c>
      <c r="L91" s="199">
        <f t="shared" si="8"/>
        <v>3.8871944509616015E-2</v>
      </c>
      <c r="M91" s="199">
        <f t="shared" si="8"/>
        <v>3.8871483189388344E-2</v>
      </c>
      <c r="N91" s="199">
        <f t="shared" si="8"/>
        <v>3.8872327408037075E-2</v>
      </c>
      <c r="O91" s="199">
        <f t="shared" si="8"/>
        <v>3.8872645253484786E-2</v>
      </c>
      <c r="P91" s="199">
        <f t="shared" si="8"/>
        <v>3.8872756474840439E-2</v>
      </c>
      <c r="Q91" s="199">
        <f t="shared" si="8"/>
        <v>3.8872174329087433E-2</v>
      </c>
    </row>
    <row r="92" spans="1:17" x14ac:dyDescent="0.25">
      <c r="A92" s="142" t="s">
        <v>275</v>
      </c>
      <c r="B92" s="199">
        <f t="shared" ref="B92:Q92" si="9">IF(B$23=0,0,B$23/B$5)</f>
        <v>6.27654914575886E-5</v>
      </c>
      <c r="C92" s="199">
        <f t="shared" si="9"/>
        <v>6.3832314500903071E-5</v>
      </c>
      <c r="D92" s="199">
        <f t="shared" si="9"/>
        <v>6.393797336430331E-5</v>
      </c>
      <c r="E92" s="199">
        <f t="shared" si="9"/>
        <v>6.2784371205512089E-5</v>
      </c>
      <c r="F92" s="199">
        <f t="shared" si="9"/>
        <v>6.4382780629435545E-5</v>
      </c>
      <c r="G92" s="199">
        <f t="shared" si="9"/>
        <v>6.4484957949606197E-5</v>
      </c>
      <c r="H92" s="199">
        <f t="shared" si="9"/>
        <v>6.4534979280262434E-5</v>
      </c>
      <c r="I92" s="199">
        <f t="shared" si="9"/>
        <v>6.4563184829220273E-5</v>
      </c>
      <c r="J92" s="199">
        <f t="shared" si="9"/>
        <v>6.3512823663478687E-5</v>
      </c>
      <c r="K92" s="199">
        <f t="shared" si="9"/>
        <v>6.235883031861916E-5</v>
      </c>
      <c r="L92" s="199">
        <f t="shared" si="9"/>
        <v>6.2311435525299317E-5</v>
      </c>
      <c r="M92" s="199">
        <f t="shared" si="9"/>
        <v>6.2772755752975339E-5</v>
      </c>
      <c r="N92" s="199">
        <f t="shared" si="9"/>
        <v>6.1928537104242112E-5</v>
      </c>
      <c r="O92" s="199">
        <f t="shared" si="9"/>
        <v>6.1610691656538237E-5</v>
      </c>
      <c r="P92" s="199">
        <f t="shared" si="9"/>
        <v>6.1499470300876614E-5</v>
      </c>
      <c r="Q92" s="199">
        <f t="shared" si="9"/>
        <v>6.2081616053878067E-5</v>
      </c>
    </row>
    <row r="93" spans="1:17" x14ac:dyDescent="0.25">
      <c r="A93" s="127" t="s">
        <v>262</v>
      </c>
      <c r="B93" s="200">
        <f t="shared" ref="B93:Q93" si="10">IF(B$24=0,0,B$24/B$5)</f>
        <v>4.9915712750181175E-2</v>
      </c>
      <c r="C93" s="200">
        <f t="shared" si="10"/>
        <v>4.9915712750181189E-2</v>
      </c>
      <c r="D93" s="200">
        <f t="shared" si="10"/>
        <v>4.9915712750181203E-2</v>
      </c>
      <c r="E93" s="200">
        <f t="shared" si="10"/>
        <v>4.9915712750181189E-2</v>
      </c>
      <c r="F93" s="200">
        <f t="shared" si="10"/>
        <v>4.9915712750181217E-2</v>
      </c>
      <c r="G93" s="200">
        <f t="shared" si="10"/>
        <v>4.9915712750181168E-2</v>
      </c>
      <c r="H93" s="200">
        <f t="shared" si="10"/>
        <v>4.9915712750181182E-2</v>
      </c>
      <c r="I93" s="200">
        <f t="shared" si="10"/>
        <v>4.9915712750181168E-2</v>
      </c>
      <c r="J93" s="200">
        <f t="shared" si="10"/>
        <v>4.9915712750181189E-2</v>
      </c>
      <c r="K93" s="200">
        <f t="shared" si="10"/>
        <v>4.9915712750181175E-2</v>
      </c>
      <c r="L93" s="200">
        <f t="shared" si="10"/>
        <v>4.9915712750181175E-2</v>
      </c>
      <c r="M93" s="200">
        <f t="shared" si="10"/>
        <v>4.9915712750181175E-2</v>
      </c>
      <c r="N93" s="200">
        <f t="shared" si="10"/>
        <v>4.9915712750181168E-2</v>
      </c>
      <c r="O93" s="200">
        <f t="shared" si="10"/>
        <v>4.9915712750181189E-2</v>
      </c>
      <c r="P93" s="200">
        <f t="shared" si="10"/>
        <v>4.9915712750181175E-2</v>
      </c>
      <c r="Q93" s="200">
        <f t="shared" si="10"/>
        <v>4.9915712750181168E-2</v>
      </c>
    </row>
    <row r="94" spans="1:17" x14ac:dyDescent="0.25">
      <c r="A94" s="142" t="s">
        <v>274</v>
      </c>
      <c r="B94" s="199">
        <f t="shared" ref="B94:Q94" si="11">IF(B$25=0,0,B$25/B$5)</f>
        <v>3.654539248066533E-2</v>
      </c>
      <c r="C94" s="199">
        <f t="shared" si="11"/>
        <v>3.5656373277903282E-2</v>
      </c>
      <c r="D94" s="199">
        <f t="shared" si="11"/>
        <v>3.5568324225069746E-2</v>
      </c>
      <c r="E94" s="199">
        <f t="shared" si="11"/>
        <v>3.6529659357395751E-2</v>
      </c>
      <c r="F94" s="199">
        <f t="shared" si="11"/>
        <v>3.5197651504126265E-2</v>
      </c>
      <c r="G94" s="199">
        <f t="shared" si="11"/>
        <v>3.5112503737317315E-2</v>
      </c>
      <c r="H94" s="199">
        <f t="shared" si="11"/>
        <v>3.5070819295103826E-2</v>
      </c>
      <c r="I94" s="199">
        <f t="shared" si="11"/>
        <v>3.5047314670972239E-2</v>
      </c>
      <c r="J94" s="199">
        <f t="shared" si="11"/>
        <v>3.5922615642423612E-2</v>
      </c>
      <c r="K94" s="199">
        <f t="shared" si="11"/>
        <v>3.6884276763139844E-2</v>
      </c>
      <c r="L94" s="199">
        <f t="shared" si="11"/>
        <v>3.6923772424239706E-2</v>
      </c>
      <c r="M94" s="199">
        <f t="shared" si="11"/>
        <v>3.6539338901176374E-2</v>
      </c>
      <c r="N94" s="199">
        <f t="shared" si="11"/>
        <v>3.7242854441787397E-2</v>
      </c>
      <c r="O94" s="199">
        <f t="shared" si="11"/>
        <v>3.7507725648207313E-2</v>
      </c>
      <c r="P94" s="199">
        <f t="shared" si="11"/>
        <v>3.7600410111258628E-2</v>
      </c>
      <c r="Q94" s="199">
        <f t="shared" si="11"/>
        <v>3.7115288650424065E-2</v>
      </c>
    </row>
    <row r="95" spans="1:17" x14ac:dyDescent="0.25">
      <c r="A95" s="142" t="s">
        <v>273</v>
      </c>
      <c r="B95" s="199">
        <f t="shared" ref="B95:Q95" si="12">IF(B$31=0,0,B$31/B$5)</f>
        <v>1.3119258303685488E-2</v>
      </c>
      <c r="C95" s="199">
        <f t="shared" si="12"/>
        <v>1.4004010214274297E-2</v>
      </c>
      <c r="D95" s="199">
        <f t="shared" si="12"/>
        <v>1.4091636631654242E-2</v>
      </c>
      <c r="E95" s="199">
        <f t="shared" si="12"/>
        <v>1.3134915907963391E-2</v>
      </c>
      <c r="F95" s="199">
        <f t="shared" si="12"/>
        <v>1.4460530123537207E-2</v>
      </c>
      <c r="G95" s="199">
        <f t="shared" si="12"/>
        <v>1.4545269181065431E-2</v>
      </c>
      <c r="H95" s="199">
        <f t="shared" si="12"/>
        <v>1.4586753537956304E-2</v>
      </c>
      <c r="I95" s="199">
        <f t="shared" si="12"/>
        <v>1.461014533989205E-2</v>
      </c>
      <c r="J95" s="199">
        <f t="shared" si="12"/>
        <v>1.3739045813103661E-2</v>
      </c>
      <c r="K95" s="199">
        <f t="shared" si="12"/>
        <v>1.2782000665766858E-2</v>
      </c>
      <c r="L95" s="199">
        <f t="shared" si="12"/>
        <v>1.2742694583840263E-2</v>
      </c>
      <c r="M95" s="199">
        <f t="shared" si="12"/>
        <v>1.3125282825992906E-2</v>
      </c>
      <c r="N95" s="199">
        <f t="shared" si="12"/>
        <v>1.2425144159976802E-2</v>
      </c>
      <c r="O95" s="199">
        <f t="shared" si="12"/>
        <v>1.216154433534772E-2</v>
      </c>
      <c r="P95" s="199">
        <f t="shared" si="12"/>
        <v>1.2069304757719041E-2</v>
      </c>
      <c r="Q95" s="199">
        <f t="shared" si="12"/>
        <v>1.2552097635541595E-2</v>
      </c>
    </row>
    <row r="96" spans="1:17" x14ac:dyDescent="0.25">
      <c r="A96" s="142" t="s">
        <v>272</v>
      </c>
      <c r="B96" s="199">
        <f t="shared" ref="B96:Q96" si="13">IF(B$32=0,0,B$32/B$5)</f>
        <v>2.510619658303544E-4</v>
      </c>
      <c r="C96" s="199">
        <f t="shared" si="13"/>
        <v>2.5532925800361234E-4</v>
      </c>
      <c r="D96" s="199">
        <f t="shared" si="13"/>
        <v>2.5575189345721335E-4</v>
      </c>
      <c r="E96" s="199">
        <f t="shared" si="13"/>
        <v>2.5113748482204847E-4</v>
      </c>
      <c r="F96" s="199">
        <f t="shared" si="13"/>
        <v>2.5753112251774218E-4</v>
      </c>
      <c r="G96" s="199">
        <f t="shared" si="13"/>
        <v>2.579398317984249E-4</v>
      </c>
      <c r="H96" s="199">
        <f t="shared" si="13"/>
        <v>2.5813991712104968E-4</v>
      </c>
      <c r="I96" s="199">
        <f t="shared" si="13"/>
        <v>2.5825273931688125E-4</v>
      </c>
      <c r="J96" s="199">
        <f t="shared" si="13"/>
        <v>2.5405129465391475E-4</v>
      </c>
      <c r="K96" s="199">
        <f t="shared" si="13"/>
        <v>2.494353212744768E-4</v>
      </c>
      <c r="L96" s="199">
        <f t="shared" si="13"/>
        <v>2.4924574210119732E-4</v>
      </c>
      <c r="M96" s="199">
        <f t="shared" si="13"/>
        <v>2.5109102301190147E-4</v>
      </c>
      <c r="N96" s="199">
        <f t="shared" si="13"/>
        <v>2.4771414841696845E-4</v>
      </c>
      <c r="O96" s="199">
        <f t="shared" si="13"/>
        <v>2.4644276662615295E-4</v>
      </c>
      <c r="P96" s="199">
        <f t="shared" si="13"/>
        <v>2.4599788120350662E-4</v>
      </c>
      <c r="Q96" s="199">
        <f t="shared" si="13"/>
        <v>2.4832646421551243E-4</v>
      </c>
    </row>
    <row r="97" spans="1:17" x14ac:dyDescent="0.25">
      <c r="A97" s="127" t="s">
        <v>261</v>
      </c>
      <c r="B97" s="200">
        <f t="shared" ref="B97:Q97" si="14">IF(B$33=0,0,B$33/B$5)</f>
        <v>0.52731904687285736</v>
      </c>
      <c r="C97" s="200">
        <f t="shared" si="14"/>
        <v>0.5237320728188819</v>
      </c>
      <c r="D97" s="200">
        <f t="shared" si="14"/>
        <v>0.52306684780528279</v>
      </c>
      <c r="E97" s="200">
        <f t="shared" si="14"/>
        <v>0.50989868899141144</v>
      </c>
      <c r="F97" s="200">
        <f t="shared" si="14"/>
        <v>0.50876800218695206</v>
      </c>
      <c r="G97" s="200">
        <f t="shared" si="14"/>
        <v>0.43557289656482717</v>
      </c>
      <c r="H97" s="200">
        <f t="shared" si="14"/>
        <v>0.43422907087241114</v>
      </c>
      <c r="I97" s="200">
        <f t="shared" si="14"/>
        <v>0.44906449319654795</v>
      </c>
      <c r="J97" s="200">
        <f t="shared" si="14"/>
        <v>0.44195853873803376</v>
      </c>
      <c r="K97" s="200">
        <f t="shared" si="14"/>
        <v>0.4422203852677582</v>
      </c>
      <c r="L97" s="200">
        <f t="shared" si="14"/>
        <v>0.46808834507976033</v>
      </c>
      <c r="M97" s="200">
        <f t="shared" si="14"/>
        <v>0.42672797213334451</v>
      </c>
      <c r="N97" s="200">
        <f t="shared" si="14"/>
        <v>0.46526646747204342</v>
      </c>
      <c r="O97" s="200">
        <f t="shared" si="14"/>
        <v>0.46625014039428342</v>
      </c>
      <c r="P97" s="200">
        <f t="shared" si="14"/>
        <v>0.45611323466143711</v>
      </c>
      <c r="Q97" s="200">
        <f t="shared" si="14"/>
        <v>0.47856219526947436</v>
      </c>
    </row>
    <row r="98" spans="1:17" x14ac:dyDescent="0.25">
      <c r="A98" s="127" t="s">
        <v>260</v>
      </c>
      <c r="B98" s="200">
        <f t="shared" ref="B98:Q98" si="15">IF(B$44=0,0,B$44/B$5)</f>
        <v>9.4839854225344231E-2</v>
      </c>
      <c r="C98" s="200">
        <f t="shared" si="15"/>
        <v>9.4839854225344244E-2</v>
      </c>
      <c r="D98" s="200">
        <f t="shared" si="15"/>
        <v>9.4839854225344231E-2</v>
      </c>
      <c r="E98" s="200">
        <f t="shared" si="15"/>
        <v>9.4839854225344258E-2</v>
      </c>
      <c r="F98" s="200">
        <f t="shared" si="15"/>
        <v>9.4839854225344244E-2</v>
      </c>
      <c r="G98" s="200">
        <f t="shared" si="15"/>
        <v>9.4839854225344231E-2</v>
      </c>
      <c r="H98" s="200">
        <f t="shared" si="15"/>
        <v>9.4839854225344231E-2</v>
      </c>
      <c r="I98" s="200">
        <f t="shared" si="15"/>
        <v>9.4839854225344244E-2</v>
      </c>
      <c r="J98" s="200">
        <f t="shared" si="15"/>
        <v>9.4839854225344258E-2</v>
      </c>
      <c r="K98" s="200">
        <f t="shared" si="15"/>
        <v>9.4839854225344244E-2</v>
      </c>
      <c r="L98" s="200">
        <f t="shared" si="15"/>
        <v>9.4839854225344217E-2</v>
      </c>
      <c r="M98" s="200">
        <f t="shared" si="15"/>
        <v>9.4839854225344244E-2</v>
      </c>
      <c r="N98" s="200">
        <f t="shared" si="15"/>
        <v>9.4839854225344231E-2</v>
      </c>
      <c r="O98" s="200">
        <f t="shared" si="15"/>
        <v>9.4839854225344244E-2</v>
      </c>
      <c r="P98" s="200">
        <f t="shared" si="15"/>
        <v>9.4839854225344244E-2</v>
      </c>
      <c r="Q98" s="200">
        <f t="shared" si="15"/>
        <v>9.4839854225344231E-2</v>
      </c>
    </row>
    <row r="99" spans="1:17" x14ac:dyDescent="0.25">
      <c r="A99" s="142" t="s">
        <v>271</v>
      </c>
      <c r="B99" s="199">
        <f t="shared" ref="B99:Q99" si="16">IF(B$45=0,0,B$45/B$5)</f>
        <v>4.2677934401404903E-2</v>
      </c>
      <c r="C99" s="199">
        <f t="shared" si="16"/>
        <v>4.2677934401404917E-2</v>
      </c>
      <c r="D99" s="199">
        <f t="shared" si="16"/>
        <v>4.267793440140491E-2</v>
      </c>
      <c r="E99" s="199">
        <f t="shared" si="16"/>
        <v>4.267793440140491E-2</v>
      </c>
      <c r="F99" s="199">
        <f t="shared" si="16"/>
        <v>4.267793440140491E-2</v>
      </c>
      <c r="G99" s="199">
        <f t="shared" si="16"/>
        <v>4.2677934401404903E-2</v>
      </c>
      <c r="H99" s="199">
        <f t="shared" si="16"/>
        <v>4.267793440140491E-2</v>
      </c>
      <c r="I99" s="199">
        <f t="shared" si="16"/>
        <v>4.267793440140491E-2</v>
      </c>
      <c r="J99" s="199">
        <f t="shared" si="16"/>
        <v>4.267793440140491E-2</v>
      </c>
      <c r="K99" s="199">
        <f t="shared" si="16"/>
        <v>4.267793440140491E-2</v>
      </c>
      <c r="L99" s="199">
        <f t="shared" si="16"/>
        <v>4.2677934401404889E-2</v>
      </c>
      <c r="M99" s="199">
        <f t="shared" si="16"/>
        <v>4.2677934401404903E-2</v>
      </c>
      <c r="N99" s="199">
        <f t="shared" si="16"/>
        <v>4.2677934401404896E-2</v>
      </c>
      <c r="O99" s="199">
        <f t="shared" si="16"/>
        <v>4.267793440140491E-2</v>
      </c>
      <c r="P99" s="199">
        <f t="shared" si="16"/>
        <v>4.2677934401404903E-2</v>
      </c>
      <c r="Q99" s="199">
        <f t="shared" si="16"/>
        <v>4.2677934401404896E-2</v>
      </c>
    </row>
    <row r="100" spans="1:17" x14ac:dyDescent="0.25">
      <c r="A100" s="142" t="s">
        <v>270</v>
      </c>
      <c r="B100" s="199">
        <f t="shared" ref="B100:Q100" si="17">IF(B$51=0,0,B$51/B$5)</f>
        <v>3.7272062710560279E-2</v>
      </c>
      <c r="C100" s="199">
        <f t="shared" si="17"/>
        <v>3.7272062710560293E-2</v>
      </c>
      <c r="D100" s="199">
        <f t="shared" si="17"/>
        <v>3.7272062710560286E-2</v>
      </c>
      <c r="E100" s="199">
        <f t="shared" si="17"/>
        <v>3.7272062710560286E-2</v>
      </c>
      <c r="F100" s="199">
        <f t="shared" si="17"/>
        <v>3.7272062710560293E-2</v>
      </c>
      <c r="G100" s="199">
        <f t="shared" si="17"/>
        <v>3.7272062710560286E-2</v>
      </c>
      <c r="H100" s="199">
        <f t="shared" si="17"/>
        <v>3.7272062710560286E-2</v>
      </c>
      <c r="I100" s="199">
        <f t="shared" si="17"/>
        <v>3.7272062710560286E-2</v>
      </c>
      <c r="J100" s="199">
        <f t="shared" si="17"/>
        <v>3.7272062710560293E-2</v>
      </c>
      <c r="K100" s="199">
        <f t="shared" si="17"/>
        <v>3.7272062710560293E-2</v>
      </c>
      <c r="L100" s="199">
        <f t="shared" si="17"/>
        <v>3.7272062710560286E-2</v>
      </c>
      <c r="M100" s="199">
        <f t="shared" si="17"/>
        <v>3.7272062710560286E-2</v>
      </c>
      <c r="N100" s="199">
        <f t="shared" si="17"/>
        <v>3.7272062710560279E-2</v>
      </c>
      <c r="O100" s="199">
        <f t="shared" si="17"/>
        <v>3.7272062710560286E-2</v>
      </c>
      <c r="P100" s="199">
        <f t="shared" si="17"/>
        <v>3.7272062710560286E-2</v>
      </c>
      <c r="Q100" s="199">
        <f t="shared" si="17"/>
        <v>3.7272062710560279E-2</v>
      </c>
    </row>
    <row r="101" spans="1:17" x14ac:dyDescent="0.25">
      <c r="A101" s="142" t="s">
        <v>269</v>
      </c>
      <c r="B101" s="199">
        <f t="shared" ref="B101:Q101" si="18">IF(B$62=0,0,B$62/B$5)</f>
        <v>4.7419927112672122E-3</v>
      </c>
      <c r="C101" s="199">
        <f t="shared" si="18"/>
        <v>4.7419927112672122E-3</v>
      </c>
      <c r="D101" s="199">
        <f t="shared" si="18"/>
        <v>4.7419927112672122E-3</v>
      </c>
      <c r="E101" s="199">
        <f t="shared" si="18"/>
        <v>4.7419927112672131E-3</v>
      </c>
      <c r="F101" s="199">
        <f t="shared" si="18"/>
        <v>4.7419927112672131E-3</v>
      </c>
      <c r="G101" s="199">
        <f t="shared" si="18"/>
        <v>4.7419927112672122E-3</v>
      </c>
      <c r="H101" s="199">
        <f t="shared" si="18"/>
        <v>4.7419927112672122E-3</v>
      </c>
      <c r="I101" s="199">
        <f t="shared" si="18"/>
        <v>4.7419927112672122E-3</v>
      </c>
      <c r="J101" s="199">
        <f t="shared" si="18"/>
        <v>4.7419927112672122E-3</v>
      </c>
      <c r="K101" s="199">
        <f t="shared" si="18"/>
        <v>4.7419927112672122E-3</v>
      </c>
      <c r="L101" s="199">
        <f t="shared" si="18"/>
        <v>4.7419927112672114E-3</v>
      </c>
      <c r="M101" s="199">
        <f t="shared" si="18"/>
        <v>4.7419927112672122E-3</v>
      </c>
      <c r="N101" s="199">
        <f t="shared" si="18"/>
        <v>4.7419927112672114E-3</v>
      </c>
      <c r="O101" s="199">
        <f t="shared" si="18"/>
        <v>4.7419927112672122E-3</v>
      </c>
      <c r="P101" s="199">
        <f t="shared" si="18"/>
        <v>4.7419927112672122E-3</v>
      </c>
      <c r="Q101" s="199">
        <f t="shared" si="18"/>
        <v>4.7419927112672114E-3</v>
      </c>
    </row>
    <row r="102" spans="1:17" x14ac:dyDescent="0.25">
      <c r="A102" s="142" t="s">
        <v>268</v>
      </c>
      <c r="B102" s="199">
        <f t="shared" ref="B102:Q102" si="19">IF(B$63=0,0,B$63/B$5)</f>
        <v>9.4839854225344244E-3</v>
      </c>
      <c r="C102" s="199">
        <f t="shared" si="19"/>
        <v>9.4839854225344244E-3</v>
      </c>
      <c r="D102" s="199">
        <f t="shared" si="19"/>
        <v>9.4839854225344244E-3</v>
      </c>
      <c r="E102" s="199">
        <f t="shared" si="19"/>
        <v>9.4839854225344262E-3</v>
      </c>
      <c r="F102" s="199">
        <f t="shared" si="19"/>
        <v>9.4839854225344262E-3</v>
      </c>
      <c r="G102" s="199">
        <f t="shared" si="19"/>
        <v>9.4839854225344244E-3</v>
      </c>
      <c r="H102" s="199">
        <f t="shared" si="19"/>
        <v>9.4839854225344244E-3</v>
      </c>
      <c r="I102" s="199">
        <f t="shared" si="19"/>
        <v>9.4839854225344244E-3</v>
      </c>
      <c r="J102" s="199">
        <f t="shared" si="19"/>
        <v>9.4839854225344244E-3</v>
      </c>
      <c r="K102" s="199">
        <f t="shared" si="19"/>
        <v>9.4839854225344244E-3</v>
      </c>
      <c r="L102" s="199">
        <f t="shared" si="19"/>
        <v>9.4839854225344227E-3</v>
      </c>
      <c r="M102" s="199">
        <f t="shared" si="19"/>
        <v>9.4839854225344244E-3</v>
      </c>
      <c r="N102" s="199">
        <f t="shared" si="19"/>
        <v>9.4839854225344227E-3</v>
      </c>
      <c r="O102" s="199">
        <f t="shared" si="19"/>
        <v>9.4839854225344244E-3</v>
      </c>
      <c r="P102" s="199">
        <f t="shared" si="19"/>
        <v>9.4839854225344244E-3</v>
      </c>
      <c r="Q102" s="199">
        <f t="shared" si="19"/>
        <v>9.4839854225344227E-3</v>
      </c>
    </row>
    <row r="103" spans="1:17" x14ac:dyDescent="0.25">
      <c r="A103" s="142" t="s">
        <v>267</v>
      </c>
      <c r="B103" s="199">
        <f t="shared" ref="B103:Q103" si="20">IF(B$64=0,0,B$64/B$5)</f>
        <v>6.6387897957740976E-4</v>
      </c>
      <c r="C103" s="199">
        <f t="shared" si="20"/>
        <v>6.6387897957740976E-4</v>
      </c>
      <c r="D103" s="199">
        <f t="shared" si="20"/>
        <v>6.6387897957740976E-4</v>
      </c>
      <c r="E103" s="199">
        <f t="shared" si="20"/>
        <v>6.6387897957740987E-4</v>
      </c>
      <c r="F103" s="199">
        <f t="shared" si="20"/>
        <v>6.6387897957740987E-4</v>
      </c>
      <c r="G103" s="199">
        <f t="shared" si="20"/>
        <v>6.6387897957740976E-4</v>
      </c>
      <c r="H103" s="199">
        <f t="shared" si="20"/>
        <v>6.6387897957740976E-4</v>
      </c>
      <c r="I103" s="199">
        <f t="shared" si="20"/>
        <v>6.6387897957740976E-4</v>
      </c>
      <c r="J103" s="199">
        <f t="shared" si="20"/>
        <v>6.6387897957740976E-4</v>
      </c>
      <c r="K103" s="199">
        <f t="shared" si="20"/>
        <v>6.6387897957740976E-4</v>
      </c>
      <c r="L103" s="199">
        <f t="shared" si="20"/>
        <v>6.6387897957740965E-4</v>
      </c>
      <c r="M103" s="199">
        <f t="shared" si="20"/>
        <v>6.6387897957740976E-4</v>
      </c>
      <c r="N103" s="199">
        <f t="shared" si="20"/>
        <v>6.6387897957740965E-4</v>
      </c>
      <c r="O103" s="199">
        <f t="shared" si="20"/>
        <v>6.6387897957740976E-4</v>
      </c>
      <c r="P103" s="199">
        <f t="shared" si="20"/>
        <v>6.6387897957740976E-4</v>
      </c>
      <c r="Q103" s="199">
        <f t="shared" si="20"/>
        <v>6.6387897957740965E-4</v>
      </c>
    </row>
    <row r="104" spans="1:17" x14ac:dyDescent="0.25">
      <c r="A104" s="127" t="s">
        <v>259</v>
      </c>
      <c r="B104" s="200">
        <f t="shared" ref="B104:Q104" si="21">IF(B$65=0,0,B$65/B$5)</f>
        <v>8.5855025930311621E-2</v>
      </c>
      <c r="C104" s="200">
        <f t="shared" si="21"/>
        <v>8.5855025930311621E-2</v>
      </c>
      <c r="D104" s="200">
        <f t="shared" si="21"/>
        <v>8.5855025930311635E-2</v>
      </c>
      <c r="E104" s="200">
        <f t="shared" si="21"/>
        <v>8.5855025930311649E-2</v>
      </c>
      <c r="F104" s="200">
        <f t="shared" si="21"/>
        <v>8.5855025930311649E-2</v>
      </c>
      <c r="G104" s="200">
        <f t="shared" si="21"/>
        <v>8.5855025930311621E-2</v>
      </c>
      <c r="H104" s="200">
        <f t="shared" si="21"/>
        <v>8.5855025930311621E-2</v>
      </c>
      <c r="I104" s="200">
        <f t="shared" si="21"/>
        <v>8.5855025930311635E-2</v>
      </c>
      <c r="J104" s="200">
        <f t="shared" si="21"/>
        <v>8.5855025930311621E-2</v>
      </c>
      <c r="K104" s="200">
        <f t="shared" si="21"/>
        <v>8.5855025930311635E-2</v>
      </c>
      <c r="L104" s="200">
        <f t="shared" si="21"/>
        <v>8.5855025930311607E-2</v>
      </c>
      <c r="M104" s="200">
        <f t="shared" si="21"/>
        <v>8.5855025930311635E-2</v>
      </c>
      <c r="N104" s="200">
        <f t="shared" si="21"/>
        <v>8.5855025930311593E-2</v>
      </c>
      <c r="O104" s="200">
        <f t="shared" si="21"/>
        <v>8.5855025930311621E-2</v>
      </c>
      <c r="P104" s="200">
        <f t="shared" si="21"/>
        <v>8.5855025930311635E-2</v>
      </c>
      <c r="Q104" s="200">
        <f t="shared" si="21"/>
        <v>8.5855025930311607E-2</v>
      </c>
    </row>
    <row r="105" spans="1:17" x14ac:dyDescent="0.25">
      <c r="A105" s="142" t="s">
        <v>266</v>
      </c>
      <c r="B105" s="199">
        <f t="shared" ref="B105:Q105" si="22">IF(B$66=0,0,B$66/B$5)</f>
        <v>1.7171005186062325E-2</v>
      </c>
      <c r="C105" s="199">
        <f t="shared" si="22"/>
        <v>1.7171005186062325E-2</v>
      </c>
      <c r="D105" s="199">
        <f t="shared" si="22"/>
        <v>1.7171005186062325E-2</v>
      </c>
      <c r="E105" s="199">
        <f t="shared" si="22"/>
        <v>1.7171005186062328E-2</v>
      </c>
      <c r="F105" s="199">
        <f t="shared" si="22"/>
        <v>1.7171005186062328E-2</v>
      </c>
      <c r="G105" s="199">
        <f t="shared" si="22"/>
        <v>1.7171005186062325E-2</v>
      </c>
      <c r="H105" s="199">
        <f t="shared" si="22"/>
        <v>1.7171005186062325E-2</v>
      </c>
      <c r="I105" s="199">
        <f t="shared" si="22"/>
        <v>1.7171005186062325E-2</v>
      </c>
      <c r="J105" s="199">
        <f t="shared" si="22"/>
        <v>1.7171005186062325E-2</v>
      </c>
      <c r="K105" s="199">
        <f t="shared" si="22"/>
        <v>1.7171005186062325E-2</v>
      </c>
      <c r="L105" s="199">
        <f t="shared" si="22"/>
        <v>1.7171005186062321E-2</v>
      </c>
      <c r="M105" s="199">
        <f t="shared" si="22"/>
        <v>1.7171005186062325E-2</v>
      </c>
      <c r="N105" s="199">
        <f t="shared" si="22"/>
        <v>1.7171005186062321E-2</v>
      </c>
      <c r="O105" s="199">
        <f t="shared" si="22"/>
        <v>1.7171005186062325E-2</v>
      </c>
      <c r="P105" s="199">
        <f t="shared" si="22"/>
        <v>1.7171005186062325E-2</v>
      </c>
      <c r="Q105" s="199">
        <f t="shared" si="22"/>
        <v>1.7171005186062321E-2</v>
      </c>
    </row>
    <row r="106" spans="1:17" x14ac:dyDescent="0.25">
      <c r="A106" s="142" t="s">
        <v>265</v>
      </c>
      <c r="B106" s="199">
        <f t="shared" ref="B106:Q106" si="23">IF(B$67=0,0,B$67/B$5)</f>
        <v>6.8684020744249298E-3</v>
      </c>
      <c r="C106" s="199">
        <f t="shared" si="23"/>
        <v>6.8684020744249298E-3</v>
      </c>
      <c r="D106" s="199">
        <f t="shared" si="23"/>
        <v>6.8684020744249306E-3</v>
      </c>
      <c r="E106" s="199">
        <f t="shared" si="23"/>
        <v>6.8684020744249306E-3</v>
      </c>
      <c r="F106" s="199">
        <f t="shared" si="23"/>
        <v>6.8684020744249315E-3</v>
      </c>
      <c r="G106" s="199">
        <f t="shared" si="23"/>
        <v>6.8684020744249306E-3</v>
      </c>
      <c r="H106" s="199">
        <f t="shared" si="23"/>
        <v>6.8684020744249298E-3</v>
      </c>
      <c r="I106" s="199">
        <f t="shared" si="23"/>
        <v>6.8684020744249298E-3</v>
      </c>
      <c r="J106" s="199">
        <f t="shared" si="23"/>
        <v>6.8684020744249315E-3</v>
      </c>
      <c r="K106" s="199">
        <f t="shared" si="23"/>
        <v>6.8684020744249298E-3</v>
      </c>
      <c r="L106" s="199">
        <f t="shared" si="23"/>
        <v>6.8684020744249306E-3</v>
      </c>
      <c r="M106" s="199">
        <f t="shared" si="23"/>
        <v>6.8684020744249289E-3</v>
      </c>
      <c r="N106" s="199">
        <f t="shared" si="23"/>
        <v>6.868402074424928E-3</v>
      </c>
      <c r="O106" s="199">
        <f t="shared" si="23"/>
        <v>6.8684020744249298E-3</v>
      </c>
      <c r="P106" s="199">
        <f t="shared" si="23"/>
        <v>6.8684020744249298E-3</v>
      </c>
      <c r="Q106" s="199">
        <f t="shared" si="23"/>
        <v>6.8684020744249289E-3</v>
      </c>
    </row>
    <row r="107" spans="1:17" x14ac:dyDescent="0.25">
      <c r="A107" s="142" t="s">
        <v>264</v>
      </c>
      <c r="B107" s="199">
        <f t="shared" ref="B107:Q107" si="24">IF(B$78=0,0,B$78/B$5)</f>
        <v>6.1815618669824372E-2</v>
      </c>
      <c r="C107" s="199">
        <f t="shared" si="24"/>
        <v>6.1815618669824365E-2</v>
      </c>
      <c r="D107" s="199">
        <f t="shared" si="24"/>
        <v>6.1815618669824372E-2</v>
      </c>
      <c r="E107" s="199">
        <f t="shared" si="24"/>
        <v>6.1815618669824386E-2</v>
      </c>
      <c r="F107" s="199">
        <f t="shared" si="24"/>
        <v>6.1815618669824386E-2</v>
      </c>
      <c r="G107" s="199">
        <f t="shared" si="24"/>
        <v>6.1815618669824372E-2</v>
      </c>
      <c r="H107" s="199">
        <f t="shared" si="24"/>
        <v>6.1815618669824365E-2</v>
      </c>
      <c r="I107" s="199">
        <f t="shared" si="24"/>
        <v>6.1815618669824379E-2</v>
      </c>
      <c r="J107" s="199">
        <f t="shared" si="24"/>
        <v>6.1815618669824372E-2</v>
      </c>
      <c r="K107" s="199">
        <f t="shared" si="24"/>
        <v>6.1815618669824372E-2</v>
      </c>
      <c r="L107" s="199">
        <f t="shared" si="24"/>
        <v>6.1815618669824358E-2</v>
      </c>
      <c r="M107" s="199">
        <f t="shared" si="24"/>
        <v>6.1815618669824372E-2</v>
      </c>
      <c r="N107" s="199">
        <f t="shared" si="24"/>
        <v>6.1815618669824358E-2</v>
      </c>
      <c r="O107" s="199">
        <f t="shared" si="24"/>
        <v>6.1815618669824372E-2</v>
      </c>
      <c r="P107" s="199">
        <f t="shared" si="24"/>
        <v>6.1815618669824372E-2</v>
      </c>
      <c r="Q107" s="199">
        <f t="shared" si="24"/>
        <v>6.1815618669824358E-2</v>
      </c>
    </row>
    <row r="108" spans="1:17" x14ac:dyDescent="0.25">
      <c r="A108" s="72" t="s">
        <v>258</v>
      </c>
      <c r="B108" s="71">
        <f t="shared" ref="B108:Q108" si="25">IF(B$79=0,0,B$79/B$5)</f>
        <v>5.8192263686767914E-2</v>
      </c>
      <c r="C108" s="71">
        <f t="shared" si="25"/>
        <v>6.1779237740743287E-2</v>
      </c>
      <c r="D108" s="71">
        <f t="shared" si="25"/>
        <v>6.2444462754342511E-2</v>
      </c>
      <c r="E108" s="71">
        <f t="shared" si="25"/>
        <v>7.5612621568213731E-2</v>
      </c>
      <c r="F108" s="71">
        <f t="shared" si="25"/>
        <v>7.674330837267325E-2</v>
      </c>
      <c r="G108" s="71">
        <f t="shared" si="25"/>
        <v>0.1499384139947981</v>
      </c>
      <c r="H108" s="71">
        <f t="shared" si="25"/>
        <v>0.15128223968721408</v>
      </c>
      <c r="I108" s="71">
        <f t="shared" si="25"/>
        <v>0.13644681736307737</v>
      </c>
      <c r="J108" s="71">
        <f t="shared" si="25"/>
        <v>0.14355277182159151</v>
      </c>
      <c r="K108" s="71">
        <f t="shared" si="25"/>
        <v>0.14329092529186704</v>
      </c>
      <c r="L108" s="71">
        <f t="shared" si="25"/>
        <v>0.11742296547986496</v>
      </c>
      <c r="M108" s="71">
        <f t="shared" si="25"/>
        <v>0.15878333842628062</v>
      </c>
      <c r="N108" s="71">
        <f t="shared" si="25"/>
        <v>0.12024484308758183</v>
      </c>
      <c r="O108" s="71">
        <f t="shared" si="25"/>
        <v>0.11926117016534186</v>
      </c>
      <c r="P108" s="71">
        <f t="shared" si="25"/>
        <v>0.12939807589818814</v>
      </c>
      <c r="Q108" s="71">
        <f t="shared" si="25"/>
        <v>0.10694911529015089</v>
      </c>
    </row>
    <row r="110" spans="1:17" ht="12.75" x14ac:dyDescent="0.25">
      <c r="A110" s="98" t="s">
        <v>20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 t="shared" ref="B112:Q112" si="26">SUM(B$113:B$123)</f>
        <v>140.66328768658761</v>
      </c>
      <c r="C112" s="230">
        <f t="shared" si="26"/>
        <v>140.85702987328744</v>
      </c>
      <c r="D112" s="230">
        <f t="shared" si="26"/>
        <v>140.82636878203522</v>
      </c>
      <c r="E112" s="230">
        <f t="shared" si="26"/>
        <v>140.24997235988207</v>
      </c>
      <c r="F112" s="230">
        <f t="shared" si="26"/>
        <v>139.12027407184496</v>
      </c>
      <c r="G112" s="230">
        <f t="shared" si="26"/>
        <v>138.22484144795774</v>
      </c>
      <c r="H112" s="230">
        <f t="shared" si="26"/>
        <v>136.0185120097386</v>
      </c>
      <c r="I112" s="230">
        <f t="shared" si="26"/>
        <v>134.01247523095299</v>
      </c>
      <c r="J112" s="230">
        <f t="shared" si="26"/>
        <v>130.48902476632909</v>
      </c>
      <c r="K112" s="230">
        <f t="shared" si="26"/>
        <v>125.30170463182309</v>
      </c>
      <c r="L112" s="230">
        <f t="shared" si="26"/>
        <v>125.66721733185618</v>
      </c>
      <c r="M112" s="230">
        <f t="shared" si="26"/>
        <v>122.39676550585666</v>
      </c>
      <c r="N112" s="230">
        <f t="shared" si="26"/>
        <v>118.15644571786474</v>
      </c>
      <c r="O112" s="230">
        <f t="shared" si="26"/>
        <v>112.59993153779948</v>
      </c>
      <c r="P112" s="230">
        <f t="shared" si="26"/>
        <v>109.92493111377254</v>
      </c>
      <c r="Q112" s="230">
        <f t="shared" si="26"/>
        <v>108.62743246971658</v>
      </c>
    </row>
    <row r="113" spans="1:17" x14ac:dyDescent="0.25">
      <c r="A113" s="132" t="s">
        <v>83</v>
      </c>
      <c r="B113" s="275">
        <f>IF(B$6=0,0,B$6/FBT!B$5*1000)</f>
        <v>2.135427878805066</v>
      </c>
      <c r="C113" s="275">
        <f>IF(C$6=0,0,C$6/FBT!C$5*1000)</f>
        <v>2.1383691044338975</v>
      </c>
      <c r="D113" s="275">
        <f>IF(D$6=0,0,D$6/FBT!D$5*1000)</f>
        <v>2.1379036343732198</v>
      </c>
      <c r="E113" s="275">
        <f>IF(E$6=0,0,E$6/FBT!E$5*1000)</f>
        <v>2.1291532844464376</v>
      </c>
      <c r="F113" s="275">
        <f>IF(F$6=0,0,F$6/FBT!F$5*1000)</f>
        <v>2.1120031860903703</v>
      </c>
      <c r="G113" s="275">
        <f>IF(G$6=0,0,G$6/FBT!G$5*1000)</f>
        <v>2.0984095056063707</v>
      </c>
      <c r="H113" s="275">
        <f>IF(H$6=0,0,H$6/FBT!H$5*1000)</f>
        <v>2.0649149280965724</v>
      </c>
      <c r="I113" s="275">
        <f>IF(I$6=0,0,I$6/FBT!I$5*1000)</f>
        <v>2.0344610198040849</v>
      </c>
      <c r="J113" s="275">
        <f>IF(J$6=0,0,J$6/FBT!J$5*1000)</f>
        <v>1.9809710546860297</v>
      </c>
      <c r="K113" s="275">
        <f>IF(K$6=0,0,K$6/FBT!K$5*1000)</f>
        <v>1.9022216651780013</v>
      </c>
      <c r="L113" s="275">
        <f>IF(L$6=0,0,L$6/FBT!L$5*1000)</f>
        <v>1.9077705615712595</v>
      </c>
      <c r="M113" s="275">
        <f>IF(M$6=0,0,M$6/FBT!M$5*1000)</f>
        <v>1.8581214020756494</v>
      </c>
      <c r="N113" s="275">
        <f>IF(N$6=0,0,N$6/FBT!N$5*1000)</f>
        <v>1.7937485494340846</v>
      </c>
      <c r="O113" s="275">
        <f>IF(O$6=0,0,O$6/FBT!O$5*1000)</f>
        <v>1.7093943765419746</v>
      </c>
      <c r="P113" s="275">
        <f>IF(P$6=0,0,P$6/FBT!P$5*1000)</f>
        <v>1.6687848431290346</v>
      </c>
      <c r="Q113" s="275">
        <f>IF(Q$6=0,0,Q$6/FBT!Q$5*1000)</f>
        <v>1.6490873454891217</v>
      </c>
    </row>
    <row r="114" spans="1:17" x14ac:dyDescent="0.25">
      <c r="A114" s="76" t="s">
        <v>82</v>
      </c>
      <c r="B114" s="274">
        <f>IF(B$7=0,0,B$7/FBT!B$5*1000)</f>
        <v>2.4913325252725773</v>
      </c>
      <c r="C114" s="274">
        <f>IF(C$7=0,0,C$7/FBT!C$5*1000)</f>
        <v>2.4947639551728811</v>
      </c>
      <c r="D114" s="274">
        <f>IF(D$7=0,0,D$7/FBT!D$5*1000)</f>
        <v>2.4942209067687569</v>
      </c>
      <c r="E114" s="274">
        <f>IF(E$7=0,0,E$7/FBT!E$5*1000)</f>
        <v>2.4840121651875111</v>
      </c>
      <c r="F114" s="274">
        <f>IF(F$7=0,0,F$7/FBT!F$5*1000)</f>
        <v>2.4640037171054323</v>
      </c>
      <c r="G114" s="274">
        <f>IF(G$7=0,0,G$7/FBT!G$5*1000)</f>
        <v>2.4481444232074323</v>
      </c>
      <c r="H114" s="274">
        <f>IF(H$7=0,0,H$7/FBT!H$5*1000)</f>
        <v>2.4090674161126682</v>
      </c>
      <c r="I114" s="274">
        <f>IF(I$7=0,0,I$7/FBT!I$5*1000)</f>
        <v>2.3735378564380989</v>
      </c>
      <c r="J114" s="274">
        <f>IF(J$7=0,0,J$7/FBT!J$5*1000)</f>
        <v>2.3111328971337017</v>
      </c>
      <c r="K114" s="274">
        <f>IF(K$7=0,0,K$7/FBT!K$5*1000)</f>
        <v>2.2192586093743349</v>
      </c>
      <c r="L114" s="274">
        <f>IF(L$7=0,0,L$7/FBT!L$5*1000)</f>
        <v>2.2257323218331364</v>
      </c>
      <c r="M114" s="274">
        <f>IF(M$7=0,0,M$7/FBT!M$5*1000)</f>
        <v>2.1678083024215908</v>
      </c>
      <c r="N114" s="274">
        <f>IF(N$7=0,0,N$7/FBT!N$5*1000)</f>
        <v>2.0927066410064321</v>
      </c>
      <c r="O114" s="274">
        <f>IF(O$7=0,0,O$7/FBT!O$5*1000)</f>
        <v>1.9942934392989704</v>
      </c>
      <c r="P114" s="274">
        <f>IF(P$7=0,0,P$7/FBT!P$5*1000)</f>
        <v>1.9469156503172069</v>
      </c>
      <c r="Q114" s="274">
        <f>IF(Q$7=0,0,Q$7/FBT!Q$5*1000)</f>
        <v>1.9239352364039752</v>
      </c>
    </row>
    <row r="115" spans="1:17" x14ac:dyDescent="0.25">
      <c r="A115" s="76" t="s">
        <v>81</v>
      </c>
      <c r="B115" s="274">
        <f>IF(B$8=0,0,B$8/FBT!B$5*1000)</f>
        <v>5.6944743434801763</v>
      </c>
      <c r="C115" s="274">
        <f>IF(C$8=0,0,C$8/FBT!C$5*1000)</f>
        <v>5.7023176118237284</v>
      </c>
      <c r="D115" s="274">
        <f>IF(D$8=0,0,D$8/FBT!D$5*1000)</f>
        <v>5.7010763583285877</v>
      </c>
      <c r="E115" s="274">
        <f>IF(E$8=0,0,E$8/FBT!E$5*1000)</f>
        <v>5.6777420918571684</v>
      </c>
      <c r="F115" s="274">
        <f>IF(F$8=0,0,F$8/FBT!F$5*1000)</f>
        <v>5.6320084962409886</v>
      </c>
      <c r="G115" s="274">
        <f>IF(G$8=0,0,G$8/FBT!G$5*1000)</f>
        <v>5.5957586816169886</v>
      </c>
      <c r="H115" s="274">
        <f>IF(H$8=0,0,H$8/FBT!H$5*1000)</f>
        <v>5.506439808257527</v>
      </c>
      <c r="I115" s="274">
        <f>IF(I$8=0,0,I$8/FBT!I$5*1000)</f>
        <v>5.4252293861442258</v>
      </c>
      <c r="J115" s="274">
        <f>IF(J$8=0,0,J$8/FBT!J$5*1000)</f>
        <v>5.2825894791627457</v>
      </c>
      <c r="K115" s="274">
        <f>IF(K$8=0,0,K$8/FBT!K$5*1000)</f>
        <v>5.0725911071413368</v>
      </c>
      <c r="L115" s="274">
        <f>IF(L$8=0,0,L$8/FBT!L$5*1000)</f>
        <v>5.0873881641900249</v>
      </c>
      <c r="M115" s="274">
        <f>IF(M$8=0,0,M$8/FBT!M$5*1000)</f>
        <v>4.9549904055350655</v>
      </c>
      <c r="N115" s="274">
        <f>IF(N$8=0,0,N$8/FBT!N$5*1000)</f>
        <v>4.7833294651575597</v>
      </c>
      <c r="O115" s="274">
        <f>IF(O$8=0,0,O$8/FBT!O$5*1000)</f>
        <v>4.5583850041119325</v>
      </c>
      <c r="P115" s="274">
        <f>IF(P$8=0,0,P$8/FBT!P$5*1000)</f>
        <v>4.4500929150107593</v>
      </c>
      <c r="Q115" s="274">
        <f>IF(Q$8=0,0,Q$8/FBT!Q$5*1000)</f>
        <v>4.3975662546376579</v>
      </c>
    </row>
    <row r="116" spans="1:17" x14ac:dyDescent="0.25">
      <c r="A116" s="76" t="s">
        <v>80</v>
      </c>
      <c r="B116" s="274">
        <f>IF(B$9=0,0,B$9/FBT!B$5*1000)</f>
        <v>4.270855757610132</v>
      </c>
      <c r="C116" s="274">
        <f>IF(C$9=0,0,C$9/FBT!C$5*1000)</f>
        <v>4.276738208867795</v>
      </c>
      <c r="D116" s="274">
        <f>IF(D$9=0,0,D$9/FBT!D$5*1000)</f>
        <v>4.2758072687464397</v>
      </c>
      <c r="E116" s="274">
        <f>IF(E$9=0,0,E$9/FBT!E$5*1000)</f>
        <v>4.2583065688928752</v>
      </c>
      <c r="F116" s="274">
        <f>IF(F$9=0,0,F$9/FBT!F$5*1000)</f>
        <v>4.2240063721807406</v>
      </c>
      <c r="G116" s="274">
        <f>IF(G$9=0,0,G$9/FBT!G$5*1000)</f>
        <v>4.1968190112127415</v>
      </c>
      <c r="H116" s="274">
        <f>IF(H$9=0,0,H$9/FBT!H$5*1000)</f>
        <v>4.1298298561931448</v>
      </c>
      <c r="I116" s="274">
        <f>IF(I$9=0,0,I$9/FBT!I$5*1000)</f>
        <v>4.0689220396081698</v>
      </c>
      <c r="J116" s="274">
        <f>IF(J$9=0,0,J$9/FBT!J$5*1000)</f>
        <v>3.9619421093720595</v>
      </c>
      <c r="K116" s="274">
        <f>IF(K$9=0,0,K$9/FBT!K$5*1000)</f>
        <v>3.8044433303560026</v>
      </c>
      <c r="L116" s="274">
        <f>IF(L$9=0,0,L$9/FBT!L$5*1000)</f>
        <v>3.8155411231425189</v>
      </c>
      <c r="M116" s="274">
        <f>IF(M$9=0,0,M$9/FBT!M$5*1000)</f>
        <v>3.7162428041512987</v>
      </c>
      <c r="N116" s="274">
        <f>IF(N$9=0,0,N$9/FBT!N$5*1000)</f>
        <v>3.5874970988681691</v>
      </c>
      <c r="O116" s="274">
        <f>IF(O$9=0,0,O$9/FBT!O$5*1000)</f>
        <v>3.4187887530839491</v>
      </c>
      <c r="P116" s="274">
        <f>IF(P$9=0,0,P$9/FBT!P$5*1000)</f>
        <v>3.3375696862580693</v>
      </c>
      <c r="Q116" s="274">
        <f>IF(Q$9=0,0,Q$9/FBT!Q$5*1000)</f>
        <v>3.2981746909782435</v>
      </c>
    </row>
    <row r="117" spans="1:17" x14ac:dyDescent="0.25">
      <c r="A117" s="129" t="s">
        <v>79</v>
      </c>
      <c r="B117" s="273">
        <f>IF(B$10=0,0,B$10/FBT!B$5*1000)</f>
        <v>2.8472371717400882</v>
      </c>
      <c r="C117" s="273">
        <f>IF(C$10=0,0,C$10/FBT!C$5*1000)</f>
        <v>2.8511588059118642</v>
      </c>
      <c r="D117" s="273">
        <f>IF(D$10=0,0,D$10/FBT!D$5*1000)</f>
        <v>2.8505381791642939</v>
      </c>
      <c r="E117" s="273">
        <f>IF(E$10=0,0,E$10/FBT!E$5*1000)</f>
        <v>2.8388710459285842</v>
      </c>
      <c r="F117" s="273">
        <f>IF(F$10=0,0,F$10/FBT!F$5*1000)</f>
        <v>2.8160042481204943</v>
      </c>
      <c r="G117" s="273">
        <f>IF(G$10=0,0,G$10/FBT!G$5*1000)</f>
        <v>2.7978793408084948</v>
      </c>
      <c r="H117" s="273">
        <f>IF(H$10=0,0,H$10/FBT!H$5*1000)</f>
        <v>2.7532199041287635</v>
      </c>
      <c r="I117" s="273">
        <f>IF(I$10=0,0,I$10/FBT!I$5*1000)</f>
        <v>2.7126146930721129</v>
      </c>
      <c r="J117" s="273">
        <f>IF(J$10=0,0,J$10/FBT!J$5*1000)</f>
        <v>2.6412947395813728</v>
      </c>
      <c r="K117" s="273">
        <f>IF(K$10=0,0,K$10/FBT!K$5*1000)</f>
        <v>2.5362955535706684</v>
      </c>
      <c r="L117" s="273">
        <f>IF(L$10=0,0,L$10/FBT!L$5*1000)</f>
        <v>2.5436940820950125</v>
      </c>
      <c r="M117" s="273">
        <f>IF(M$10=0,0,M$10/FBT!M$5*1000)</f>
        <v>2.4774952027675332</v>
      </c>
      <c r="N117" s="273">
        <f>IF(N$10=0,0,N$10/FBT!N$5*1000)</f>
        <v>2.3916647325787803</v>
      </c>
      <c r="O117" s="273">
        <f>IF(O$10=0,0,O$10/FBT!O$5*1000)</f>
        <v>2.2791925020559662</v>
      </c>
      <c r="P117" s="273">
        <f>IF(P$10=0,0,P$10/FBT!P$5*1000)</f>
        <v>2.2250464575053797</v>
      </c>
      <c r="Q117" s="273">
        <f>IF(Q$10=0,0,Q$10/FBT!Q$5*1000)</f>
        <v>2.198783127318829</v>
      </c>
    </row>
    <row r="118" spans="1:17" x14ac:dyDescent="0.25">
      <c r="A118" s="127" t="s">
        <v>263</v>
      </c>
      <c r="B118" s="296">
        <f>IF(B$15=0,0,B$15/FBT!B$5*1000)</f>
        <v>8.4255699151917653</v>
      </c>
      <c r="C118" s="296">
        <f>IF(C$15=0,0,C$15/FBT!C$5*1000)</f>
        <v>8.4371748503984474</v>
      </c>
      <c r="D118" s="296">
        <f>IF(D$15=0,0,D$15/FBT!D$5*1000)</f>
        <v>8.4353382861301824</v>
      </c>
      <c r="E118" s="296">
        <f>IF(E$15=0,0,E$15/FBT!E$5*1000)</f>
        <v>8.4008128002440703</v>
      </c>
      <c r="F118" s="296">
        <f>IF(F$15=0,0,F$15/FBT!F$5*1000)</f>
        <v>8.3331451659560312</v>
      </c>
      <c r="G118" s="296">
        <f>IF(G$15=0,0,G$15/FBT!G$5*1000)</f>
        <v>8.2795097767867141</v>
      </c>
      <c r="H118" s="296">
        <f>IF(H$15=0,0,H$15/FBT!H$5*1000)</f>
        <v>8.1473531690222174</v>
      </c>
      <c r="I118" s="296">
        <f>IF(I$15=0,0,I$15/FBT!I$5*1000)</f>
        <v>8.0271938622828216</v>
      </c>
      <c r="J118" s="296">
        <f>IF(J$15=0,0,J$15/FBT!J$5*1000)</f>
        <v>7.8161432127448336</v>
      </c>
      <c r="K118" s="296">
        <f>IF(K$15=0,0,K$15/FBT!K$5*1000)</f>
        <v>7.5054286746121521</v>
      </c>
      <c r="L118" s="296">
        <f>IF(L$15=0,0,L$15/FBT!L$5*1000)</f>
        <v>7.5273224669418264</v>
      </c>
      <c r="M118" s="296">
        <f>IF(M$15=0,0,M$15/FBT!M$5*1000)</f>
        <v>7.3314261462499521</v>
      </c>
      <c r="N118" s="296">
        <f>IF(N$15=0,0,N$15/FBT!N$5*1000)</f>
        <v>7.0774358448423733</v>
      </c>
      <c r="O118" s="296">
        <f>IF(O$15=0,0,O$15/FBT!O$5*1000)</f>
        <v>6.7446070059970404</v>
      </c>
      <c r="P118" s="296">
        <f>IF(P$15=0,0,P$15/FBT!P$5*1000)</f>
        <v>6.5843775426702278</v>
      </c>
      <c r="Q118" s="296">
        <f>IF(Q$15=0,0,Q$15/FBT!Q$5*1000)</f>
        <v>6.5066588591376897</v>
      </c>
    </row>
    <row r="119" spans="1:17" x14ac:dyDescent="0.25">
      <c r="A119" s="127" t="s">
        <v>262</v>
      </c>
      <c r="B119" s="296">
        <f>IF(B$24=0,0,B$24/FBT!B$5*1000)</f>
        <v>7.0213082626598036</v>
      </c>
      <c r="C119" s="296">
        <f>IF(C$24=0,0,C$24/FBT!C$5*1000)</f>
        <v>7.0309790419987062</v>
      </c>
      <c r="D119" s="296">
        <f>IF(D$24=0,0,D$24/FBT!D$5*1000)</f>
        <v>7.0294485717751547</v>
      </c>
      <c r="E119" s="296">
        <f>IF(E$24=0,0,E$24/FBT!E$5*1000)</f>
        <v>7.0006773335367258</v>
      </c>
      <c r="F119" s="296">
        <f>IF(F$24=0,0,F$24/FBT!F$5*1000)</f>
        <v>6.9442876382966974</v>
      </c>
      <c r="G119" s="296">
        <f>IF(G$24=0,0,G$24/FBT!G$5*1000)</f>
        <v>6.8995914806555936</v>
      </c>
      <c r="H119" s="296">
        <f>IF(H$24=0,0,H$24/FBT!H$5*1000)</f>
        <v>6.7894609741851815</v>
      </c>
      <c r="I119" s="296">
        <f>IF(I$24=0,0,I$24/FBT!I$5*1000)</f>
        <v>6.6893282185690168</v>
      </c>
      <c r="J119" s="296">
        <f>IF(J$24=0,0,J$24/FBT!J$5*1000)</f>
        <v>6.5134526772873622</v>
      </c>
      <c r="K119" s="296">
        <f>IF(K$24=0,0,K$24/FBT!K$5*1000)</f>
        <v>6.2545238955101272</v>
      </c>
      <c r="L119" s="296">
        <f>IF(L$24=0,0,L$24/FBT!L$5*1000)</f>
        <v>6.2727687224515227</v>
      </c>
      <c r="M119" s="296">
        <f>IF(M$24=0,0,M$24/FBT!M$5*1000)</f>
        <v>6.1095217885416258</v>
      </c>
      <c r="N119" s="296">
        <f>IF(N$24=0,0,N$24/FBT!N$5*1000)</f>
        <v>5.8978632040353105</v>
      </c>
      <c r="O119" s="296">
        <f>IF(O$24=0,0,O$24/FBT!O$5*1000)</f>
        <v>5.6205058383308657</v>
      </c>
      <c r="P119" s="296">
        <f>IF(P$24=0,0,P$24/FBT!P$5*1000)</f>
        <v>5.4869812855585236</v>
      </c>
      <c r="Q119" s="296">
        <f>IF(Q$24=0,0,Q$24/FBT!Q$5*1000)</f>
        <v>5.4222157159480764</v>
      </c>
    </row>
    <row r="120" spans="1:17" x14ac:dyDescent="0.25">
      <c r="A120" s="127" t="s">
        <v>261</v>
      </c>
      <c r="B120" s="296">
        <f>IF(B$33=0,0,B$33/FBT!B$5*1000)</f>
        <v>74.174430792893887</v>
      </c>
      <c r="C120" s="296">
        <f>IF(C$33=0,0,C$33/FBT!C$5*1000)</f>
        <v>73.771344226648011</v>
      </c>
      <c r="D120" s="296">
        <f>IF(D$33=0,0,D$33/FBT!D$5*1000)</f>
        <v>73.661604806683428</v>
      </c>
      <c r="E120" s="296">
        <f>IF(E$33=0,0,E$33/FBT!E$5*1000)</f>
        <v>71.513277037385564</v>
      </c>
      <c r="F120" s="296">
        <f>IF(F$33=0,0,F$33/FBT!F$5*1000)</f>
        <v>70.779943903233786</v>
      </c>
      <c r="G120" s="296">
        <f>IF(G$33=0,0,G$33/FBT!G$5*1000)</f>
        <v>60.206994566700921</v>
      </c>
      <c r="H120" s="296">
        <f>IF(H$33=0,0,H$33/FBT!H$5*1000)</f>
        <v>59.063192091436683</v>
      </c>
      <c r="I120" s="296">
        <f>IF(I$33=0,0,I$33/FBT!I$5*1000)</f>
        <v>60.180244271602824</v>
      </c>
      <c r="J120" s="296">
        <f>IF(J$33=0,0,J$33/FBT!J$5*1000)</f>
        <v>57.670738707077902</v>
      </c>
      <c r="K120" s="296">
        <f>IF(K$33=0,0,K$33/FBT!K$5*1000)</f>
        <v>55.410968096991638</v>
      </c>
      <c r="L120" s="296">
        <f>IF(L$33=0,0,L$33/FBT!L$5*1000)</f>
        <v>58.823359791647142</v>
      </c>
      <c r="M120" s="296">
        <f>IF(M$33=0,0,M$33/FBT!M$5*1000)</f>
        <v>52.230123539994707</v>
      </c>
      <c r="N120" s="296">
        <f>IF(N$33=0,0,N$33/FBT!N$5*1000)</f>
        <v>54.974232108203182</v>
      </c>
      <c r="O120" s="296">
        <f>IF(O$33=0,0,O$33/FBT!O$5*1000)</f>
        <v>52.499733887885711</v>
      </c>
      <c r="P120" s="296">
        <f>IF(P$33=0,0,P$33/FBT!P$5*1000)</f>
        <v>50.138215900238443</v>
      </c>
      <c r="Q120" s="296">
        <f>IF(Q$33=0,0,Q$33/FBT!Q$5*1000)</f>
        <v>51.984982549194143</v>
      </c>
    </row>
    <row r="121" spans="1:17" x14ac:dyDescent="0.25">
      <c r="A121" s="127" t="s">
        <v>260</v>
      </c>
      <c r="B121" s="296">
        <f>IF(B$44=0,0,B$44/FBT!B$5*1000)</f>
        <v>13.340485699053625</v>
      </c>
      <c r="C121" s="296">
        <f>IF(C$44=0,0,C$44/FBT!C$5*1000)</f>
        <v>13.358860179797542</v>
      </c>
      <c r="D121" s="296">
        <f>IF(D$44=0,0,D$44/FBT!D$5*1000)</f>
        <v>13.355952286372787</v>
      </c>
      <c r="E121" s="296">
        <f>IF(E$44=0,0,E$44/FBT!E$5*1000)</f>
        <v>13.301286933719776</v>
      </c>
      <c r="F121" s="296">
        <f>IF(F$44=0,0,F$44/FBT!F$5*1000)</f>
        <v>13.194146512763716</v>
      </c>
      <c r="G121" s="296">
        <f>IF(G$44=0,0,G$44/FBT!G$5*1000)</f>
        <v>13.109223813245629</v>
      </c>
      <c r="H121" s="296">
        <f>IF(H$44=0,0,H$44/FBT!H$5*1000)</f>
        <v>12.899975850951844</v>
      </c>
      <c r="I121" s="296">
        <f>IF(I$44=0,0,I$44/FBT!I$5*1000)</f>
        <v>12.709723615281137</v>
      </c>
      <c r="J121" s="296">
        <f>IF(J$44=0,0,J$44/FBT!J$5*1000)</f>
        <v>12.375560086845988</v>
      </c>
      <c r="K121" s="296">
        <f>IF(K$44=0,0,K$44/FBT!K$5*1000)</f>
        <v>11.883595401469243</v>
      </c>
      <c r="L121" s="296">
        <f>IF(L$44=0,0,L$44/FBT!L$5*1000)</f>
        <v>11.918260572657891</v>
      </c>
      <c r="M121" s="296">
        <f>IF(M$44=0,0,M$44/FBT!M$5*1000)</f>
        <v>11.608091398229089</v>
      </c>
      <c r="N121" s="296">
        <f>IF(N$44=0,0,N$44/FBT!N$5*1000)</f>
        <v>11.205940087667091</v>
      </c>
      <c r="O121" s="296">
        <f>IF(O$44=0,0,O$44/FBT!O$5*1000)</f>
        <v>10.678961092828645</v>
      </c>
      <c r="P121" s="296">
        <f>IF(P$44=0,0,P$44/FBT!P$5*1000)</f>
        <v>10.425264442561199</v>
      </c>
      <c r="Q121" s="296">
        <f>IF(Q$44=0,0,Q$44/FBT!Q$5*1000)</f>
        <v>10.302209860301344</v>
      </c>
    </row>
    <row r="122" spans="1:17" x14ac:dyDescent="0.25">
      <c r="A122" s="127" t="s">
        <v>259</v>
      </c>
      <c r="B122" s="296">
        <f>IF(B$65=0,0,B$65/FBT!B$5*1000)</f>
        <v>12.076650211774862</v>
      </c>
      <c r="C122" s="296">
        <f>IF(C$65=0,0,C$65/FBT!C$5*1000)</f>
        <v>12.093283952237773</v>
      </c>
      <c r="D122" s="296">
        <f>IF(D$65=0,0,D$65/FBT!D$5*1000)</f>
        <v>12.09065154345326</v>
      </c>
      <c r="E122" s="296">
        <f>IF(E$65=0,0,E$65/FBT!E$5*1000)</f>
        <v>12.041165013683168</v>
      </c>
      <c r="F122" s="296">
        <f>IF(F$65=0,0,F$65/FBT!F$5*1000)</f>
        <v>11.944174737870313</v>
      </c>
      <c r="G122" s="296">
        <f>IF(G$65=0,0,G$65/FBT!G$5*1000)</f>
        <v>11.867297346727623</v>
      </c>
      <c r="H122" s="296">
        <f>IF(H$65=0,0,H$65/FBT!H$5*1000)</f>
        <v>11.67787287559851</v>
      </c>
      <c r="I122" s="296">
        <f>IF(I$65=0,0,I$65/FBT!I$5*1000)</f>
        <v>11.505644535938712</v>
      </c>
      <c r="J122" s="296">
        <f>IF(J$65=0,0,J$65/FBT!J$5*1000)</f>
        <v>11.203138604934258</v>
      </c>
      <c r="K122" s="296">
        <f>IF(K$65=0,0,K$65/FBT!K$5*1000)</f>
        <v>10.75778110027742</v>
      </c>
      <c r="L122" s="296">
        <f>IF(L$65=0,0,L$65/FBT!L$5*1000)</f>
        <v>10.78916220261662</v>
      </c>
      <c r="M122" s="296">
        <f>IF(M$65=0,0,M$65/FBT!M$5*1000)</f>
        <v>10.508377476291598</v>
      </c>
      <c r="N122" s="296">
        <f>IF(N$65=0,0,N$65/FBT!N$5*1000)</f>
        <v>10.144324710940733</v>
      </c>
      <c r="O122" s="296">
        <f>IF(O$65=0,0,O$65/FBT!O$5*1000)</f>
        <v>9.667270041929088</v>
      </c>
      <c r="P122" s="296">
        <f>IF(P$65=0,0,P$65/FBT!P$5*1000)</f>
        <v>9.4376078111606621</v>
      </c>
      <c r="Q122" s="296">
        <f>IF(Q$65=0,0,Q$65/FBT!Q$5*1000)</f>
        <v>9.3262110314306881</v>
      </c>
    </row>
    <row r="123" spans="1:17" x14ac:dyDescent="0.25">
      <c r="A123" s="72" t="s">
        <v>258</v>
      </c>
      <c r="B123" s="295">
        <f>IF(B$79=0,0,B$79/FBT!B$5*1000)</f>
        <v>8.1855151281055996</v>
      </c>
      <c r="C123" s="295">
        <f>IF(C$79=0,0,C$79/FBT!C$5*1000)</f>
        <v>8.7020399359968046</v>
      </c>
      <c r="D123" s="295">
        <f>IF(D$79=0,0,D$79/FBT!D$5*1000)</f>
        <v>8.7938269402391018</v>
      </c>
      <c r="E123" s="295">
        <f>IF(E$79=0,0,E$79/FBT!E$5*1000)</f>
        <v>10.604668085000199</v>
      </c>
      <c r="F123" s="295">
        <f>IF(F$79=0,0,F$79/FBT!F$5*1000)</f>
        <v>10.676550093986418</v>
      </c>
      <c r="G123" s="295">
        <f>IF(G$79=0,0,G$79/FBT!G$5*1000)</f>
        <v>20.725213501389213</v>
      </c>
      <c r="H123" s="295">
        <f>IF(H$79=0,0,H$79/FBT!H$5*1000)</f>
        <v>20.577185135755482</v>
      </c>
      <c r="I123" s="295">
        <f>IF(I$79=0,0,I$79/FBT!I$5*1000)</f>
        <v>18.285575732211768</v>
      </c>
      <c r="J123" s="295">
        <f>IF(J$79=0,0,J$79/FBT!J$5*1000)</f>
        <v>18.732061197502841</v>
      </c>
      <c r="K123" s="295">
        <f>IF(K$79=0,0,K$79/FBT!K$5*1000)</f>
        <v>17.954597197342153</v>
      </c>
      <c r="L123" s="295">
        <f>IF(L$79=0,0,L$79/FBT!L$5*1000)</f>
        <v>14.756217322709238</v>
      </c>
      <c r="M123" s="295">
        <f>IF(M$79=0,0,M$79/FBT!M$5*1000)</f>
        <v>19.434567039598551</v>
      </c>
      <c r="N123" s="295">
        <f>IF(N$79=0,0,N$79/FBT!N$5*1000)</f>
        <v>14.207703275131029</v>
      </c>
      <c r="O123" s="295">
        <f>IF(O$79=0,0,O$79/FBT!O$5*1000)</f>
        <v>13.428799595735349</v>
      </c>
      <c r="P123" s="295">
        <f>IF(P$79=0,0,P$79/FBT!P$5*1000)</f>
        <v>14.224074579363041</v>
      </c>
      <c r="Q123" s="295">
        <f>IF(Q$79=0,0,Q$79/FBT!Q$5*1000)</f>
        <v>11.617607798876799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1934.9562413097221</v>
      </c>
      <c r="C5" s="96">
        <v>1989.9308371475879</v>
      </c>
      <c r="D5" s="96">
        <v>2038.5094606144994</v>
      </c>
      <c r="E5" s="96">
        <v>2031.507434167632</v>
      </c>
      <c r="F5" s="96">
        <v>2005.8498047480907</v>
      </c>
      <c r="G5" s="96">
        <v>1686.0709998124776</v>
      </c>
      <c r="H5" s="96">
        <v>1738.0324583909446</v>
      </c>
      <c r="I5" s="96">
        <v>1850.4730515450879</v>
      </c>
      <c r="J5" s="96">
        <v>1873.4686771157374</v>
      </c>
      <c r="K5" s="96">
        <v>1924.3031047057957</v>
      </c>
      <c r="L5" s="96">
        <v>2057.3294095918327</v>
      </c>
      <c r="M5" s="96">
        <v>1925.5344933014064</v>
      </c>
      <c r="N5" s="96">
        <v>2150.7619427885038</v>
      </c>
      <c r="O5" s="96">
        <v>2365.7306908725095</v>
      </c>
      <c r="P5" s="96">
        <v>2343.9203954866948</v>
      </c>
      <c r="Q5" s="96">
        <v>2526.7874674865016</v>
      </c>
    </row>
    <row r="6" spans="1:17" x14ac:dyDescent="0.25">
      <c r="A6" s="132" t="s">
        <v>83</v>
      </c>
      <c r="B6" s="160">
        <v>31.210480454792489</v>
      </c>
      <c r="C6" s="160">
        <v>32.141419355068329</v>
      </c>
      <c r="D6" s="160">
        <v>32.918895470545635</v>
      </c>
      <c r="E6" s="160">
        <v>32.671550300521631</v>
      </c>
      <c r="F6" s="160">
        <v>32.318580713821532</v>
      </c>
      <c r="G6" s="160">
        <v>26.99139956339366</v>
      </c>
      <c r="H6" s="160">
        <v>27.810707525647295</v>
      </c>
      <c r="I6" s="160">
        <v>29.682638297105633</v>
      </c>
      <c r="J6" s="160">
        <v>29.818622870804422</v>
      </c>
      <c r="K6" s="160">
        <v>30.536375109291161</v>
      </c>
      <c r="L6" s="160">
        <v>32.742576807092817</v>
      </c>
      <c r="M6" s="160">
        <v>30.503123049540246</v>
      </c>
      <c r="N6" s="160">
        <v>34.318293066524603</v>
      </c>
      <c r="O6" s="160">
        <v>37.400449474069582</v>
      </c>
      <c r="P6" s="160">
        <v>36.881820975107772</v>
      </c>
      <c r="Q6" s="160">
        <v>40.105717178208863</v>
      </c>
    </row>
    <row r="7" spans="1:17" x14ac:dyDescent="0.25">
      <c r="A7" s="76" t="s">
        <v>82</v>
      </c>
      <c r="B7" s="159">
        <v>9.1208183637170261</v>
      </c>
      <c r="C7" s="159">
        <v>9.392871997413355</v>
      </c>
      <c r="D7" s="159">
        <v>9.620078318112844</v>
      </c>
      <c r="E7" s="159">
        <v>9.5477952152557997</v>
      </c>
      <c r="F7" s="159">
        <v>9.4446448810957371</v>
      </c>
      <c r="G7" s="159">
        <v>7.8878520680517816</v>
      </c>
      <c r="H7" s="159">
        <v>8.1272831501361029</v>
      </c>
      <c r="I7" s="159">
        <v>8.6743282550858556</v>
      </c>
      <c r="J7" s="159">
        <v>8.7140678098412128</v>
      </c>
      <c r="K7" s="159">
        <v>8.9238206781724543</v>
      </c>
      <c r="L7" s="159">
        <v>9.5685517001289941</v>
      </c>
      <c r="M7" s="159">
        <v>8.9141032373388551</v>
      </c>
      <c r="N7" s="159">
        <v>10.029032333096184</v>
      </c>
      <c r="O7" s="159">
        <v>10.929748642238028</v>
      </c>
      <c r="P7" s="159">
        <v>10.778186850546621</v>
      </c>
      <c r="Q7" s="159">
        <v>11.720324596056621</v>
      </c>
    </row>
    <row r="8" spans="1:17" x14ac:dyDescent="0.25">
      <c r="A8" s="76" t="s">
        <v>81</v>
      </c>
      <c r="B8" s="159">
        <v>113.61757096203893</v>
      </c>
      <c r="C8" s="159">
        <v>117.006529254963</v>
      </c>
      <c r="D8" s="159">
        <v>119.83682684841025</v>
      </c>
      <c r="E8" s="159">
        <v>118.93639990855505</v>
      </c>
      <c r="F8" s="159">
        <v>117.65146143660718</v>
      </c>
      <c r="G8" s="159">
        <v>98.258572459358703</v>
      </c>
      <c r="H8" s="159">
        <v>101.24115328428225</v>
      </c>
      <c r="I8" s="159">
        <v>108.05566636331861</v>
      </c>
      <c r="J8" s="159">
        <v>108.5506999778874</v>
      </c>
      <c r="K8" s="159">
        <v>111.16358080192828</v>
      </c>
      <c r="L8" s="159">
        <v>119.19496238606085</v>
      </c>
      <c r="M8" s="159">
        <v>111.0425311351711</v>
      </c>
      <c r="N8" s="159">
        <v>124.93114623562857</v>
      </c>
      <c r="O8" s="159">
        <v>136.15132353657017</v>
      </c>
      <c r="P8" s="159">
        <v>134.26332599776003</v>
      </c>
      <c r="Q8" s="159">
        <v>145.99948802707098</v>
      </c>
    </row>
    <row r="9" spans="1:17" x14ac:dyDescent="0.25">
      <c r="A9" s="76" t="s">
        <v>80</v>
      </c>
      <c r="B9" s="159">
        <v>60.803120541962123</v>
      </c>
      <c r="C9" s="159">
        <v>62.616741778990594</v>
      </c>
      <c r="D9" s="159">
        <v>64.131392411695103</v>
      </c>
      <c r="E9" s="159">
        <v>63.649523566060829</v>
      </c>
      <c r="F9" s="159">
        <v>62.961881081387787</v>
      </c>
      <c r="G9" s="159">
        <v>52.583660915648672</v>
      </c>
      <c r="H9" s="159">
        <v>54.179806827662247</v>
      </c>
      <c r="I9" s="159">
        <v>57.82663413325448</v>
      </c>
      <c r="J9" s="159">
        <v>58.091554323715215</v>
      </c>
      <c r="K9" s="159">
        <v>59.489853075930384</v>
      </c>
      <c r="L9" s="159">
        <v>63.787894817569686</v>
      </c>
      <c r="M9" s="159">
        <v>59.425072625009996</v>
      </c>
      <c r="N9" s="159">
        <v>66.857647806503522</v>
      </c>
      <c r="O9" s="159">
        <v>72.862192589099507</v>
      </c>
      <c r="P9" s="159">
        <v>71.851819449072124</v>
      </c>
      <c r="Q9" s="159">
        <v>78.132496535599643</v>
      </c>
    </row>
    <row r="10" spans="1:17" x14ac:dyDescent="0.25">
      <c r="A10" s="129" t="s">
        <v>79</v>
      </c>
      <c r="B10" s="158">
        <v>64.359158312382476</v>
      </c>
      <c r="C10" s="158">
        <v>65.393325436831134</v>
      </c>
      <c r="D10" s="158">
        <v>66.885315257844653</v>
      </c>
      <c r="E10" s="158">
        <v>67.356101961705221</v>
      </c>
      <c r="F10" s="158">
        <v>65.294332919017336</v>
      </c>
      <c r="G10" s="158">
        <v>54.460423495734531</v>
      </c>
      <c r="H10" s="158">
        <v>56.077611366705099</v>
      </c>
      <c r="I10" s="158">
        <v>59.830558175145399</v>
      </c>
      <c r="J10" s="158">
        <v>60.913509924349874</v>
      </c>
      <c r="K10" s="158">
        <v>63.289780298879009</v>
      </c>
      <c r="L10" s="158">
        <v>67.902436516450848</v>
      </c>
      <c r="M10" s="158">
        <v>62.894793580052024</v>
      </c>
      <c r="N10" s="158">
        <v>71.509552168507014</v>
      </c>
      <c r="O10" s="158">
        <v>78.238886311115778</v>
      </c>
      <c r="P10" s="158">
        <v>77.259890888051743</v>
      </c>
      <c r="Q10" s="158">
        <v>83.410347109396412</v>
      </c>
    </row>
    <row r="11" spans="1:17" x14ac:dyDescent="0.25">
      <c r="A11" s="92" t="s">
        <v>125</v>
      </c>
      <c r="B11" s="91">
        <v>5.8341858396884403</v>
      </c>
      <c r="C11" s="91">
        <v>8.3242189854488711</v>
      </c>
      <c r="D11" s="91">
        <v>8.7605033351711441</v>
      </c>
      <c r="E11" s="91">
        <v>6.1489670168906336</v>
      </c>
      <c r="F11" s="91">
        <v>9.5717192493928209</v>
      </c>
      <c r="G11" s="91">
        <v>8.1802591056841649</v>
      </c>
      <c r="H11" s="91">
        <v>8.5225276994727555</v>
      </c>
      <c r="I11" s="91">
        <v>9.1527250254325114</v>
      </c>
      <c r="J11" s="91">
        <v>7.0791725516388837</v>
      </c>
      <c r="K11" s="91">
        <v>4.8694230372782412</v>
      </c>
      <c r="L11" s="91">
        <v>5.1164148113252477</v>
      </c>
      <c r="M11" s="91">
        <v>5.7169258111245176</v>
      </c>
      <c r="N11" s="91">
        <v>4.4750893750396461</v>
      </c>
      <c r="O11" s="91">
        <v>4.074073761032321</v>
      </c>
      <c r="P11" s="91">
        <v>3.7405124870433468</v>
      </c>
      <c r="Q11" s="91">
        <v>5.6444392453845387</v>
      </c>
    </row>
    <row r="12" spans="1:17" x14ac:dyDescent="0.25">
      <c r="A12" s="92" t="s">
        <v>26</v>
      </c>
      <c r="B12" s="91">
        <v>17.04215197428919</v>
      </c>
      <c r="C12" s="91">
        <v>17.550481291431836</v>
      </c>
      <c r="D12" s="91">
        <v>17.975013881871647</v>
      </c>
      <c r="E12" s="91">
        <v>17.839953674010985</v>
      </c>
      <c r="F12" s="91">
        <v>17.647218373202072</v>
      </c>
      <c r="G12" s="91">
        <v>14.738367582146084</v>
      </c>
      <c r="H12" s="91">
        <v>15.1857420090376</v>
      </c>
      <c r="I12" s="91">
        <v>16.207889961509853</v>
      </c>
      <c r="J12" s="91">
        <v>16.282142896337</v>
      </c>
      <c r="K12" s="91">
        <v>16.674063896909068</v>
      </c>
      <c r="L12" s="91">
        <v>17.87873694493635</v>
      </c>
      <c r="M12" s="91">
        <v>16.655906962203947</v>
      </c>
      <c r="N12" s="91">
        <v>18.739140103435997</v>
      </c>
      <c r="O12" s="91">
        <v>20.422118934280778</v>
      </c>
      <c r="P12" s="91">
        <v>20.13892734066507</v>
      </c>
      <c r="Q12" s="91">
        <v>21.899301684218187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41.482820498404841</v>
      </c>
      <c r="C14" s="157">
        <v>39.518625159950417</v>
      </c>
      <c r="D14" s="157">
        <v>40.149798040801862</v>
      </c>
      <c r="E14" s="157">
        <v>43.367181270803599</v>
      </c>
      <c r="F14" s="157">
        <v>38.07539529642245</v>
      </c>
      <c r="G14" s="157">
        <v>31.54179680790428</v>
      </c>
      <c r="H14" s="157">
        <v>32.369341658194742</v>
      </c>
      <c r="I14" s="157">
        <v>34.469943188203032</v>
      </c>
      <c r="J14" s="157">
        <v>37.552194476373991</v>
      </c>
      <c r="K14" s="157">
        <v>41.746293364691695</v>
      </c>
      <c r="L14" s="157">
        <v>44.907284760189242</v>
      </c>
      <c r="M14" s="157">
        <v>40.521960806723563</v>
      </c>
      <c r="N14" s="157">
        <v>48.295322690031377</v>
      </c>
      <c r="O14" s="157">
        <v>53.742693615802672</v>
      </c>
      <c r="P14" s="157">
        <v>53.380451060343326</v>
      </c>
      <c r="Q14" s="157">
        <v>55.866606179793678</v>
      </c>
    </row>
    <row r="15" spans="1:17" x14ac:dyDescent="0.25">
      <c r="A15" s="156" t="s">
        <v>263</v>
      </c>
      <c r="B15" s="204">
        <v>154.61210314431474</v>
      </c>
      <c r="C15" s="204">
        <v>159.40191510151004</v>
      </c>
      <c r="D15" s="204">
        <v>163.40377849412195</v>
      </c>
      <c r="E15" s="204">
        <v>162.20996643782277</v>
      </c>
      <c r="F15" s="204">
        <v>160.46382097054351</v>
      </c>
      <c r="G15" s="204">
        <v>134.0455716571806</v>
      </c>
      <c r="H15" s="204">
        <v>138.05190344637583</v>
      </c>
      <c r="I15" s="204">
        <v>147.35364464517107</v>
      </c>
      <c r="J15" s="204">
        <v>148.05758201484093</v>
      </c>
      <c r="K15" s="204">
        <v>151.82585083800555</v>
      </c>
      <c r="L15" s="204">
        <v>162.65559628494847</v>
      </c>
      <c r="M15" s="204">
        <v>151.57900601739385</v>
      </c>
      <c r="N15" s="204">
        <v>170.76463744480776</v>
      </c>
      <c r="O15" s="204">
        <v>185.85927089277922</v>
      </c>
      <c r="P15" s="204">
        <v>183.31876302929197</v>
      </c>
      <c r="Q15" s="204">
        <v>199.44925509821562</v>
      </c>
    </row>
    <row r="16" spans="1:17" x14ac:dyDescent="0.25">
      <c r="A16" s="152" t="s">
        <v>277</v>
      </c>
      <c r="B16" s="264">
        <v>45.874687924273779</v>
      </c>
      <c r="C16" s="264">
        <v>47.421105730891718</v>
      </c>
      <c r="D16" s="264">
        <v>48.714239813335659</v>
      </c>
      <c r="E16" s="264">
        <v>48.382179132332652</v>
      </c>
      <c r="F16" s="264">
        <v>47.865780850927365</v>
      </c>
      <c r="G16" s="264">
        <v>40.007447958764679</v>
      </c>
      <c r="H16" s="264">
        <v>41.159308147828575</v>
      </c>
      <c r="I16" s="264">
        <v>43.939236462196362</v>
      </c>
      <c r="J16" s="264">
        <v>44.169403135666116</v>
      </c>
      <c r="K16" s="264">
        <v>45.437020829973754</v>
      </c>
      <c r="L16" s="264">
        <v>48.580352399997921</v>
      </c>
      <c r="M16" s="264">
        <v>45.30602629347716</v>
      </c>
      <c r="N16" s="264">
        <v>51.199592996902609</v>
      </c>
      <c r="O16" s="264">
        <v>55.555983515683117</v>
      </c>
      <c r="P16" s="264">
        <v>54.822379026152049</v>
      </c>
      <c r="Q16" s="264">
        <v>59.720806258051098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15.585818782279711</v>
      </c>
      <c r="C18" s="83">
        <v>13.901372894133978</v>
      </c>
      <c r="D18" s="83">
        <v>12.47481998237464</v>
      </c>
      <c r="E18" s="83">
        <v>11.971116794290115</v>
      </c>
      <c r="F18" s="83">
        <v>11.765719837857105</v>
      </c>
      <c r="G18" s="83">
        <v>9.445589375341628</v>
      </c>
      <c r="H18" s="83">
        <v>10.487164745023968</v>
      </c>
      <c r="I18" s="83">
        <v>11.078306414263196</v>
      </c>
      <c r="J18" s="83">
        <v>10.780626759962992</v>
      </c>
      <c r="K18" s="83">
        <v>8.5726904799619756</v>
      </c>
      <c r="L18" s="83">
        <v>10.874757852421752</v>
      </c>
      <c r="M18" s="83">
        <v>9.5472297258088279</v>
      </c>
      <c r="N18" s="83">
        <v>8.002421021047498</v>
      </c>
      <c r="O18" s="83">
        <v>11.640648424199517</v>
      </c>
      <c r="P18" s="83">
        <v>11.035247095805559</v>
      </c>
      <c r="Q18" s="83">
        <v>10.716620204347199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30.28886914199407</v>
      </c>
      <c r="C21" s="83">
        <v>33.51973283675774</v>
      </c>
      <c r="D21" s="83">
        <v>36.239419830961019</v>
      </c>
      <c r="E21" s="83">
        <v>36.411062338042534</v>
      </c>
      <c r="F21" s="83">
        <v>36.10006101307026</v>
      </c>
      <c r="G21" s="83">
        <v>30.561858583423049</v>
      </c>
      <c r="H21" s="83">
        <v>30.672143402804608</v>
      </c>
      <c r="I21" s="83">
        <v>32.860930047933167</v>
      </c>
      <c r="J21" s="83">
        <v>33.388776375703124</v>
      </c>
      <c r="K21" s="83">
        <v>36.864330350011777</v>
      </c>
      <c r="L21" s="83">
        <v>37.705594547576169</v>
      </c>
      <c r="M21" s="83">
        <v>35.758796567668334</v>
      </c>
      <c r="N21" s="83">
        <v>43.197171975855113</v>
      </c>
      <c r="O21" s="83">
        <v>43.915335091483598</v>
      </c>
      <c r="P21" s="83">
        <v>43.78713193034649</v>
      </c>
      <c r="Q21" s="83">
        <v>49.004186053703897</v>
      </c>
    </row>
    <row r="22" spans="1:17" x14ac:dyDescent="0.25">
      <c r="A22" s="152" t="s">
        <v>276</v>
      </c>
      <c r="B22" s="264">
        <v>108.55527032927934</v>
      </c>
      <c r="C22" s="264">
        <v>111.79004324975584</v>
      </c>
      <c r="D22" s="264">
        <v>114.49383466971607</v>
      </c>
      <c r="E22" s="264">
        <v>113.63705823273307</v>
      </c>
      <c r="F22" s="264">
        <v>112.4045683449222</v>
      </c>
      <c r="G22" s="264">
        <v>93.876286097855711</v>
      </c>
      <c r="H22" s="264">
        <v>96.725715864442492</v>
      </c>
      <c r="I22" s="264">
        <v>103.23621829652964</v>
      </c>
      <c r="J22" s="264">
        <v>103.71208485872546</v>
      </c>
      <c r="K22" s="264">
        <v>106.21177384521613</v>
      </c>
      <c r="L22" s="264">
        <v>113.885540003372</v>
      </c>
      <c r="M22" s="264">
        <v>106.09494237977246</v>
      </c>
      <c r="N22" s="264">
        <v>119.3674329976788</v>
      </c>
      <c r="O22" s="264">
        <v>130.08903358786227</v>
      </c>
      <c r="P22" s="264">
        <v>128.28548266453137</v>
      </c>
      <c r="Q22" s="264">
        <v>139.49694142495363</v>
      </c>
    </row>
    <row r="23" spans="1:17" x14ac:dyDescent="0.25">
      <c r="A23" s="152" t="s">
        <v>275</v>
      </c>
      <c r="B23" s="264">
        <v>0.18214489076162799</v>
      </c>
      <c r="C23" s="264">
        <v>0.19076612086248679</v>
      </c>
      <c r="D23" s="264">
        <v>0.19570401107022034</v>
      </c>
      <c r="E23" s="264">
        <v>0.19072907275703968</v>
      </c>
      <c r="F23" s="264">
        <v>0.19347177469394275</v>
      </c>
      <c r="G23" s="264">
        <v>0.16183760056021404</v>
      </c>
      <c r="H23" s="264">
        <v>0.16687943410476966</v>
      </c>
      <c r="I23" s="264">
        <v>0.17818988644507194</v>
      </c>
      <c r="J23" s="264">
        <v>0.17609402044935279</v>
      </c>
      <c r="K23" s="264">
        <v>0.17705616281564746</v>
      </c>
      <c r="L23" s="264">
        <v>0.18970388157854232</v>
      </c>
      <c r="M23" s="264">
        <v>0.17803734414423197</v>
      </c>
      <c r="N23" s="264">
        <v>0.19761145022636784</v>
      </c>
      <c r="O23" s="264">
        <v>0.21425378923382277</v>
      </c>
      <c r="P23" s="264">
        <v>0.21090133860854204</v>
      </c>
      <c r="Q23" s="264">
        <v>0.23150741521086327</v>
      </c>
    </row>
    <row r="24" spans="1:17" x14ac:dyDescent="0.25">
      <c r="A24" s="156" t="s">
        <v>262</v>
      </c>
      <c r="B24" s="204">
        <v>63.987164031542605</v>
      </c>
      <c r="C24" s="204">
        <v>66.362913986888287</v>
      </c>
      <c r="D24" s="204">
        <v>68.13355307348985</v>
      </c>
      <c r="E24" s="204">
        <v>67.330150142872199</v>
      </c>
      <c r="F24" s="204">
        <v>67.051080790965017</v>
      </c>
      <c r="G24" s="204">
        <v>56.051258677589338</v>
      </c>
      <c r="H24" s="204">
        <v>57.707470559833531</v>
      </c>
      <c r="I24" s="204">
        <v>61.607601605123577</v>
      </c>
      <c r="J24" s="204">
        <v>61.648114856904314</v>
      </c>
      <c r="K24" s="204">
        <v>63.026618568148812</v>
      </c>
      <c r="L24" s="204">
        <v>67.433195092361586</v>
      </c>
      <c r="M24" s="204">
        <v>62.986716975311623</v>
      </c>
      <c r="N24" s="204">
        <v>70.839222922505812</v>
      </c>
      <c r="O24" s="204">
        <v>76.86630467187122</v>
      </c>
      <c r="P24" s="204">
        <v>75.801656688249437</v>
      </c>
      <c r="Q24" s="204">
        <v>82.727466089014044</v>
      </c>
    </row>
    <row r="25" spans="1:17" x14ac:dyDescent="0.25">
      <c r="A25" s="152" t="s">
        <v>274</v>
      </c>
      <c r="B25" s="264">
        <v>43.619205535935876</v>
      </c>
      <c r="C25" s="264">
        <v>43.992722777015032</v>
      </c>
      <c r="D25" s="264">
        <v>45.08077068513537</v>
      </c>
      <c r="E25" s="264">
        <v>45.983608135319393</v>
      </c>
      <c r="F25" s="264">
        <v>43.833972727828971</v>
      </c>
      <c r="G25" s="264">
        <v>36.548928172078675</v>
      </c>
      <c r="H25" s="264">
        <v>37.55657466142668</v>
      </c>
      <c r="I25" s="264">
        <v>40.066301221166718</v>
      </c>
      <c r="J25" s="264">
        <v>41.282071356860889</v>
      </c>
      <c r="K25" s="264">
        <v>43.603677449533564</v>
      </c>
      <c r="L25" s="264">
        <v>46.670099244903028</v>
      </c>
      <c r="M25" s="264">
        <v>43.07136705586435</v>
      </c>
      <c r="N25" s="264">
        <v>49.611398126216891</v>
      </c>
      <c r="O25" s="264">
        <v>54.215512693471581</v>
      </c>
      <c r="P25" s="264">
        <v>53.63181045633587</v>
      </c>
      <c r="Q25" s="264">
        <v>57.670073211476883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14.819523874087931</v>
      </c>
      <c r="C27" s="83">
        <v>12.896351414116367</v>
      </c>
      <c r="D27" s="83">
        <v>11.544355431157195</v>
      </c>
      <c r="E27" s="83">
        <v>11.377642625503574</v>
      </c>
      <c r="F27" s="83">
        <v>10.774675213219938</v>
      </c>
      <c r="G27" s="83">
        <v>8.6290474708142391</v>
      </c>
      <c r="H27" s="83">
        <v>9.5692081197908365</v>
      </c>
      <c r="I27" s="83">
        <v>10.101831473474478</v>
      </c>
      <c r="J27" s="83">
        <v>10.075902583730135</v>
      </c>
      <c r="K27" s="83">
        <v>8.2267900433375516</v>
      </c>
      <c r="L27" s="83">
        <v>10.44714587613476</v>
      </c>
      <c r="M27" s="83">
        <v>9.0763253705649891</v>
      </c>
      <c r="N27" s="83">
        <v>7.7541885005377367</v>
      </c>
      <c r="O27" s="83">
        <v>11.359779495655445</v>
      </c>
      <c r="P27" s="83">
        <v>10.795596453388999</v>
      </c>
      <c r="Q27" s="83">
        <v>10.348625721726213</v>
      </c>
    </row>
    <row r="28" spans="1:17" x14ac:dyDescent="0.25">
      <c r="A28" s="154" t="s">
        <v>125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28.799681661847949</v>
      </c>
      <c r="C30" s="83">
        <v>31.096371362898662</v>
      </c>
      <c r="D30" s="83">
        <v>33.536415253978177</v>
      </c>
      <c r="E30" s="83">
        <v>34.605965509815817</v>
      </c>
      <c r="F30" s="83">
        <v>33.059297514609035</v>
      </c>
      <c r="G30" s="83">
        <v>27.919880701264439</v>
      </c>
      <c r="H30" s="83">
        <v>27.987366541635847</v>
      </c>
      <c r="I30" s="83">
        <v>29.964469747692238</v>
      </c>
      <c r="J30" s="83">
        <v>31.206168773130756</v>
      </c>
      <c r="K30" s="83">
        <v>35.376887406196012</v>
      </c>
      <c r="L30" s="83">
        <v>36.222953368768266</v>
      </c>
      <c r="M30" s="83">
        <v>33.995041685299363</v>
      </c>
      <c r="N30" s="83">
        <v>41.857209625679154</v>
      </c>
      <c r="O30" s="83">
        <v>42.855733197816136</v>
      </c>
      <c r="P30" s="83">
        <v>42.836214002946868</v>
      </c>
      <c r="Q30" s="83">
        <v>47.321447489750668</v>
      </c>
    </row>
    <row r="31" spans="1:17" x14ac:dyDescent="0.25">
      <c r="A31" s="152" t="s">
        <v>273</v>
      </c>
      <c r="B31" s="264">
        <v>19.970551461217724</v>
      </c>
      <c r="C31" s="264">
        <v>21.953974218900555</v>
      </c>
      <c r="D31" s="264">
        <v>22.625791818746723</v>
      </c>
      <c r="E31" s="264">
        <v>20.930405848810171</v>
      </c>
      <c r="F31" s="264">
        <v>22.794987827440174</v>
      </c>
      <c r="G31" s="264">
        <v>19.149230286106555</v>
      </c>
      <c r="H31" s="264">
        <v>19.786795314905536</v>
      </c>
      <c r="I31" s="264">
        <v>21.152522449894882</v>
      </c>
      <c r="J31" s="264">
        <v>19.981838364517561</v>
      </c>
      <c r="K31" s="264">
        <v>19.036636763381107</v>
      </c>
      <c r="L31" s="264">
        <v>20.349196469469007</v>
      </c>
      <c r="M31" s="264">
        <v>19.526904804950764</v>
      </c>
      <c r="N31" s="264">
        <v>20.796672541249574</v>
      </c>
      <c r="O31" s="264">
        <v>22.183329165525844</v>
      </c>
      <c r="P31" s="264">
        <v>21.709697856767654</v>
      </c>
      <c r="Q31" s="264">
        <v>24.552285789804365</v>
      </c>
    </row>
    <row r="32" spans="1:17" x14ac:dyDescent="0.25">
      <c r="A32" s="152" t="s">
        <v>272</v>
      </c>
      <c r="B32" s="264">
        <v>0.39740703438900649</v>
      </c>
      <c r="C32" s="264">
        <v>0.41621699097269849</v>
      </c>
      <c r="D32" s="264">
        <v>0.42699056960775361</v>
      </c>
      <c r="E32" s="264">
        <v>0.41613615874263221</v>
      </c>
      <c r="F32" s="264">
        <v>0.42212023569587498</v>
      </c>
      <c r="G32" s="264">
        <v>0.35310021940410335</v>
      </c>
      <c r="H32" s="264">
        <v>0.36410058350131547</v>
      </c>
      <c r="I32" s="264">
        <v>0.38877793406197519</v>
      </c>
      <c r="J32" s="264">
        <v>0.3842051355258605</v>
      </c>
      <c r="K32" s="264">
        <v>0.38630435523414008</v>
      </c>
      <c r="L32" s="264">
        <v>0.4138993779895469</v>
      </c>
      <c r="M32" s="264">
        <v>0.38844511449650621</v>
      </c>
      <c r="N32" s="264">
        <v>0.43115225503934784</v>
      </c>
      <c r="O32" s="264">
        <v>0.46746281287379504</v>
      </c>
      <c r="P32" s="264">
        <v>0.46014837514591023</v>
      </c>
      <c r="Q32" s="264">
        <v>0.50510708773279278</v>
      </c>
    </row>
    <row r="33" spans="1:17" x14ac:dyDescent="0.25">
      <c r="A33" s="156" t="s">
        <v>261</v>
      </c>
      <c r="B33" s="204">
        <v>934.73153653316103</v>
      </c>
      <c r="C33" s="204">
        <v>952.26449159979882</v>
      </c>
      <c r="D33" s="204">
        <v>973.8157892293525</v>
      </c>
      <c r="E33" s="204">
        <v>944.47752379091185</v>
      </c>
      <c r="F33" s="204">
        <v>929.18708888057608</v>
      </c>
      <c r="G33" s="204">
        <v>653.012701014399</v>
      </c>
      <c r="H33" s="204">
        <v>671.25812294202694</v>
      </c>
      <c r="I33" s="204">
        <v>741.85606085611084</v>
      </c>
      <c r="J33" s="204">
        <v>743.69066085430961</v>
      </c>
      <c r="K33" s="204">
        <v>766.15520368759201</v>
      </c>
      <c r="L33" s="204">
        <v>873.45685566262682</v>
      </c>
      <c r="M33" s="204">
        <v>737.03256346750084</v>
      </c>
      <c r="N33" s="204">
        <v>902.73340629688619</v>
      </c>
      <c r="O33" s="204">
        <v>1006.8857535495885</v>
      </c>
      <c r="P33" s="204">
        <v>977.6102428221393</v>
      </c>
      <c r="Q33" s="204">
        <v>1103.5877491203612</v>
      </c>
    </row>
    <row r="34" spans="1:17" x14ac:dyDescent="0.25">
      <c r="A34" s="150" t="s">
        <v>33</v>
      </c>
      <c r="B34" s="87">
        <v>109.00439722293446</v>
      </c>
      <c r="C34" s="87">
        <v>87.775264563936105</v>
      </c>
      <c r="D34" s="87">
        <v>80.925521920685028</v>
      </c>
      <c r="E34" s="87">
        <v>84.885131503353804</v>
      </c>
      <c r="F34" s="87">
        <v>109.36003776034266</v>
      </c>
      <c r="G34" s="87">
        <v>140.56272863285727</v>
      </c>
      <c r="H34" s="87">
        <v>144.13428681641852</v>
      </c>
      <c r="I34" s="87">
        <v>164.66127100076397</v>
      </c>
      <c r="J34" s="87">
        <v>123.88593618186361</v>
      </c>
      <c r="K34" s="87">
        <v>112.81309297141895</v>
      </c>
      <c r="L34" s="87">
        <v>112.75357324563286</v>
      </c>
      <c r="M34" s="87">
        <v>99.082228030649603</v>
      </c>
      <c r="N34" s="87">
        <v>119.65106965642202</v>
      </c>
      <c r="O34" s="87">
        <v>65.755076941252554</v>
      </c>
      <c r="P34" s="87">
        <v>53.554309597635239</v>
      </c>
      <c r="Q34" s="87">
        <v>97.030909197892726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1.5105895910870272E-13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1.8180515304373487E-13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18.329584076205297</v>
      </c>
      <c r="C37" s="87">
        <v>23.653372053417897</v>
      </c>
      <c r="D37" s="87">
        <v>23.696982655432567</v>
      </c>
      <c r="E37" s="87">
        <v>16.435480929900145</v>
      </c>
      <c r="F37" s="87">
        <v>25.073239388793567</v>
      </c>
      <c r="G37" s="87">
        <v>16.123743356857737</v>
      </c>
      <c r="H37" s="87">
        <v>17.242314376189508</v>
      </c>
      <c r="I37" s="87">
        <v>19.322316061091584</v>
      </c>
      <c r="J37" s="87">
        <v>16.251796652014558</v>
      </c>
      <c r="K37" s="87">
        <v>10.91842756885387</v>
      </c>
      <c r="L37" s="87">
        <v>12.964726526464791</v>
      </c>
      <c r="M37" s="87">
        <v>12.475893934966937</v>
      </c>
      <c r="N37" s="87">
        <v>9.8389243857291824</v>
      </c>
      <c r="O37" s="87">
        <v>10.996240446718744</v>
      </c>
      <c r="P37" s="87">
        <v>10.229389335224973</v>
      </c>
      <c r="Q37" s="87">
        <v>14.742603376854664</v>
      </c>
    </row>
    <row r="38" spans="1:17" x14ac:dyDescent="0.25">
      <c r="A38" s="150" t="s">
        <v>29</v>
      </c>
      <c r="B38" s="87">
        <v>93.761204255448888</v>
      </c>
      <c r="C38" s="87">
        <v>143.61856803599304</v>
      </c>
      <c r="D38" s="87">
        <v>157.48057287408787</v>
      </c>
      <c r="E38" s="87">
        <v>132.83837771875611</v>
      </c>
      <c r="F38" s="87">
        <v>112.04522148794163</v>
      </c>
      <c r="G38" s="87">
        <v>87.667517944892452</v>
      </c>
      <c r="H38" s="87">
        <v>87.337749634161142</v>
      </c>
      <c r="I38" s="87">
        <v>83.143095845944075</v>
      </c>
      <c r="J38" s="87">
        <v>64.839210175479934</v>
      </c>
      <c r="K38" s="87">
        <v>54.936081108330598</v>
      </c>
      <c r="L38" s="87">
        <v>55.522589805064335</v>
      </c>
      <c r="M38" s="87">
        <v>71.032191999360933</v>
      </c>
      <c r="N38" s="87">
        <v>74.694680318494534</v>
      </c>
      <c r="O38" s="87">
        <v>48.419455285334024</v>
      </c>
      <c r="P38" s="87">
        <v>28.398702752207093</v>
      </c>
      <c r="Q38" s="87">
        <v>42.08526469513405</v>
      </c>
    </row>
    <row r="39" spans="1:17" x14ac:dyDescent="0.25">
      <c r="A39" s="150" t="s">
        <v>28</v>
      </c>
      <c r="B39" s="87">
        <v>0</v>
      </c>
      <c r="C39" s="87">
        <v>2.2409992018545184</v>
      </c>
      <c r="D39" s="87">
        <v>4.777163091658208</v>
      </c>
      <c r="E39" s="87">
        <v>0.44148045026819238</v>
      </c>
      <c r="F39" s="87">
        <v>0.44586911028136944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696.3087564776589</v>
      </c>
      <c r="C40" s="87">
        <v>677.80924489621373</v>
      </c>
      <c r="D40" s="87">
        <v>689.76999352108885</v>
      </c>
      <c r="E40" s="87">
        <v>689.45741742673113</v>
      </c>
      <c r="F40" s="87">
        <v>659.99547899239349</v>
      </c>
      <c r="G40" s="87">
        <v>408.22309473967897</v>
      </c>
      <c r="H40" s="87">
        <v>422.19653286058474</v>
      </c>
      <c r="I40" s="87">
        <v>473.46468783149214</v>
      </c>
      <c r="J40" s="87">
        <v>531.41035170451175</v>
      </c>
      <c r="K40" s="87">
        <v>573.63164681474802</v>
      </c>
      <c r="L40" s="87">
        <v>673.98328470652211</v>
      </c>
      <c r="M40" s="87">
        <v>539.67580558035945</v>
      </c>
      <c r="N40" s="87">
        <v>657.80135977516011</v>
      </c>
      <c r="O40" s="87">
        <v>845.80185123059437</v>
      </c>
      <c r="P40" s="87">
        <v>856.1313001742883</v>
      </c>
      <c r="Q40" s="87">
        <v>903.6462850329176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17.327594500913548</v>
      </c>
      <c r="C42" s="87">
        <v>17.167042848383634</v>
      </c>
      <c r="D42" s="87">
        <v>17.165555166399997</v>
      </c>
      <c r="E42" s="87">
        <v>20.419635761902477</v>
      </c>
      <c r="F42" s="87">
        <v>22.267242140823271</v>
      </c>
      <c r="G42" s="87">
        <v>0.43561634011260558</v>
      </c>
      <c r="H42" s="87">
        <v>0.34723925467303768</v>
      </c>
      <c r="I42" s="87">
        <v>1.2646901168191143</v>
      </c>
      <c r="J42" s="87">
        <v>7.3033661404397199</v>
      </c>
      <c r="K42" s="87">
        <v>13.855955224240596</v>
      </c>
      <c r="L42" s="87">
        <v>18.232681378942797</v>
      </c>
      <c r="M42" s="87">
        <v>14.766443922163946</v>
      </c>
      <c r="N42" s="87">
        <v>40.74737216108025</v>
      </c>
      <c r="O42" s="87">
        <v>35.913129645688585</v>
      </c>
      <c r="P42" s="87">
        <v>29.29654096278367</v>
      </c>
      <c r="Q42" s="87">
        <v>46.082686817562127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160.04009076977596</v>
      </c>
      <c r="C44" s="204">
        <v>164.83339633623197</v>
      </c>
      <c r="D44" s="204">
        <v>169.03356300618643</v>
      </c>
      <c r="E44" s="204">
        <v>167.97956070455905</v>
      </c>
      <c r="F44" s="204">
        <v>165.96196632360065</v>
      </c>
      <c r="G44" s="204">
        <v>137.7185920278597</v>
      </c>
      <c r="H44" s="204">
        <v>141.84186368410457</v>
      </c>
      <c r="I44" s="204">
        <v>151.47918258648735</v>
      </c>
      <c r="J44" s="204">
        <v>153.04937803095851</v>
      </c>
      <c r="K44" s="204">
        <v>157.38876490273202</v>
      </c>
      <c r="L44" s="204">
        <v>168.83912243765718</v>
      </c>
      <c r="M44" s="204">
        <v>156.96492790010174</v>
      </c>
      <c r="N44" s="204">
        <v>176.84844820855071</v>
      </c>
      <c r="O44" s="204">
        <v>193.96745361882262</v>
      </c>
      <c r="P44" s="204">
        <v>191.82939899934428</v>
      </c>
      <c r="Q44" s="204">
        <v>207.8797120936778</v>
      </c>
    </row>
    <row r="45" spans="1:17" x14ac:dyDescent="0.25">
      <c r="A45" s="299" t="s">
        <v>271</v>
      </c>
      <c r="B45" s="298">
        <v>72.16326720555405</v>
      </c>
      <c r="C45" s="298">
        <v>74.595862748756616</v>
      </c>
      <c r="D45" s="298">
        <v>76.630029836237441</v>
      </c>
      <c r="E45" s="298">
        <v>76.107681135114191</v>
      </c>
      <c r="F45" s="298">
        <v>75.295359812578909</v>
      </c>
      <c r="G45" s="298">
        <v>62.933793948121703</v>
      </c>
      <c r="H45" s="298">
        <v>64.745729862412162</v>
      </c>
      <c r="I45" s="298">
        <v>69.1187015127732</v>
      </c>
      <c r="J45" s="298">
        <v>69.480765646851381</v>
      </c>
      <c r="K45" s="298">
        <v>71.474794130267156</v>
      </c>
      <c r="L45" s="298">
        <v>76.419417979866836</v>
      </c>
      <c r="M45" s="298">
        <v>71.268732919447018</v>
      </c>
      <c r="N45" s="298">
        <v>80.539619503244523</v>
      </c>
      <c r="O45" s="298">
        <v>87.392448095287207</v>
      </c>
      <c r="P45" s="298">
        <v>86.238450123930704</v>
      </c>
      <c r="Q45" s="298">
        <v>93.943930623460233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24.517302597449746</v>
      </c>
      <c r="C47" s="83">
        <v>21.867581711714003</v>
      </c>
      <c r="D47" s="83">
        <v>19.623539874871803</v>
      </c>
      <c r="E47" s="83">
        <v>18.831188593615458</v>
      </c>
      <c r="F47" s="83">
        <v>18.50808851117457</v>
      </c>
      <c r="G47" s="83">
        <v>14.858402767379927</v>
      </c>
      <c r="H47" s="83">
        <v>16.496854931701662</v>
      </c>
      <c r="I47" s="83">
        <v>17.426751486073119</v>
      </c>
      <c r="J47" s="83">
        <v>16.958485925980742</v>
      </c>
      <c r="K47" s="83">
        <v>13.485287459550577</v>
      </c>
      <c r="L47" s="83">
        <v>17.106559024345259</v>
      </c>
      <c r="M47" s="83">
        <v>15.018288318683041</v>
      </c>
      <c r="N47" s="83">
        <v>12.588223976290628</v>
      </c>
      <c r="O47" s="83">
        <v>18.311344680274882</v>
      </c>
      <c r="P47" s="83">
        <v>17.359016941291536</v>
      </c>
      <c r="Q47" s="83">
        <v>16.857800288981231</v>
      </c>
    </row>
    <row r="48" spans="1:17" x14ac:dyDescent="0.25">
      <c r="A48" s="154" t="s">
        <v>125</v>
      </c>
      <c r="B48" s="83">
        <v>0</v>
      </c>
      <c r="C48" s="83">
        <v>0</v>
      </c>
      <c r="D48" s="83">
        <v>0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47.645964608104308</v>
      </c>
      <c r="C50" s="83">
        <v>52.728281037042613</v>
      </c>
      <c r="D50" s="83">
        <v>57.006489961365631</v>
      </c>
      <c r="E50" s="83">
        <v>57.276492541498733</v>
      </c>
      <c r="F50" s="83">
        <v>56.787271301404331</v>
      </c>
      <c r="G50" s="83">
        <v>48.075391180741775</v>
      </c>
      <c r="H50" s="83">
        <v>48.248874930710507</v>
      </c>
      <c r="I50" s="83">
        <v>51.691950026700084</v>
      </c>
      <c r="J50" s="83">
        <v>52.522279720870635</v>
      </c>
      <c r="K50" s="83">
        <v>57.989506670716573</v>
      </c>
      <c r="L50" s="83">
        <v>59.312858955521577</v>
      </c>
      <c r="M50" s="83">
        <v>56.250444600763977</v>
      </c>
      <c r="N50" s="83">
        <v>67.951395526953888</v>
      </c>
      <c r="O50" s="83">
        <v>69.081103415012322</v>
      </c>
      <c r="P50" s="83">
        <v>68.879433182639175</v>
      </c>
      <c r="Q50" s="83">
        <v>77.086130334479009</v>
      </c>
    </row>
    <row r="51" spans="1:17" x14ac:dyDescent="0.25">
      <c r="A51" s="299" t="s">
        <v>270</v>
      </c>
      <c r="B51" s="298">
        <v>63.631903861613679</v>
      </c>
      <c r="C51" s="298">
        <v>65.269442099097446</v>
      </c>
      <c r="D51" s="298">
        <v>66.831482828142171</v>
      </c>
      <c r="E51" s="298">
        <v>66.491971857250746</v>
      </c>
      <c r="F51" s="298">
        <v>65.560892568430177</v>
      </c>
      <c r="G51" s="298">
        <v>53.81734402136874</v>
      </c>
      <c r="H51" s="298">
        <v>55.492225102353764</v>
      </c>
      <c r="I51" s="298">
        <v>59.302419435820234</v>
      </c>
      <c r="J51" s="298">
        <v>60.404915234613298</v>
      </c>
      <c r="K51" s="298">
        <v>62.192709460712003</v>
      </c>
      <c r="L51" s="298">
        <v>66.984621947788483</v>
      </c>
      <c r="M51" s="298">
        <v>62.000764527858856</v>
      </c>
      <c r="N51" s="298">
        <v>69.649698579653077</v>
      </c>
      <c r="O51" s="298">
        <v>77.521595222668537</v>
      </c>
      <c r="P51" s="298">
        <v>76.940419469989052</v>
      </c>
      <c r="Q51" s="298">
        <v>82.780865607591721</v>
      </c>
    </row>
    <row r="52" spans="1:17" x14ac:dyDescent="0.25">
      <c r="A52" s="150" t="s">
        <v>33</v>
      </c>
      <c r="B52" s="87">
        <v>7.4204806979215929</v>
      </c>
      <c r="C52" s="87">
        <v>6.0162303632303127</v>
      </c>
      <c r="D52" s="87">
        <v>5.5537943504497083</v>
      </c>
      <c r="E52" s="87">
        <v>5.9759810401475821</v>
      </c>
      <c r="F52" s="87">
        <v>7.7161443294729049</v>
      </c>
      <c r="G52" s="87">
        <v>11.584327091441939</v>
      </c>
      <c r="H52" s="87">
        <v>11.915434637764065</v>
      </c>
      <c r="I52" s="87">
        <v>13.162677064946882</v>
      </c>
      <c r="J52" s="87">
        <v>10.062408831690544</v>
      </c>
      <c r="K52" s="87">
        <v>9.1576117746981467</v>
      </c>
      <c r="L52" s="87">
        <v>8.6469702861182309</v>
      </c>
      <c r="M52" s="87">
        <v>8.3350101386596371</v>
      </c>
      <c r="N52" s="87">
        <v>9.2315858460234477</v>
      </c>
      <c r="O52" s="87">
        <v>5.0625787886114528</v>
      </c>
      <c r="P52" s="87">
        <v>4.2148607536811324</v>
      </c>
      <c r="Q52" s="87">
        <v>7.2783543134612678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1.0658305854804448E-14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1.3997442543969422E-14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1.2477875049410858</v>
      </c>
      <c r="C55" s="87">
        <v>1.6212327681097531</v>
      </c>
      <c r="D55" s="87">
        <v>1.6262875452744701</v>
      </c>
      <c r="E55" s="87">
        <v>1.1570709814935005</v>
      </c>
      <c r="F55" s="87">
        <v>1.7690990044766965</v>
      </c>
      <c r="G55" s="87">
        <v>1.3288210808156058</v>
      </c>
      <c r="H55" s="87">
        <v>1.4254045618926445</v>
      </c>
      <c r="I55" s="87">
        <v>1.5445854687821827</v>
      </c>
      <c r="J55" s="87">
        <v>1.3200224916733578</v>
      </c>
      <c r="K55" s="87">
        <v>0.88630422437807466</v>
      </c>
      <c r="L55" s="87">
        <v>0.99425323575128399</v>
      </c>
      <c r="M55" s="87">
        <v>1.049499032305016</v>
      </c>
      <c r="N55" s="87">
        <v>0.75911461017613591</v>
      </c>
      <c r="O55" s="87">
        <v>0.84661650825481061</v>
      </c>
      <c r="P55" s="87">
        <v>0.80507903037308293</v>
      </c>
      <c r="Q55" s="87">
        <v>1.1058526789720029</v>
      </c>
    </row>
    <row r="56" spans="1:17" x14ac:dyDescent="0.25">
      <c r="A56" s="150" t="s">
        <v>29</v>
      </c>
      <c r="B56" s="87">
        <v>6.3827994477002292</v>
      </c>
      <c r="C56" s="87">
        <v>9.8438027391239071</v>
      </c>
      <c r="D56" s="87">
        <v>10.80764998699547</v>
      </c>
      <c r="E56" s="87">
        <v>9.3519278652455817</v>
      </c>
      <c r="F56" s="87">
        <v>7.9056035288077746</v>
      </c>
      <c r="G56" s="87">
        <v>7.225024820207536</v>
      </c>
      <c r="H56" s="87">
        <v>7.2201227768985365</v>
      </c>
      <c r="I56" s="87">
        <v>6.6462849105240478</v>
      </c>
      <c r="J56" s="87">
        <v>5.2664463878435219</v>
      </c>
      <c r="K56" s="87">
        <v>4.4594407436455654</v>
      </c>
      <c r="L56" s="87">
        <v>4.2579775561243034</v>
      </c>
      <c r="M56" s="87">
        <v>5.9753807746707945</v>
      </c>
      <c r="N56" s="87">
        <v>5.763010356543437</v>
      </c>
      <c r="O56" s="87">
        <v>3.7278841222048364</v>
      </c>
      <c r="P56" s="87">
        <v>2.2350503364722565</v>
      </c>
      <c r="Q56" s="87">
        <v>3.1568442505498093</v>
      </c>
    </row>
    <row r="57" spans="1:17" x14ac:dyDescent="0.25">
      <c r="A57" s="150" t="s">
        <v>28</v>
      </c>
      <c r="B57" s="87">
        <v>0</v>
      </c>
      <c r="C57" s="87">
        <v>0.15360098894776217</v>
      </c>
      <c r="D57" s="87">
        <v>0.32784937013605658</v>
      </c>
      <c r="E57" s="87">
        <v>3.1080576228998347E-2</v>
      </c>
      <c r="F57" s="87">
        <v>3.1459301564289596E-2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47.40125920488218</v>
      </c>
      <c r="C58" s="87">
        <v>46.457923879596777</v>
      </c>
      <c r="D58" s="87">
        <v>47.337855872981052</v>
      </c>
      <c r="E58" s="87">
        <v>48.538352731048988</v>
      </c>
      <c r="F58" s="87">
        <v>46.567470869616429</v>
      </c>
      <c r="G58" s="87">
        <v>33.643270173681778</v>
      </c>
      <c r="H58" s="87">
        <v>34.902557210404545</v>
      </c>
      <c r="I58" s="87">
        <v>37.847775312950802</v>
      </c>
      <c r="J58" s="87">
        <v>43.162834951608311</v>
      </c>
      <c r="K58" s="87">
        <v>46.564594453066633</v>
      </c>
      <c r="L58" s="87">
        <v>51.687172906721031</v>
      </c>
      <c r="M58" s="87">
        <v>45.398689558233905</v>
      </c>
      <c r="N58" s="87">
        <v>50.752155746143089</v>
      </c>
      <c r="O58" s="87">
        <v>65.119511839882904</v>
      </c>
      <c r="P58" s="87">
        <v>67.37971685591377</v>
      </c>
      <c r="Q58" s="87">
        <v>67.783120769267455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1.1795770061685946</v>
      </c>
      <c r="C60" s="87">
        <v>1.1766513600889339</v>
      </c>
      <c r="D60" s="87">
        <v>1.1780457023054083</v>
      </c>
      <c r="E60" s="87">
        <v>1.4375586630860968</v>
      </c>
      <c r="F60" s="87">
        <v>1.5711155344920686</v>
      </c>
      <c r="G60" s="87">
        <v>3.5900855221884471E-2</v>
      </c>
      <c r="H60" s="87">
        <v>2.8705915393971222E-2</v>
      </c>
      <c r="I60" s="87">
        <v>0.10109667861632571</v>
      </c>
      <c r="J60" s="87">
        <v>0.59320257179756375</v>
      </c>
      <c r="K60" s="87">
        <v>1.1247582649235828</v>
      </c>
      <c r="L60" s="87">
        <v>1.3982479630736304</v>
      </c>
      <c r="M60" s="87">
        <v>1.2421850239894989</v>
      </c>
      <c r="N60" s="87">
        <v>3.1438320207669657</v>
      </c>
      <c r="O60" s="87">
        <v>2.7650039637145145</v>
      </c>
      <c r="P60" s="87">
        <v>2.3057124935488114</v>
      </c>
      <c r="Q60" s="87">
        <v>3.456693595341187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10.563627560833282</v>
      </c>
      <c r="C62" s="302">
        <v>10.878716969298177</v>
      </c>
      <c r="D62" s="302">
        <v>11.141864732538858</v>
      </c>
      <c r="E62" s="302">
        <v>11.058147269140973</v>
      </c>
      <c r="F62" s="302">
        <v>10.938679731318159</v>
      </c>
      <c r="G62" s="302">
        <v>9.1356200923060857</v>
      </c>
      <c r="H62" s="302">
        <v>9.4129264344307781</v>
      </c>
      <c r="I62" s="302">
        <v>10.046507821234218</v>
      </c>
      <c r="J62" s="302">
        <v>10.092533719254391</v>
      </c>
      <c r="K62" s="302">
        <v>10.335467093487788</v>
      </c>
      <c r="L62" s="302">
        <v>11.082187192635642</v>
      </c>
      <c r="M62" s="302">
        <v>10.324212464602853</v>
      </c>
      <c r="N62" s="302">
        <v>11.615510597582801</v>
      </c>
      <c r="O62" s="302">
        <v>12.658709929957752</v>
      </c>
      <c r="P62" s="302">
        <v>12.483172795455701</v>
      </c>
      <c r="Q62" s="302">
        <v>13.57434596190771</v>
      </c>
    </row>
    <row r="63" spans="1:17" x14ac:dyDescent="0.25">
      <c r="A63" s="152" t="s">
        <v>268</v>
      </c>
      <c r="B63" s="151">
        <v>12.192578327934161</v>
      </c>
      <c r="C63" s="151">
        <v>12.556255698315402</v>
      </c>
      <c r="D63" s="151">
        <v>12.859981828061647</v>
      </c>
      <c r="E63" s="151">
        <v>12.763354819582174</v>
      </c>
      <c r="F63" s="151">
        <v>12.625464941870959</v>
      </c>
      <c r="G63" s="151">
        <v>10.544366781983046</v>
      </c>
      <c r="H63" s="151">
        <v>10.864434796281868</v>
      </c>
      <c r="I63" s="151">
        <v>11.595716795882462</v>
      </c>
      <c r="J63" s="151">
        <v>11.648840059031675</v>
      </c>
      <c r="K63" s="151">
        <v>11.929234665595823</v>
      </c>
      <c r="L63" s="151">
        <v>12.791101788937002</v>
      </c>
      <c r="M63" s="151">
        <v>11.916244530962514</v>
      </c>
      <c r="N63" s="151">
        <v>13.406665651965309</v>
      </c>
      <c r="O63" s="151">
        <v>14.610730212021309</v>
      </c>
      <c r="P63" s="151">
        <v>14.408124596710454</v>
      </c>
      <c r="Q63" s="151">
        <v>15.667560734977389</v>
      </c>
    </row>
    <row r="64" spans="1:17" x14ac:dyDescent="0.25">
      <c r="A64" s="301" t="s">
        <v>267</v>
      </c>
      <c r="B64" s="300">
        <v>1.4887138138407614</v>
      </c>
      <c r="C64" s="300">
        <v>1.5331188207643112</v>
      </c>
      <c r="D64" s="300">
        <v>1.5702037812063279</v>
      </c>
      <c r="E64" s="300">
        <v>1.5584056234709835</v>
      </c>
      <c r="F64" s="300">
        <v>1.5415692694024445</v>
      </c>
      <c r="G64" s="300">
        <v>1.2874671840801304</v>
      </c>
      <c r="H64" s="300">
        <v>1.3265474886260165</v>
      </c>
      <c r="I64" s="300">
        <v>1.4158370207772488</v>
      </c>
      <c r="J64" s="300">
        <v>1.4223233712077679</v>
      </c>
      <c r="K64" s="300">
        <v>1.4565595526692507</v>
      </c>
      <c r="L64" s="300">
        <v>1.5617935284292084</v>
      </c>
      <c r="M64" s="300">
        <v>1.4549734572305231</v>
      </c>
      <c r="N64" s="300">
        <v>1.6369538761049647</v>
      </c>
      <c r="O64" s="300">
        <v>1.7839701588878027</v>
      </c>
      <c r="P64" s="300">
        <v>1.7592320132583468</v>
      </c>
      <c r="Q64" s="300">
        <v>1.9130091657407398</v>
      </c>
    </row>
    <row r="65" spans="1:17" x14ac:dyDescent="0.25">
      <c r="A65" s="156" t="s">
        <v>259</v>
      </c>
      <c r="B65" s="204">
        <v>218.4604168563705</v>
      </c>
      <c r="C65" s="204">
        <v>224.9321713585951</v>
      </c>
      <c r="D65" s="204">
        <v>230.37024497121854</v>
      </c>
      <c r="E65" s="204">
        <v>228.66704047958586</v>
      </c>
      <c r="F65" s="204">
        <v>226.16032944573232</v>
      </c>
      <c r="G65" s="204">
        <v>188.72172658245989</v>
      </c>
      <c r="H65" s="204">
        <v>194.45730612984474</v>
      </c>
      <c r="I65" s="204">
        <v>207.55897088815158</v>
      </c>
      <c r="J65" s="204">
        <v>208.65158564042576</v>
      </c>
      <c r="K65" s="204">
        <v>213.73089992097687</v>
      </c>
      <c r="L65" s="204">
        <v>229.22353466441018</v>
      </c>
      <c r="M65" s="204">
        <v>213.47697048741753</v>
      </c>
      <c r="N65" s="204">
        <v>240.15949835069983</v>
      </c>
      <c r="O65" s="204">
        <v>262.00421069735</v>
      </c>
      <c r="P65" s="204">
        <v>258.45526171298832</v>
      </c>
      <c r="Q65" s="204">
        <v>280.89625274549405</v>
      </c>
    </row>
    <row r="66" spans="1:17" x14ac:dyDescent="0.25">
      <c r="A66" s="299" t="s">
        <v>266</v>
      </c>
      <c r="B66" s="298">
        <v>31.131926746613534</v>
      </c>
      <c r="C66" s="298">
        <v>32.060522565282206</v>
      </c>
      <c r="D66" s="298">
        <v>32.836041849880857</v>
      </c>
      <c r="E66" s="298">
        <v>32.58931922331093</v>
      </c>
      <c r="F66" s="298">
        <v>32.237238026328178</v>
      </c>
      <c r="G66" s="298">
        <v>26.923464866658833</v>
      </c>
      <c r="H66" s="298">
        <v>27.740710711391767</v>
      </c>
      <c r="I66" s="298">
        <v>29.607930017297196</v>
      </c>
      <c r="J66" s="298">
        <v>29.743572331204934</v>
      </c>
      <c r="K66" s="298">
        <v>30.459518057934549</v>
      </c>
      <c r="L66" s="298">
        <v>32.660166963154104</v>
      </c>
      <c r="M66" s="298">
        <v>30.426349690346015</v>
      </c>
      <c r="N66" s="298">
        <v>34.231917299812118</v>
      </c>
      <c r="O66" s="298">
        <v>37.306316222964924</v>
      </c>
      <c r="P66" s="298">
        <v>36.78899306090171</v>
      </c>
      <c r="Q66" s="298">
        <v>40.004775034492489</v>
      </c>
    </row>
    <row r="67" spans="1:17" x14ac:dyDescent="0.25">
      <c r="A67" s="299" t="s">
        <v>265</v>
      </c>
      <c r="B67" s="298">
        <v>10.854939637524847</v>
      </c>
      <c r="C67" s="298">
        <v>11.134286594684619</v>
      </c>
      <c r="D67" s="298">
        <v>11.400754463727344</v>
      </c>
      <c r="E67" s="298">
        <v>11.342837430420925</v>
      </c>
      <c r="F67" s="298">
        <v>11.18400500730379</v>
      </c>
      <c r="G67" s="298">
        <v>9.1806780145121323</v>
      </c>
      <c r="H67" s="298">
        <v>9.4663952715922282</v>
      </c>
      <c r="I67" s="298">
        <v>10.116374715661138</v>
      </c>
      <c r="J67" s="298">
        <v>10.304449008904825</v>
      </c>
      <c r="K67" s="298">
        <v>10.609428071779035</v>
      </c>
      <c r="L67" s="298">
        <v>11.426878401548214</v>
      </c>
      <c r="M67" s="298">
        <v>10.576684266652903</v>
      </c>
      <c r="N67" s="298">
        <v>11.881512699952728</v>
      </c>
      <c r="O67" s="298">
        <v>13.224376227635338</v>
      </c>
      <c r="P67" s="298">
        <v>13.125233701146604</v>
      </c>
      <c r="Q67" s="298">
        <v>14.121552944049801</v>
      </c>
    </row>
    <row r="68" spans="1:17" x14ac:dyDescent="0.25">
      <c r="A68" s="150" t="s">
        <v>33</v>
      </c>
      <c r="B68" s="87">
        <v>1.265856672032545</v>
      </c>
      <c r="C68" s="87">
        <v>1.0263061998009042</v>
      </c>
      <c r="D68" s="87">
        <v>0.94741943545281926</v>
      </c>
      <c r="E68" s="87">
        <v>1.0194400847548348</v>
      </c>
      <c r="F68" s="87">
        <v>1.3162938062173191</v>
      </c>
      <c r="G68" s="87">
        <v>1.9761654718428716</v>
      </c>
      <c r="H68" s="87">
        <v>2.0326489684968791</v>
      </c>
      <c r="I68" s="87">
        <v>2.2454155280182393</v>
      </c>
      <c r="J68" s="87">
        <v>1.7165420779117921</v>
      </c>
      <c r="K68" s="87">
        <v>1.562193129635431</v>
      </c>
      <c r="L68" s="87">
        <v>1.4750830135055468</v>
      </c>
      <c r="M68" s="87">
        <v>1.4218658635466062</v>
      </c>
      <c r="N68" s="87">
        <v>1.5748123352578878</v>
      </c>
      <c r="O68" s="87">
        <v>0.86362317997123894</v>
      </c>
      <c r="P68" s="87">
        <v>0.71901131799046125</v>
      </c>
      <c r="Q68" s="87">
        <v>1.2416113920614837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1.8181958997139762E-15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2.3878178189505628E-15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0.21285954410620925</v>
      </c>
      <c r="C71" s="87">
        <v>0.2765654140174959</v>
      </c>
      <c r="D71" s="87">
        <v>0.27742770632173797</v>
      </c>
      <c r="E71" s="87">
        <v>0.19738425063878107</v>
      </c>
      <c r="F71" s="87">
        <v>0.3017898529040311</v>
      </c>
      <c r="G71" s="87">
        <v>0.22668302763176393</v>
      </c>
      <c r="H71" s="87">
        <v>0.24315916292630668</v>
      </c>
      <c r="I71" s="87">
        <v>0.26349018355779585</v>
      </c>
      <c r="J71" s="87">
        <v>0.22518208002154952</v>
      </c>
      <c r="K71" s="87">
        <v>0.15119426376162645</v>
      </c>
      <c r="L71" s="87">
        <v>0.16960924007500305</v>
      </c>
      <c r="M71" s="87">
        <v>0.17903359720443832</v>
      </c>
      <c r="N71" s="87">
        <v>0.12949704112807589</v>
      </c>
      <c r="O71" s="87">
        <v>0.1444239530098663</v>
      </c>
      <c r="P71" s="87">
        <v>0.13733809218002591</v>
      </c>
      <c r="Q71" s="87">
        <v>0.18864694201736265</v>
      </c>
    </row>
    <row r="72" spans="1:17" x14ac:dyDescent="0.25">
      <c r="A72" s="150" t="s">
        <v>29</v>
      </c>
      <c r="B72" s="87">
        <v>1.0888390652885909</v>
      </c>
      <c r="C72" s="87">
        <v>1.6792501567967693</v>
      </c>
      <c r="D72" s="87">
        <v>1.8436724522257109</v>
      </c>
      <c r="E72" s="87">
        <v>1.5953414295523951</v>
      </c>
      <c r="F72" s="87">
        <v>1.3486135711111435</v>
      </c>
      <c r="G72" s="87">
        <v>1.2325139363036293</v>
      </c>
      <c r="H72" s="87">
        <v>1.2316776988034053</v>
      </c>
      <c r="I72" s="87">
        <v>1.133786939244052</v>
      </c>
      <c r="J72" s="87">
        <v>0.89840086772554495</v>
      </c>
      <c r="K72" s="87">
        <v>0.76073411530584878</v>
      </c>
      <c r="L72" s="87">
        <v>0.72636659513102197</v>
      </c>
      <c r="M72" s="87">
        <v>1.0193376857203629</v>
      </c>
      <c r="N72" s="87">
        <v>0.98310950567750477</v>
      </c>
      <c r="O72" s="87">
        <v>0.63593817985119427</v>
      </c>
      <c r="P72" s="87">
        <v>0.38127629407410724</v>
      </c>
      <c r="Q72" s="87">
        <v>0.53852472903073878</v>
      </c>
    </row>
    <row r="73" spans="1:17" x14ac:dyDescent="0.25">
      <c r="A73" s="150" t="s">
        <v>28</v>
      </c>
      <c r="B73" s="87">
        <v>0</v>
      </c>
      <c r="C73" s="87">
        <v>2.6202727910171884E-2</v>
      </c>
      <c r="D73" s="87">
        <v>5.5927685752842821E-2</v>
      </c>
      <c r="E73" s="87">
        <v>5.3020223879988561E-3</v>
      </c>
      <c r="F73" s="87">
        <v>5.3666289831862104E-3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8.0861608122032482</v>
      </c>
      <c r="C74" s="87">
        <v>7.9252376369956092</v>
      </c>
      <c r="D74" s="87">
        <v>8.0753448645600407</v>
      </c>
      <c r="E74" s="87">
        <v>8.2801371171650544</v>
      </c>
      <c r="F74" s="87">
        <v>7.9439252118122008</v>
      </c>
      <c r="G74" s="87">
        <v>5.7391912669858387</v>
      </c>
      <c r="H74" s="87">
        <v>5.9540125113677682</v>
      </c>
      <c r="I74" s="87">
        <v>6.4564360250821107</v>
      </c>
      <c r="J74" s="87">
        <v>7.3631298067571915</v>
      </c>
      <c r="K74" s="87">
        <v>7.9434345251263441</v>
      </c>
      <c r="L74" s="87">
        <v>8.8172930226472399</v>
      </c>
      <c r="M74" s="87">
        <v>7.7445433009374893</v>
      </c>
      <c r="N74" s="87">
        <v>8.6577888396481484</v>
      </c>
      <c r="O74" s="87">
        <v>11.108710055011191</v>
      </c>
      <c r="P74" s="87">
        <v>11.494277475260054</v>
      </c>
      <c r="Q74" s="87">
        <v>11.563093978668764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0.20122354389425398</v>
      </c>
      <c r="C76" s="87">
        <v>0.20072445916366741</v>
      </c>
      <c r="D76" s="87">
        <v>0.2009623194141921</v>
      </c>
      <c r="E76" s="87">
        <v>0.24523252592186023</v>
      </c>
      <c r="F76" s="87">
        <v>0.26801593627590853</v>
      </c>
      <c r="G76" s="87">
        <v>6.1243117480280877E-3</v>
      </c>
      <c r="H76" s="87">
        <v>4.8969299978690083E-3</v>
      </c>
      <c r="I76" s="87">
        <v>1.7246039758940429E-2</v>
      </c>
      <c r="J76" s="87">
        <v>0.10119417648874596</v>
      </c>
      <c r="K76" s="87">
        <v>0.19187203794978588</v>
      </c>
      <c r="L76" s="87">
        <v>0.23852653018940204</v>
      </c>
      <c r="M76" s="87">
        <v>0.21190381924400614</v>
      </c>
      <c r="N76" s="87">
        <v>0.53630497824111056</v>
      </c>
      <c r="O76" s="87">
        <v>0.47168085979184543</v>
      </c>
      <c r="P76" s="87">
        <v>0.39333052164195492</v>
      </c>
      <c r="Q76" s="87">
        <v>0.58967590227145172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176.47355047223212</v>
      </c>
      <c r="C78" s="298">
        <v>181.73736219862826</v>
      </c>
      <c r="D78" s="298">
        <v>186.13344865761033</v>
      </c>
      <c r="E78" s="298">
        <v>184.73488382585401</v>
      </c>
      <c r="F78" s="298">
        <v>182.73908641210033</v>
      </c>
      <c r="G78" s="298">
        <v>152.61758370128894</v>
      </c>
      <c r="H78" s="298">
        <v>157.25020014686075</v>
      </c>
      <c r="I78" s="298">
        <v>167.83466615519325</v>
      </c>
      <c r="J78" s="298">
        <v>168.60356430031601</v>
      </c>
      <c r="K78" s="298">
        <v>172.66195379126327</v>
      </c>
      <c r="L78" s="298">
        <v>185.13648929970788</v>
      </c>
      <c r="M78" s="298">
        <v>172.4739365304186</v>
      </c>
      <c r="N78" s="298">
        <v>194.046068350935</v>
      </c>
      <c r="O78" s="298">
        <v>211.47351824674976</v>
      </c>
      <c r="P78" s="298">
        <v>208.54103495094003</v>
      </c>
      <c r="Q78" s="298">
        <v>226.76992476695176</v>
      </c>
    </row>
    <row r="79" spans="1:17" x14ac:dyDescent="0.25">
      <c r="A79" s="243" t="s">
        <v>258</v>
      </c>
      <c r="B79" s="278">
        <v>124.01378133966418</v>
      </c>
      <c r="C79" s="278">
        <v>135.5850609412974</v>
      </c>
      <c r="D79" s="278">
        <v>140.36002353352154</v>
      </c>
      <c r="E79" s="278">
        <v>168.68182165978197</v>
      </c>
      <c r="F79" s="278">
        <v>169.35461730474356</v>
      </c>
      <c r="G79" s="278">
        <v>276.33924135080144</v>
      </c>
      <c r="H79" s="278">
        <v>287.27922947432597</v>
      </c>
      <c r="I79" s="278">
        <v>276.54776574013329</v>
      </c>
      <c r="J79" s="278">
        <v>292.28290081170024</v>
      </c>
      <c r="K79" s="278">
        <v>298.77235682413948</v>
      </c>
      <c r="L79" s="278">
        <v>262.52468322252543</v>
      </c>
      <c r="M79" s="278">
        <v>330.71468482656877</v>
      </c>
      <c r="N79" s="278">
        <v>281.77105795479349</v>
      </c>
      <c r="O79" s="278">
        <v>304.56509688900502</v>
      </c>
      <c r="P79" s="278">
        <v>325.87002807414314</v>
      </c>
      <c r="Q79" s="278">
        <v>292.87865889340651</v>
      </c>
    </row>
    <row r="81" spans="1:17" ht="12.75" x14ac:dyDescent="0.25">
      <c r="A81" s="98" t="s">
        <v>90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</v>
      </c>
      <c r="C83" s="77">
        <f t="shared" si="0"/>
        <v>1.0000000000000002</v>
      </c>
      <c r="D83" s="77">
        <f t="shared" si="0"/>
        <v>1</v>
      </c>
      <c r="E83" s="77">
        <f t="shared" si="0"/>
        <v>1</v>
      </c>
      <c r="F83" s="77">
        <f t="shared" si="0"/>
        <v>1</v>
      </c>
      <c r="G83" s="77">
        <f t="shared" si="0"/>
        <v>0.99999999999999989</v>
      </c>
      <c r="H83" s="77">
        <f t="shared" si="0"/>
        <v>0.99999999999999989</v>
      </c>
      <c r="I83" s="77">
        <f t="shared" si="0"/>
        <v>1</v>
      </c>
      <c r="J83" s="77">
        <f t="shared" si="0"/>
        <v>1</v>
      </c>
      <c r="K83" s="77">
        <f t="shared" si="0"/>
        <v>1</v>
      </c>
      <c r="L83" s="77">
        <f t="shared" si="0"/>
        <v>1</v>
      </c>
      <c r="M83" s="77">
        <f t="shared" si="0"/>
        <v>1</v>
      </c>
      <c r="N83" s="77">
        <f t="shared" si="0"/>
        <v>0.99999999999999978</v>
      </c>
      <c r="O83" s="77">
        <f t="shared" si="0"/>
        <v>1</v>
      </c>
      <c r="P83" s="77">
        <f t="shared" si="0"/>
        <v>0.99999999999999978</v>
      </c>
      <c r="Q83" s="77">
        <f t="shared" si="0"/>
        <v>0.99999999999999989</v>
      </c>
    </row>
    <row r="84" spans="1:17" x14ac:dyDescent="0.25">
      <c r="A84" s="132" t="s">
        <v>83</v>
      </c>
      <c r="B84" s="203">
        <f t="shared" ref="B84:Q84" si="1">IF(B$6=0,0,B$6/B$5)</f>
        <v>1.6129812028031661E-2</v>
      </c>
      <c r="C84" s="203">
        <f t="shared" si="1"/>
        <v>1.61520283796097E-2</v>
      </c>
      <c r="D84" s="203">
        <f t="shared" si="1"/>
        <v>1.6148512482557911E-2</v>
      </c>
      <c r="E84" s="203">
        <f t="shared" si="1"/>
        <v>1.6082417298122327E-2</v>
      </c>
      <c r="F84" s="203">
        <f t="shared" si="1"/>
        <v>1.61121638506131E-2</v>
      </c>
      <c r="G84" s="203">
        <f t="shared" si="1"/>
        <v>1.6008459647544857E-2</v>
      </c>
      <c r="H84" s="203">
        <f t="shared" si="1"/>
        <v>1.6001259004906163E-2</v>
      </c>
      <c r="I84" s="203">
        <f t="shared" si="1"/>
        <v>1.6040567719871168E-2</v>
      </c>
      <c r="J84" s="203">
        <f t="shared" si="1"/>
        <v>1.5916264432406263E-2</v>
      </c>
      <c r="K84" s="203">
        <f t="shared" si="1"/>
        <v>1.5868796882682279E-2</v>
      </c>
      <c r="L84" s="203">
        <f t="shared" si="1"/>
        <v>1.5915087129186975E-2</v>
      </c>
      <c r="M84" s="203">
        <f t="shared" si="1"/>
        <v>1.5841379708156467E-2</v>
      </c>
      <c r="N84" s="203">
        <f t="shared" si="1"/>
        <v>1.5956341975267744E-2</v>
      </c>
      <c r="O84" s="203">
        <f t="shared" si="1"/>
        <v>1.5809259108979921E-2</v>
      </c>
      <c r="P84" s="203">
        <f t="shared" si="1"/>
        <v>1.5735099641662354E-2</v>
      </c>
      <c r="Q84" s="203">
        <f t="shared" si="1"/>
        <v>1.5872216280265018E-2</v>
      </c>
    </row>
    <row r="85" spans="1:17" x14ac:dyDescent="0.25">
      <c r="A85" s="76" t="s">
        <v>82</v>
      </c>
      <c r="B85" s="202">
        <f t="shared" ref="B85:Q85" si="2">IF(B$7=0,0,B$7/B$5)</f>
        <v>4.7137078188100928E-3</v>
      </c>
      <c r="C85" s="202">
        <f t="shared" si="2"/>
        <v>4.720200231118239E-3</v>
      </c>
      <c r="D85" s="202">
        <f t="shared" si="2"/>
        <v>4.7191727602838374E-3</v>
      </c>
      <c r="E85" s="202">
        <f t="shared" si="2"/>
        <v>4.6998573840650549E-3</v>
      </c>
      <c r="F85" s="202">
        <f t="shared" si="2"/>
        <v>4.7085503903328716E-3</v>
      </c>
      <c r="G85" s="202">
        <f t="shared" si="2"/>
        <v>4.678244314106024E-3</v>
      </c>
      <c r="H85" s="202">
        <f t="shared" si="2"/>
        <v>4.6761400288578446E-3</v>
      </c>
      <c r="I85" s="202">
        <f t="shared" si="2"/>
        <v>4.6876274409092637E-3</v>
      </c>
      <c r="J85" s="202">
        <f t="shared" si="2"/>
        <v>4.6513015756723449E-3</v>
      </c>
      <c r="K85" s="202">
        <f t="shared" si="2"/>
        <v>4.6374298603736892E-3</v>
      </c>
      <c r="L85" s="202">
        <f t="shared" si="2"/>
        <v>4.6509575255755291E-3</v>
      </c>
      <c r="M85" s="202">
        <f t="shared" si="2"/>
        <v>4.629417581637432E-3</v>
      </c>
      <c r="N85" s="202">
        <f t="shared" si="2"/>
        <v>4.6630136667256405E-3</v>
      </c>
      <c r="O85" s="202">
        <f t="shared" si="2"/>
        <v>4.6200307940406386E-3</v>
      </c>
      <c r="P85" s="202">
        <f t="shared" si="2"/>
        <v>4.5983587460139081E-3</v>
      </c>
      <c r="Q85" s="202">
        <f t="shared" si="2"/>
        <v>4.6384291306127562E-3</v>
      </c>
    </row>
    <row r="86" spans="1:17" x14ac:dyDescent="0.25">
      <c r="A86" s="76" t="s">
        <v>81</v>
      </c>
      <c r="B86" s="202">
        <f t="shared" ref="B86:Q86" si="3">IF(B$8=0,0,B$8/B$5)</f>
        <v>5.8718418812992952E-2</v>
      </c>
      <c r="C86" s="202">
        <f t="shared" si="3"/>
        <v>5.8799294463260252E-2</v>
      </c>
      <c r="D86" s="202">
        <f t="shared" si="3"/>
        <v>5.8786495311278067E-2</v>
      </c>
      <c r="E86" s="202">
        <f t="shared" si="3"/>
        <v>5.8545884651062953E-2</v>
      </c>
      <c r="F86" s="202">
        <f t="shared" si="3"/>
        <v>5.8654172988481912E-2</v>
      </c>
      <c r="G86" s="202">
        <f t="shared" si="3"/>
        <v>5.8276651736662861E-2</v>
      </c>
      <c r="H86" s="202">
        <f t="shared" si="3"/>
        <v>5.8250438762237171E-2</v>
      </c>
      <c r="I86" s="202">
        <f t="shared" si="3"/>
        <v>5.839353687052911E-2</v>
      </c>
      <c r="J86" s="202">
        <f t="shared" si="3"/>
        <v>5.7941027412854611E-2</v>
      </c>
      <c r="K86" s="202">
        <f t="shared" si="3"/>
        <v>5.7768228160149405E-2</v>
      </c>
      <c r="L86" s="202">
        <f t="shared" si="3"/>
        <v>5.7936741598278489E-2</v>
      </c>
      <c r="M86" s="202">
        <f t="shared" si="3"/>
        <v>5.7668419611005883E-2</v>
      </c>
      <c r="N86" s="202">
        <f t="shared" si="3"/>
        <v>5.8086924336057839E-2</v>
      </c>
      <c r="O86" s="202">
        <f t="shared" si="3"/>
        <v>5.7551488874820297E-2</v>
      </c>
      <c r="P86" s="202">
        <f t="shared" si="3"/>
        <v>5.7281521273627303E-2</v>
      </c>
      <c r="Q86" s="202">
        <f t="shared" si="3"/>
        <v>5.778067601874827E-2</v>
      </c>
    </row>
    <row r="87" spans="1:17" x14ac:dyDescent="0.25">
      <c r="A87" s="76" t="s">
        <v>80</v>
      </c>
      <c r="B87" s="202">
        <f t="shared" ref="B87:Q87" si="4">IF(B$9=0,0,B$9/B$5)</f>
        <v>3.1423511934722648E-2</v>
      </c>
      <c r="C87" s="202">
        <f t="shared" si="4"/>
        <v>3.1466793021182007E-2</v>
      </c>
      <c r="D87" s="202">
        <f t="shared" si="4"/>
        <v>3.1459943478684166E-2</v>
      </c>
      <c r="E87" s="202">
        <f t="shared" si="4"/>
        <v>3.1331179249235626E-2</v>
      </c>
      <c r="F87" s="202">
        <f t="shared" si="4"/>
        <v>3.1389130398671597E-2</v>
      </c>
      <c r="G87" s="202">
        <f t="shared" si="4"/>
        <v>3.1187097649800603E-2</v>
      </c>
      <c r="H87" s="202">
        <f t="shared" si="4"/>
        <v>3.117306962024256E-2</v>
      </c>
      <c r="I87" s="202">
        <f t="shared" si="4"/>
        <v>3.1249649426113513E-2</v>
      </c>
      <c r="J87" s="202">
        <f t="shared" si="4"/>
        <v>3.1007486291763867E-2</v>
      </c>
      <c r="K87" s="202">
        <f t="shared" si="4"/>
        <v>3.0915011741367904E-2</v>
      </c>
      <c r="L87" s="202">
        <f t="shared" si="4"/>
        <v>3.1005192712539403E-2</v>
      </c>
      <c r="M87" s="202">
        <f t="shared" si="4"/>
        <v>3.0861598601188034E-2</v>
      </c>
      <c r="N87" s="202">
        <f t="shared" si="4"/>
        <v>3.1085563900122442E-2</v>
      </c>
      <c r="O87" s="202">
        <f t="shared" si="4"/>
        <v>3.0799022420522036E-2</v>
      </c>
      <c r="P87" s="202">
        <f t="shared" si="4"/>
        <v>3.0654547649069247E-2</v>
      </c>
      <c r="Q87" s="202">
        <f t="shared" si="4"/>
        <v>3.0921673287117108E-2</v>
      </c>
    </row>
    <row r="88" spans="1:17" x14ac:dyDescent="0.25">
      <c r="A88" s="129" t="s">
        <v>79</v>
      </c>
      <c r="B88" s="201">
        <f t="shared" ref="B88:Q88" si="5">IF(B$10=0,0,B$10/B$5)</f>
        <v>3.3261299112800305E-2</v>
      </c>
      <c r="C88" s="201">
        <f t="shared" si="5"/>
        <v>3.286210968546395E-2</v>
      </c>
      <c r="D88" s="201">
        <f t="shared" si="5"/>
        <v>3.2810892738109922E-2</v>
      </c>
      <c r="E88" s="201">
        <f t="shared" si="5"/>
        <v>3.3155725068415999E-2</v>
      </c>
      <c r="F88" s="201">
        <f t="shared" si="5"/>
        <v>3.2551955168556336E-2</v>
      </c>
      <c r="G88" s="201">
        <f t="shared" si="5"/>
        <v>3.2300195840976771E-2</v>
      </c>
      <c r="H88" s="201">
        <f t="shared" si="5"/>
        <v>3.2264996603470375E-2</v>
      </c>
      <c r="I88" s="201">
        <f t="shared" si="5"/>
        <v>3.2332574703094828E-2</v>
      </c>
      <c r="J88" s="201">
        <f t="shared" si="5"/>
        <v>3.2513759460408007E-2</v>
      </c>
      <c r="K88" s="201">
        <f t="shared" si="5"/>
        <v>3.2889714798103653E-2</v>
      </c>
      <c r="L88" s="201">
        <f t="shared" si="5"/>
        <v>3.3005135784221575E-2</v>
      </c>
      <c r="M88" s="201">
        <f t="shared" si="5"/>
        <v>3.2663550717399181E-2</v>
      </c>
      <c r="N88" s="201">
        <f t="shared" si="5"/>
        <v>3.3248473829601763E-2</v>
      </c>
      <c r="O88" s="201">
        <f t="shared" si="5"/>
        <v>3.3071763668188432E-2</v>
      </c>
      <c r="P88" s="201">
        <f t="shared" si="5"/>
        <v>3.2961823719277548E-2</v>
      </c>
      <c r="Q88" s="201">
        <f t="shared" si="5"/>
        <v>3.3010432488953287E-2</v>
      </c>
    </row>
    <row r="89" spans="1:17" x14ac:dyDescent="0.25">
      <c r="A89" s="127" t="s">
        <v>263</v>
      </c>
      <c r="B89" s="200">
        <f t="shared" ref="B89:Q89" si="6">IF(B$15=0,0,B$15/B$5)</f>
        <v>7.990470267155074E-2</v>
      </c>
      <c r="C89" s="200">
        <f t="shared" si="6"/>
        <v>8.0104248914500145E-2</v>
      </c>
      <c r="D89" s="200">
        <f t="shared" si="6"/>
        <v>8.0158459723245354E-2</v>
      </c>
      <c r="E89" s="200">
        <f t="shared" si="6"/>
        <v>7.9847094679367958E-2</v>
      </c>
      <c r="F89" s="200">
        <f t="shared" si="6"/>
        <v>7.9997924366373846E-2</v>
      </c>
      <c r="G89" s="200">
        <f t="shared" si="6"/>
        <v>7.950173609064444E-2</v>
      </c>
      <c r="H89" s="200">
        <f t="shared" si="6"/>
        <v>7.9429991528571955E-2</v>
      </c>
      <c r="I89" s="200">
        <f t="shared" si="6"/>
        <v>7.9630256988684769E-2</v>
      </c>
      <c r="J89" s="200">
        <f t="shared" si="6"/>
        <v>7.9028586825791045E-2</v>
      </c>
      <c r="K89" s="200">
        <f t="shared" si="6"/>
        <v>7.8899135207297827E-2</v>
      </c>
      <c r="L89" s="200">
        <f t="shared" si="6"/>
        <v>7.9061522927054637E-2</v>
      </c>
      <c r="M89" s="200">
        <f t="shared" si="6"/>
        <v>7.8720483348758682E-2</v>
      </c>
      <c r="N89" s="200">
        <f t="shared" si="6"/>
        <v>7.9397275006367354E-2</v>
      </c>
      <c r="O89" s="200">
        <f t="shared" si="6"/>
        <v>7.8563156664392814E-2</v>
      </c>
      <c r="P89" s="200">
        <f t="shared" si="6"/>
        <v>7.8210319506702958E-2</v>
      </c>
      <c r="Q89" s="200">
        <f t="shared" si="6"/>
        <v>7.8933926048246519E-2</v>
      </c>
    </row>
    <row r="90" spans="1:17" x14ac:dyDescent="0.25">
      <c r="A90" s="142" t="s">
        <v>277</v>
      </c>
      <c r="B90" s="199">
        <f t="shared" ref="B90:Q90" si="7">IF(B$16=0,0,B$16/B$5)</f>
        <v>2.3708385205250111E-2</v>
      </c>
      <c r="C90" s="199">
        <f t="shared" si="7"/>
        <v>2.3830529607182835E-2</v>
      </c>
      <c r="D90" s="199">
        <f t="shared" si="7"/>
        <v>2.3896989812669779E-2</v>
      </c>
      <c r="E90" s="199">
        <f t="shared" si="7"/>
        <v>2.3815900605924312E-2</v>
      </c>
      <c r="F90" s="199">
        <f t="shared" si="7"/>
        <v>2.3863093207489031E-2</v>
      </c>
      <c r="G90" s="199">
        <f t="shared" si="7"/>
        <v>2.3728210711894251E-2</v>
      </c>
      <c r="H90" s="199">
        <f t="shared" si="7"/>
        <v>2.3681553212149736E-2</v>
      </c>
      <c r="I90" s="199">
        <f t="shared" si="7"/>
        <v>2.3744866981720406E-2</v>
      </c>
      <c r="J90" s="199">
        <f t="shared" si="7"/>
        <v>2.3576269875868045E-2</v>
      </c>
      <c r="K90" s="199">
        <f t="shared" si="7"/>
        <v>2.3612195354702482E-2</v>
      </c>
      <c r="L90" s="199">
        <f t="shared" si="7"/>
        <v>2.3613307705369409E-2</v>
      </c>
      <c r="M90" s="199">
        <f t="shared" si="7"/>
        <v>2.3529065021212971E-2</v>
      </c>
      <c r="N90" s="199">
        <f t="shared" si="7"/>
        <v>2.3805327767015147E-2</v>
      </c>
      <c r="O90" s="199">
        <f t="shared" si="7"/>
        <v>2.3483646608648177E-2</v>
      </c>
      <c r="P90" s="199">
        <f t="shared" si="7"/>
        <v>2.3389181275829403E-2</v>
      </c>
      <c r="Q90" s="199">
        <f t="shared" si="7"/>
        <v>2.3635073003372864E-2</v>
      </c>
    </row>
    <row r="91" spans="1:17" x14ac:dyDescent="0.25">
      <c r="A91" s="142" t="s">
        <v>276</v>
      </c>
      <c r="B91" s="199">
        <f t="shared" ref="B91:Q91" si="8">IF(B$22=0,0,B$22/B$5)</f>
        <v>5.6102183611036631E-2</v>
      </c>
      <c r="C91" s="199">
        <f t="shared" si="8"/>
        <v>5.6177853603192676E-2</v>
      </c>
      <c r="D91" s="199">
        <f t="shared" si="8"/>
        <v>5.6165466426239895E-2</v>
      </c>
      <c r="E91" s="199">
        <f t="shared" si="8"/>
        <v>5.5937308582527288E-2</v>
      </c>
      <c r="F91" s="199">
        <f t="shared" si="8"/>
        <v>5.6038377389397202E-2</v>
      </c>
      <c r="G91" s="199">
        <f t="shared" si="8"/>
        <v>5.567754033388659E-2</v>
      </c>
      <c r="H91" s="199">
        <f t="shared" si="8"/>
        <v>5.5652422023228683E-2</v>
      </c>
      <c r="I91" s="199">
        <f t="shared" si="8"/>
        <v>5.5789095772203E-2</v>
      </c>
      <c r="J91" s="199">
        <f t="shared" si="8"/>
        <v>5.5358323373942607E-2</v>
      </c>
      <c r="K91" s="199">
        <f t="shared" si="8"/>
        <v>5.5194929315179123E-2</v>
      </c>
      <c r="L91" s="199">
        <f t="shared" si="8"/>
        <v>5.5356006419004386E-2</v>
      </c>
      <c r="M91" s="199">
        <f t="shared" si="8"/>
        <v>5.50989570682104E-2</v>
      </c>
      <c r="N91" s="199">
        <f t="shared" si="8"/>
        <v>5.5500067498366022E-2</v>
      </c>
      <c r="O91" s="199">
        <f t="shared" si="8"/>
        <v>5.4988944468520165E-2</v>
      </c>
      <c r="P91" s="199">
        <f t="shared" si="8"/>
        <v>5.4731160201323306E-2</v>
      </c>
      <c r="Q91" s="199">
        <f t="shared" si="8"/>
        <v>5.5207231799244645E-2</v>
      </c>
    </row>
    <row r="92" spans="1:17" x14ac:dyDescent="0.25">
      <c r="A92" s="142" t="s">
        <v>275</v>
      </c>
      <c r="B92" s="199">
        <f t="shared" ref="B92:Q92" si="9">IF(B$23=0,0,B$23/B$5)</f>
        <v>9.413385526400266E-5</v>
      </c>
      <c r="C92" s="199">
        <f t="shared" si="9"/>
        <v>9.5865704124639472E-5</v>
      </c>
      <c r="D92" s="199">
        <f t="shared" si="9"/>
        <v>9.6003484335670564E-5</v>
      </c>
      <c r="E92" s="199">
        <f t="shared" si="9"/>
        <v>9.3885490916348506E-5</v>
      </c>
      <c r="F92" s="199">
        <f t="shared" si="9"/>
        <v>9.645376948761144E-5</v>
      </c>
      <c r="G92" s="199">
        <f t="shared" si="9"/>
        <v>9.5985044863599093E-5</v>
      </c>
      <c r="H92" s="199">
        <f t="shared" si="9"/>
        <v>9.6016293193548985E-5</v>
      </c>
      <c r="I92" s="199">
        <f t="shared" si="9"/>
        <v>9.6294234761370279E-5</v>
      </c>
      <c r="J92" s="199">
        <f t="shared" si="9"/>
        <v>9.3993575980386791E-5</v>
      </c>
      <c r="K92" s="199">
        <f t="shared" si="9"/>
        <v>9.2010537416202599E-5</v>
      </c>
      <c r="L92" s="199">
        <f t="shared" si="9"/>
        <v>9.2208802680839976E-5</v>
      </c>
      <c r="M92" s="199">
        <f t="shared" si="9"/>
        <v>9.2461259335313066E-5</v>
      </c>
      <c r="N92" s="199">
        <f t="shared" si="9"/>
        <v>9.1879740986192468E-5</v>
      </c>
      <c r="O92" s="199">
        <f t="shared" si="9"/>
        <v>9.0565587224471195E-5</v>
      </c>
      <c r="P92" s="199">
        <f t="shared" si="9"/>
        <v>8.99780295502528E-5</v>
      </c>
      <c r="Q92" s="199">
        <f t="shared" si="9"/>
        <v>9.1621245629001441E-5</v>
      </c>
    </row>
    <row r="93" spans="1:17" x14ac:dyDescent="0.25">
      <c r="A93" s="127" t="s">
        <v>262</v>
      </c>
      <c r="B93" s="200">
        <f t="shared" ref="B93:Q93" si="10">IF(B$24=0,0,B$24/B$5)</f>
        <v>3.3069049658834317E-2</v>
      </c>
      <c r="C93" s="200">
        <f t="shared" si="10"/>
        <v>3.3349357047008928E-2</v>
      </c>
      <c r="D93" s="200">
        <f t="shared" si="10"/>
        <v>3.342322142225982E-2</v>
      </c>
      <c r="E93" s="200">
        <f t="shared" si="10"/>
        <v>3.3142950407395053E-2</v>
      </c>
      <c r="F93" s="200">
        <f t="shared" si="10"/>
        <v>3.3427767439140728E-2</v>
      </c>
      <c r="G93" s="200">
        <f t="shared" si="10"/>
        <v>3.3243711969319967E-2</v>
      </c>
      <c r="H93" s="200">
        <f t="shared" si="10"/>
        <v>3.3202757682246398E-2</v>
      </c>
      <c r="I93" s="200">
        <f t="shared" si="10"/>
        <v>3.3292893162471686E-2</v>
      </c>
      <c r="J93" s="200">
        <f t="shared" si="10"/>
        <v>3.2905868995799538E-2</v>
      </c>
      <c r="K93" s="200">
        <f t="shared" si="10"/>
        <v>3.2752957896300269E-2</v>
      </c>
      <c r="L93" s="200">
        <f t="shared" si="10"/>
        <v>3.2777052997915439E-2</v>
      </c>
      <c r="M93" s="200">
        <f t="shared" si="10"/>
        <v>3.2711289875320987E-2</v>
      </c>
      <c r="N93" s="200">
        <f t="shared" si="10"/>
        <v>3.2936803238512495E-2</v>
      </c>
      <c r="O93" s="200">
        <f t="shared" si="10"/>
        <v>3.2491570138747289E-2</v>
      </c>
      <c r="P93" s="200">
        <f t="shared" si="10"/>
        <v>3.2339689024511377E-2</v>
      </c>
      <c r="Q93" s="200">
        <f t="shared" si="10"/>
        <v>3.2740175876883867E-2</v>
      </c>
    </row>
    <row r="94" spans="1:17" x14ac:dyDescent="0.25">
      <c r="A94" s="142" t="s">
        <v>274</v>
      </c>
      <c r="B94" s="199">
        <f t="shared" ref="B94:Q94" si="11">IF(B$25=0,0,B$25/B$5)</f>
        <v>2.2542734871570613E-2</v>
      </c>
      <c r="C94" s="199">
        <f t="shared" si="11"/>
        <v>2.2107664224187411E-2</v>
      </c>
      <c r="D94" s="199">
        <f t="shared" si="11"/>
        <v>2.2114575161964654E-2</v>
      </c>
      <c r="E94" s="199">
        <f t="shared" si="11"/>
        <v>2.2635215289852101E-2</v>
      </c>
      <c r="F94" s="199">
        <f t="shared" si="11"/>
        <v>2.1853068272643654E-2</v>
      </c>
      <c r="G94" s="199">
        <f t="shared" si="11"/>
        <v>2.1676980492602978E-2</v>
      </c>
      <c r="H94" s="199">
        <f t="shared" si="11"/>
        <v>2.1608672772542022E-2</v>
      </c>
      <c r="I94" s="199">
        <f t="shared" si="11"/>
        <v>2.1651923646071256E-2</v>
      </c>
      <c r="J94" s="199">
        <f t="shared" si="11"/>
        <v>2.2035100912610885E-2</v>
      </c>
      <c r="K94" s="199">
        <f t="shared" si="11"/>
        <v>2.265946427197605E-2</v>
      </c>
      <c r="L94" s="199">
        <f t="shared" si="11"/>
        <v>2.2684796623872801E-2</v>
      </c>
      <c r="M94" s="199">
        <f t="shared" si="11"/>
        <v>2.2368525313725622E-2</v>
      </c>
      <c r="N94" s="199">
        <f t="shared" si="11"/>
        <v>2.3066894173278316E-2</v>
      </c>
      <c r="O94" s="199">
        <f t="shared" si="11"/>
        <v>2.2917026398079257E-2</v>
      </c>
      <c r="P94" s="199">
        <f t="shared" si="11"/>
        <v>2.2881242280926393E-2</v>
      </c>
      <c r="Q94" s="199">
        <f t="shared" si="11"/>
        <v>2.2823476035696684E-2</v>
      </c>
    </row>
    <row r="95" spans="1:17" x14ac:dyDescent="0.25">
      <c r="A95" s="142" t="s">
        <v>273</v>
      </c>
      <c r="B95" s="199">
        <f t="shared" ref="B95:Q95" si="12">IF(B$31=0,0,B$31/B$5)</f>
        <v>1.0320931830324065E-2</v>
      </c>
      <c r="C95" s="199">
        <f t="shared" si="12"/>
        <v>1.1032531286549577E-2</v>
      </c>
      <c r="D95" s="199">
        <f t="shared" si="12"/>
        <v>1.1099184112653704E-2</v>
      </c>
      <c r="E95" s="199">
        <f t="shared" si="12"/>
        <v>1.0302894046452737E-2</v>
      </c>
      <c r="F95" s="199">
        <f t="shared" si="12"/>
        <v>1.1364254578524106E-2</v>
      </c>
      <c r="G95" s="199">
        <f t="shared" si="12"/>
        <v>1.1357309560650949E-2</v>
      </c>
      <c r="H95" s="199">
        <f t="shared" si="12"/>
        <v>1.1384594815463906E-2</v>
      </c>
      <c r="I95" s="199">
        <f t="shared" si="12"/>
        <v>1.1430873004193808E-2</v>
      </c>
      <c r="J95" s="199">
        <f t="shared" si="12"/>
        <v>1.0665691190140533E-2</v>
      </c>
      <c r="K95" s="199">
        <f t="shared" si="12"/>
        <v>9.8927433608706847E-3</v>
      </c>
      <c r="L95" s="199">
        <f t="shared" si="12"/>
        <v>9.8910735318298981E-3</v>
      </c>
      <c r="M95" s="199">
        <f t="shared" si="12"/>
        <v>1.0141030904863771E-2</v>
      </c>
      <c r="N95" s="199">
        <f t="shared" si="12"/>
        <v>9.6694441758097566E-3</v>
      </c>
      <c r="O95" s="199">
        <f t="shared" si="12"/>
        <v>9.3769460958146381E-3</v>
      </c>
      <c r="P95" s="199">
        <f t="shared" si="12"/>
        <v>9.2621310427480723E-3</v>
      </c>
      <c r="Q95" s="199">
        <f t="shared" si="12"/>
        <v>9.7167989416329995E-3</v>
      </c>
    </row>
    <row r="96" spans="1:17" x14ac:dyDescent="0.25">
      <c r="A96" s="142" t="s">
        <v>272</v>
      </c>
      <c r="B96" s="199">
        <f t="shared" ref="B96:Q96" si="13">IF(B$32=0,0,B$32/B$5)</f>
        <v>2.0538295693964216E-4</v>
      </c>
      <c r="C96" s="199">
        <f t="shared" si="13"/>
        <v>2.0916153627194067E-4</v>
      </c>
      <c r="D96" s="199">
        <f t="shared" si="13"/>
        <v>2.0946214764146312E-4</v>
      </c>
      <c r="E96" s="199">
        <f t="shared" si="13"/>
        <v>2.0484107109021503E-4</v>
      </c>
      <c r="F96" s="199">
        <f t="shared" si="13"/>
        <v>2.1044458797297034E-4</v>
      </c>
      <c r="G96" s="199">
        <f t="shared" si="13"/>
        <v>2.0942191606603439E-4</v>
      </c>
      <c r="H96" s="199">
        <f t="shared" si="13"/>
        <v>2.0949009424047041E-4</v>
      </c>
      <c r="I96" s="199">
        <f t="shared" si="13"/>
        <v>2.100965122066261E-4</v>
      </c>
      <c r="J96" s="199">
        <f t="shared" si="13"/>
        <v>2.0507689304811658E-4</v>
      </c>
      <c r="K96" s="199">
        <f t="shared" si="13"/>
        <v>2.0075026345353305E-4</v>
      </c>
      <c r="L96" s="199">
        <f t="shared" si="13"/>
        <v>2.0118284221274179E-4</v>
      </c>
      <c r="M96" s="199">
        <f t="shared" si="13"/>
        <v>2.0173365673159218E-4</v>
      </c>
      <c r="N96" s="199">
        <f t="shared" si="13"/>
        <v>2.0046488942441985E-4</v>
      </c>
      <c r="O96" s="199">
        <f t="shared" si="13"/>
        <v>1.9759764485339167E-4</v>
      </c>
      <c r="P96" s="199">
        <f t="shared" si="13"/>
        <v>1.9631570083691532E-4</v>
      </c>
      <c r="Q96" s="199">
        <f t="shared" si="13"/>
        <v>1.9990089955418505E-4</v>
      </c>
    </row>
    <row r="97" spans="1:17" x14ac:dyDescent="0.25">
      <c r="A97" s="127" t="s">
        <v>261</v>
      </c>
      <c r="B97" s="200">
        <f t="shared" ref="B97:Q97" si="14">IF(B$33=0,0,B$33/B$5)</f>
        <v>0.4830763179949048</v>
      </c>
      <c r="C97" s="200">
        <f t="shared" si="14"/>
        <v>0.47854150195732248</v>
      </c>
      <c r="D97" s="200">
        <f t="shared" si="14"/>
        <v>0.47770972273820117</v>
      </c>
      <c r="E97" s="200">
        <f t="shared" si="14"/>
        <v>0.46491462837195663</v>
      </c>
      <c r="F97" s="200">
        <f t="shared" si="14"/>
        <v>0.46323861671052197</v>
      </c>
      <c r="G97" s="200">
        <f t="shared" si="14"/>
        <v>0.38729845960640219</v>
      </c>
      <c r="H97" s="200">
        <f t="shared" si="14"/>
        <v>0.38621725371197724</v>
      </c>
      <c r="I97" s="200">
        <f t="shared" si="14"/>
        <v>0.40090076439464167</v>
      </c>
      <c r="J97" s="200">
        <f t="shared" si="14"/>
        <v>0.39695921791403754</v>
      </c>
      <c r="K97" s="200">
        <f t="shared" si="14"/>
        <v>0.39814684173922199</v>
      </c>
      <c r="L97" s="200">
        <f t="shared" si="14"/>
        <v>0.42455858142615954</v>
      </c>
      <c r="M97" s="200">
        <f t="shared" si="14"/>
        <v>0.38276778007950862</v>
      </c>
      <c r="N97" s="200">
        <f t="shared" si="14"/>
        <v>0.41972725494969243</v>
      </c>
      <c r="O97" s="200">
        <f t="shared" si="14"/>
        <v>0.42561300719239392</v>
      </c>
      <c r="P97" s="200">
        <f t="shared" si="14"/>
        <v>0.41708338077716456</v>
      </c>
      <c r="Q97" s="200">
        <f t="shared" si="14"/>
        <v>0.43675527258259866</v>
      </c>
    </row>
    <row r="98" spans="1:17" x14ac:dyDescent="0.25">
      <c r="A98" s="127" t="s">
        <v>260</v>
      </c>
      <c r="B98" s="200">
        <f t="shared" ref="B98:Q98" si="15">IF(B$44=0,0,B$44/B$5)</f>
        <v>8.2709927673325023E-2</v>
      </c>
      <c r="C98" s="200">
        <f t="shared" si="15"/>
        <v>8.2833731333350216E-2</v>
      </c>
      <c r="D98" s="200">
        <f t="shared" si="15"/>
        <v>8.2920175879503663E-2</v>
      </c>
      <c r="E98" s="200">
        <f t="shared" si="15"/>
        <v>8.2687150378745813E-2</v>
      </c>
      <c r="F98" s="200">
        <f t="shared" si="15"/>
        <v>8.2738979723580727E-2</v>
      </c>
      <c r="G98" s="200">
        <f t="shared" si="15"/>
        <v>8.1680185498224311E-2</v>
      </c>
      <c r="H98" s="200">
        <f t="shared" si="15"/>
        <v>8.1610595359893651E-2</v>
      </c>
      <c r="I98" s="200">
        <f t="shared" si="15"/>
        <v>8.1859707419141781E-2</v>
      </c>
      <c r="J98" s="200">
        <f t="shared" si="15"/>
        <v>8.169305411958247E-2</v>
      </c>
      <c r="K98" s="200">
        <f t="shared" si="15"/>
        <v>8.1790007259170849E-2</v>
      </c>
      <c r="L98" s="200">
        <f t="shared" si="15"/>
        <v>8.2067131131496482E-2</v>
      </c>
      <c r="M98" s="200">
        <f t="shared" si="15"/>
        <v>8.151758820532945E-2</v>
      </c>
      <c r="N98" s="200">
        <f t="shared" si="15"/>
        <v>8.2225951970892386E-2</v>
      </c>
      <c r="O98" s="200">
        <f t="shared" si="15"/>
        <v>8.19905048225439E-2</v>
      </c>
      <c r="P98" s="200">
        <f t="shared" si="15"/>
        <v>8.1841260210337718E-2</v>
      </c>
      <c r="Q98" s="200">
        <f t="shared" si="15"/>
        <v>8.2270359010631081E-2</v>
      </c>
    </row>
    <row r="99" spans="1:17" x14ac:dyDescent="0.25">
      <c r="A99" s="142" t="s">
        <v>271</v>
      </c>
      <c r="B99" s="199">
        <f t="shared" ref="B99:Q99" si="16">IF(B$45=0,0,B$45/B$5)</f>
        <v>3.7294521532284672E-2</v>
      </c>
      <c r="C99" s="199">
        <f t="shared" si="16"/>
        <v>3.7486661021688586E-2</v>
      </c>
      <c r="D99" s="199">
        <f t="shared" si="16"/>
        <v>3.7591206377397761E-2</v>
      </c>
      <c r="E99" s="199">
        <f t="shared" si="16"/>
        <v>3.7463648842760808E-2</v>
      </c>
      <c r="F99" s="199">
        <f t="shared" si="16"/>
        <v>3.7537885256585822E-2</v>
      </c>
      <c r="G99" s="199">
        <f t="shared" si="16"/>
        <v>3.7325708084132346E-2</v>
      </c>
      <c r="H99" s="199">
        <f t="shared" si="16"/>
        <v>3.7252313413268012E-2</v>
      </c>
      <c r="I99" s="199">
        <f t="shared" si="16"/>
        <v>3.7351909261829679E-2</v>
      </c>
      <c r="J99" s="199">
        <f t="shared" si="16"/>
        <v>3.7086697256032676E-2</v>
      </c>
      <c r="K99" s="199">
        <f t="shared" si="16"/>
        <v>3.7143209900497902E-2</v>
      </c>
      <c r="L99" s="199">
        <f t="shared" si="16"/>
        <v>3.7144959685881412E-2</v>
      </c>
      <c r="M99" s="199">
        <f t="shared" si="16"/>
        <v>3.701244156746001E-2</v>
      </c>
      <c r="N99" s="199">
        <f t="shared" si="16"/>
        <v>3.7447017217918301E-2</v>
      </c>
      <c r="O99" s="199">
        <f t="shared" si="16"/>
        <v>3.6940996045097527E-2</v>
      </c>
      <c r="P99" s="199">
        <f t="shared" si="16"/>
        <v>3.6792397169283571E-2</v>
      </c>
      <c r="Q99" s="199">
        <f t="shared" si="16"/>
        <v>3.717919763030568E-2</v>
      </c>
    </row>
    <row r="100" spans="1:17" x14ac:dyDescent="0.25">
      <c r="A100" s="142" t="s">
        <v>270</v>
      </c>
      <c r="B100" s="199">
        <f t="shared" ref="B100:Q100" si="17">IF(B$51=0,0,B$51/B$5)</f>
        <v>3.288544851977783E-2</v>
      </c>
      <c r="C100" s="199">
        <f t="shared" si="17"/>
        <v>3.2799854588240938E-2</v>
      </c>
      <c r="D100" s="199">
        <f t="shared" si="17"/>
        <v>3.2784484997188154E-2</v>
      </c>
      <c r="E100" s="199">
        <f t="shared" si="17"/>
        <v>3.2730361080118051E-2</v>
      </c>
      <c r="F100" s="199">
        <f t="shared" si="17"/>
        <v>3.2684846299677855E-2</v>
      </c>
      <c r="G100" s="199">
        <f t="shared" si="17"/>
        <v>3.1918788726782103E-2</v>
      </c>
      <c r="H100" s="199">
        <f t="shared" si="17"/>
        <v>3.1928186861209705E-2</v>
      </c>
      <c r="I100" s="199">
        <f t="shared" si="17"/>
        <v>3.2047167283146626E-2</v>
      </c>
      <c r="J100" s="199">
        <f t="shared" si="17"/>
        <v>3.2242287246354459E-2</v>
      </c>
      <c r="K100" s="199">
        <f t="shared" si="17"/>
        <v>3.2319601474748216E-2</v>
      </c>
      <c r="L100" s="199">
        <f t="shared" si="17"/>
        <v>3.2559016380890607E-2</v>
      </c>
      <c r="M100" s="199">
        <f t="shared" si="17"/>
        <v>3.2199248958431299E-2</v>
      </c>
      <c r="N100" s="199">
        <f t="shared" si="17"/>
        <v>3.2383732106283654E-2</v>
      </c>
      <c r="O100" s="199">
        <f t="shared" si="17"/>
        <v>3.2768563015969351E-2</v>
      </c>
      <c r="P100" s="199">
        <f t="shared" si="17"/>
        <v>3.2825525823377222E-2</v>
      </c>
      <c r="Q100" s="199">
        <f t="shared" si="17"/>
        <v>3.2761309240597593E-2</v>
      </c>
    </row>
    <row r="101" spans="1:17" x14ac:dyDescent="0.25">
      <c r="A101" s="142" t="s">
        <v>269</v>
      </c>
      <c r="B101" s="199">
        <f t="shared" ref="B101:Q101" si="18">IF(B$62=0,0,B$62/B$5)</f>
        <v>5.4593625092436374E-3</v>
      </c>
      <c r="C101" s="199">
        <f t="shared" si="18"/>
        <v>5.4668819469585071E-3</v>
      </c>
      <c r="D101" s="199">
        <f t="shared" si="18"/>
        <v>5.4656919419840185E-3</v>
      </c>
      <c r="E101" s="199">
        <f t="shared" si="18"/>
        <v>5.4433210940583237E-3</v>
      </c>
      <c r="F101" s="199">
        <f t="shared" si="18"/>
        <v>5.4533892345403788E-3</v>
      </c>
      <c r="G101" s="199">
        <f t="shared" si="18"/>
        <v>5.418289083509613E-3</v>
      </c>
      <c r="H101" s="199">
        <f t="shared" si="18"/>
        <v>5.4158519243910925E-3</v>
      </c>
      <c r="I101" s="199">
        <f t="shared" si="18"/>
        <v>5.4291565137064247E-3</v>
      </c>
      <c r="J101" s="199">
        <f t="shared" si="18"/>
        <v>5.3870843118616514E-3</v>
      </c>
      <c r="K101" s="199">
        <f t="shared" si="18"/>
        <v>5.3710182497824135E-3</v>
      </c>
      <c r="L101" s="199">
        <f t="shared" si="18"/>
        <v>5.3866858369726565E-3</v>
      </c>
      <c r="M101" s="199">
        <f t="shared" si="18"/>
        <v>5.3617385201454246E-3</v>
      </c>
      <c r="N101" s="199">
        <f t="shared" si="18"/>
        <v>5.4006491218284583E-3</v>
      </c>
      <c r="O101" s="199">
        <f t="shared" si="18"/>
        <v>5.3508668500593659E-3</v>
      </c>
      <c r="P101" s="199">
        <f t="shared" si="18"/>
        <v>5.3257665317868776E-3</v>
      </c>
      <c r="Q101" s="199">
        <f t="shared" si="18"/>
        <v>5.3721755931497731E-3</v>
      </c>
    </row>
    <row r="102" spans="1:17" x14ac:dyDescent="0.25">
      <c r="A102" s="142" t="s">
        <v>268</v>
      </c>
      <c r="B102" s="199">
        <f t="shared" ref="B102:Q102" si="19">IF(B$63=0,0,B$63/B$5)</f>
        <v>6.3012165689500651E-3</v>
      </c>
      <c r="C102" s="199">
        <f t="shared" si="19"/>
        <v>6.3098955320044312E-3</v>
      </c>
      <c r="D102" s="199">
        <f t="shared" si="19"/>
        <v>6.3085220238247334E-3</v>
      </c>
      <c r="E102" s="199">
        <f t="shared" si="19"/>
        <v>6.2827015077164573E-3</v>
      </c>
      <c r="F102" s="199">
        <f t="shared" si="19"/>
        <v>6.294322193010138E-3</v>
      </c>
      <c r="G102" s="199">
        <f t="shared" si="19"/>
        <v>6.2538094677838446E-3</v>
      </c>
      <c r="H102" s="199">
        <f t="shared" si="19"/>
        <v>6.2509964896398243E-3</v>
      </c>
      <c r="I102" s="199">
        <f t="shared" si="19"/>
        <v>6.2663526962472632E-3</v>
      </c>
      <c r="J102" s="199">
        <f t="shared" si="19"/>
        <v>6.2177928039690647E-3</v>
      </c>
      <c r="K102" s="199">
        <f t="shared" si="19"/>
        <v>6.1992492951985691E-3</v>
      </c>
      <c r="L102" s="199">
        <f t="shared" si="19"/>
        <v>6.2173328827660685E-3</v>
      </c>
      <c r="M102" s="199">
        <f t="shared" si="19"/>
        <v>6.1885385966426558E-3</v>
      </c>
      <c r="N102" s="199">
        <f t="shared" si="19"/>
        <v>6.2334493582229334E-3</v>
      </c>
      <c r="O102" s="199">
        <f t="shared" si="19"/>
        <v>6.1759904744832549E-3</v>
      </c>
      <c r="P102" s="199">
        <f t="shared" si="19"/>
        <v>6.1470195935211065E-3</v>
      </c>
      <c r="Q102" s="199">
        <f t="shared" si="19"/>
        <v>6.2005851052295072E-3</v>
      </c>
    </row>
    <row r="103" spans="1:17" x14ac:dyDescent="0.25">
      <c r="A103" s="142" t="s">
        <v>267</v>
      </c>
      <c r="B103" s="199">
        <f t="shared" ref="B103:Q103" si="20">IF(B$64=0,0,B$64/B$5)</f>
        <v>7.6937854306880307E-4</v>
      </c>
      <c r="C103" s="199">
        <f t="shared" si="20"/>
        <v>7.7043824445774129E-4</v>
      </c>
      <c r="D103" s="199">
        <f t="shared" si="20"/>
        <v>7.7027053910900026E-4</v>
      </c>
      <c r="E103" s="199">
        <f t="shared" si="20"/>
        <v>7.6711785409217957E-4</v>
      </c>
      <c r="F103" s="199">
        <f t="shared" si="20"/>
        <v>7.6853673976653807E-4</v>
      </c>
      <c r="G103" s="199">
        <f t="shared" si="20"/>
        <v>7.6359013601640774E-4</v>
      </c>
      <c r="H103" s="199">
        <f t="shared" si="20"/>
        <v>7.6324667138502275E-4</v>
      </c>
      <c r="I103" s="199">
        <f t="shared" si="20"/>
        <v>7.6512166421179094E-4</v>
      </c>
      <c r="J103" s="199">
        <f t="shared" si="20"/>
        <v>7.59192501364623E-4</v>
      </c>
      <c r="K103" s="199">
        <f t="shared" si="20"/>
        <v>7.5692833894374571E-4</v>
      </c>
      <c r="L103" s="199">
        <f t="shared" si="20"/>
        <v>7.5913634498573712E-4</v>
      </c>
      <c r="M103" s="199">
        <f t="shared" si="20"/>
        <v>7.5562056265006839E-4</v>
      </c>
      <c r="N103" s="199">
        <f t="shared" si="20"/>
        <v>7.6110416663902037E-4</v>
      </c>
      <c r="O103" s="199">
        <f t="shared" si="20"/>
        <v>7.5408843693440585E-4</v>
      </c>
      <c r="P103" s="199">
        <f t="shared" si="20"/>
        <v>7.505510923689273E-4</v>
      </c>
      <c r="Q103" s="199">
        <f t="shared" si="20"/>
        <v>7.5709144134852304E-4</v>
      </c>
    </row>
    <row r="104" spans="1:17" x14ac:dyDescent="0.25">
      <c r="A104" s="127" t="s">
        <v>259</v>
      </c>
      <c r="B104" s="200">
        <f t="shared" ref="B104:Q104" si="21">IF(B$65=0,0,B$65/B$5)</f>
        <v>0.11290199343655455</v>
      </c>
      <c r="C104" s="200">
        <f t="shared" si="21"/>
        <v>0.11303517044894786</v>
      </c>
      <c r="D104" s="200">
        <f t="shared" si="21"/>
        <v>0.11300916155756985</v>
      </c>
      <c r="E104" s="200">
        <f t="shared" si="21"/>
        <v>0.11256027747359804</v>
      </c>
      <c r="F104" s="200">
        <f t="shared" si="21"/>
        <v>0.1127503808661961</v>
      </c>
      <c r="G104" s="200">
        <f t="shared" si="21"/>
        <v>0.11192988112804814</v>
      </c>
      <c r="H104" s="200">
        <f t="shared" si="21"/>
        <v>0.11188358720864836</v>
      </c>
      <c r="I104" s="200">
        <f t="shared" si="21"/>
        <v>0.11216535723924552</v>
      </c>
      <c r="J104" s="200">
        <f t="shared" si="21"/>
        <v>0.11137180364373708</v>
      </c>
      <c r="K104" s="200">
        <f t="shared" si="21"/>
        <v>0.11106924860138077</v>
      </c>
      <c r="L104" s="200">
        <f t="shared" si="21"/>
        <v>0.11141800316259873</v>
      </c>
      <c r="M104" s="200">
        <f t="shared" si="21"/>
        <v>0.11086634450333978</v>
      </c>
      <c r="N104" s="200">
        <f t="shared" si="21"/>
        <v>0.11166251995296535</v>
      </c>
      <c r="O104" s="200">
        <f t="shared" si="21"/>
        <v>0.11074980415489294</v>
      </c>
      <c r="P104" s="200">
        <f t="shared" si="21"/>
        <v>0.1102662284140082</v>
      </c>
      <c r="Q104" s="200">
        <f t="shared" si="21"/>
        <v>0.11116734444821076</v>
      </c>
    </row>
    <row r="105" spans="1:17" x14ac:dyDescent="0.25">
      <c r="A105" s="142" t="s">
        <v>266</v>
      </c>
      <c r="B105" s="199">
        <f t="shared" ref="B105:Q105" si="22">IF(B$66=0,0,B$66/B$5)</f>
        <v>1.6089214878338091E-2</v>
      </c>
      <c r="C105" s="199">
        <f t="shared" si="22"/>
        <v>1.6111375313545312E-2</v>
      </c>
      <c r="D105" s="199">
        <f t="shared" si="22"/>
        <v>1.6107868265660432E-2</v>
      </c>
      <c r="E105" s="199">
        <f t="shared" si="22"/>
        <v>1.6041939436300279E-2</v>
      </c>
      <c r="F105" s="199">
        <f t="shared" si="22"/>
        <v>1.6071611119645505E-2</v>
      </c>
      <c r="G105" s="199">
        <f t="shared" si="22"/>
        <v>1.596816792985184E-2</v>
      </c>
      <c r="H105" s="199">
        <f t="shared" si="22"/>
        <v>1.5960985410522124E-2</v>
      </c>
      <c r="I105" s="199">
        <f t="shared" si="22"/>
        <v>1.6000195189319558E-2</v>
      </c>
      <c r="J105" s="199">
        <f t="shared" si="22"/>
        <v>1.58762047609977E-2</v>
      </c>
      <c r="K105" s="199">
        <f t="shared" si="22"/>
        <v>1.5828856682425542E-2</v>
      </c>
      <c r="L105" s="199">
        <f t="shared" si="22"/>
        <v>1.5875030420934765E-2</v>
      </c>
      <c r="M105" s="199">
        <f t="shared" si="22"/>
        <v>1.580150851423015E-2</v>
      </c>
      <c r="N105" s="199">
        <f t="shared" si="22"/>
        <v>1.5916181432627446E-2</v>
      </c>
      <c r="O105" s="199">
        <f t="shared" si="22"/>
        <v>1.5769468759441047E-2</v>
      </c>
      <c r="P105" s="199">
        <f t="shared" si="22"/>
        <v>1.5695495944205388E-2</v>
      </c>
      <c r="Q105" s="199">
        <f t="shared" si="22"/>
        <v>1.5832267473721035E-2</v>
      </c>
    </row>
    <row r="106" spans="1:17" x14ac:dyDescent="0.25">
      <c r="A106" s="142" t="s">
        <v>265</v>
      </c>
      <c r="B106" s="199">
        <f t="shared" ref="B106:Q106" si="23">IF(B$67=0,0,B$67/B$5)</f>
        <v>5.6099147907228211E-3</v>
      </c>
      <c r="C106" s="199">
        <f t="shared" si="23"/>
        <v>5.5953133580485433E-3</v>
      </c>
      <c r="D106" s="199">
        <f t="shared" si="23"/>
        <v>5.5926914659942947E-3</v>
      </c>
      <c r="E106" s="199">
        <f t="shared" si="23"/>
        <v>5.583458489812722E-3</v>
      </c>
      <c r="F106" s="199">
        <f t="shared" si="23"/>
        <v>5.5756941426172036E-3</v>
      </c>
      <c r="G106" s="199">
        <f t="shared" si="23"/>
        <v>5.4450127044075808E-3</v>
      </c>
      <c r="H106" s="199">
        <f t="shared" si="23"/>
        <v>5.4466159281951129E-3</v>
      </c>
      <c r="I106" s="199">
        <f t="shared" si="23"/>
        <v>5.4669127481831075E-3</v>
      </c>
      <c r="J106" s="199">
        <f t="shared" si="23"/>
        <v>5.5001981803981057E-3</v>
      </c>
      <c r="K106" s="199">
        <f t="shared" si="23"/>
        <v>5.5133871820058711E-3</v>
      </c>
      <c r="L106" s="199">
        <f t="shared" si="23"/>
        <v>5.5542288698508758E-3</v>
      </c>
      <c r="M106" s="199">
        <f t="shared" si="23"/>
        <v>5.4928562970163941E-3</v>
      </c>
      <c r="N106" s="199">
        <f t="shared" si="23"/>
        <v>5.5243271993868932E-3</v>
      </c>
      <c r="O106" s="199">
        <f t="shared" si="23"/>
        <v>5.5899753419346434E-3</v>
      </c>
      <c r="P106" s="199">
        <f t="shared" si="23"/>
        <v>5.5996926032213911E-3</v>
      </c>
      <c r="Q106" s="199">
        <f t="shared" si="23"/>
        <v>5.5887379234538809E-3</v>
      </c>
    </row>
    <row r="107" spans="1:17" x14ac:dyDescent="0.25">
      <c r="A107" s="142" t="s">
        <v>264</v>
      </c>
      <c r="B107" s="199">
        <f t="shared" ref="B107:Q107" si="24">IF(B$78=0,0,B$78/B$5)</f>
        <v>9.1202863767493633E-2</v>
      </c>
      <c r="C107" s="199">
        <f t="shared" si="24"/>
        <v>9.132848177735399E-2</v>
      </c>
      <c r="D107" s="199">
        <f t="shared" si="24"/>
        <v>9.1308601825915117E-2</v>
      </c>
      <c r="E107" s="199">
        <f t="shared" si="24"/>
        <v>9.093487954748504E-2</v>
      </c>
      <c r="F107" s="199">
        <f t="shared" si="24"/>
        <v>9.1103075603933395E-2</v>
      </c>
      <c r="G107" s="199">
        <f t="shared" si="24"/>
        <v>9.0516700493788724E-2</v>
      </c>
      <c r="H107" s="199">
        <f t="shared" si="24"/>
        <v>9.0475985869931122E-2</v>
      </c>
      <c r="I107" s="199">
        <f t="shared" si="24"/>
        <v>9.0698249301742861E-2</v>
      </c>
      <c r="J107" s="199">
        <f t="shared" si="24"/>
        <v>8.9995400702341272E-2</v>
      </c>
      <c r="K107" s="199">
        <f t="shared" si="24"/>
        <v>8.9727004736949348E-2</v>
      </c>
      <c r="L107" s="199">
        <f t="shared" si="24"/>
        <v>8.998874387181309E-2</v>
      </c>
      <c r="M107" s="199">
        <f t="shared" si="24"/>
        <v>8.9571979692093226E-2</v>
      </c>
      <c r="N107" s="199">
        <f t="shared" si="24"/>
        <v>9.022201132095102E-2</v>
      </c>
      <c r="O107" s="199">
        <f t="shared" si="24"/>
        <v>8.9390360053517262E-2</v>
      </c>
      <c r="P107" s="199">
        <f t="shared" si="24"/>
        <v>8.8971039866581433E-2</v>
      </c>
      <c r="Q107" s="199">
        <f t="shared" si="24"/>
        <v>8.9746339051035837E-2</v>
      </c>
    </row>
    <row r="108" spans="1:17" x14ac:dyDescent="0.25">
      <c r="A108" s="72" t="s">
        <v>258</v>
      </c>
      <c r="B108" s="71">
        <f t="shared" ref="B108:Q108" si="25">IF(B$79=0,0,B$79/B$5)</f>
        <v>6.4091258857472883E-2</v>
      </c>
      <c r="C108" s="71">
        <f t="shared" si="25"/>
        <v>6.8135564518236269E-2</v>
      </c>
      <c r="D108" s="71">
        <f t="shared" si="25"/>
        <v>6.8854241908306205E-2</v>
      </c>
      <c r="E108" s="71">
        <f t="shared" si="25"/>
        <v>8.303283503803463E-2</v>
      </c>
      <c r="F108" s="71">
        <f t="shared" si="25"/>
        <v>8.4430358097530814E-2</v>
      </c>
      <c r="G108" s="71">
        <f t="shared" si="25"/>
        <v>0.16389537651826969</v>
      </c>
      <c r="H108" s="71">
        <f t="shared" si="25"/>
        <v>0.16528991048894828</v>
      </c>
      <c r="I108" s="71">
        <f t="shared" si="25"/>
        <v>0.14944706463529661</v>
      </c>
      <c r="J108" s="71">
        <f t="shared" si="25"/>
        <v>0.15601162932794732</v>
      </c>
      <c r="K108" s="71">
        <f t="shared" si="25"/>
        <v>0.15526262785395153</v>
      </c>
      <c r="L108" s="71">
        <f t="shared" si="25"/>
        <v>0.12760459360497328</v>
      </c>
      <c r="M108" s="71">
        <f t="shared" si="25"/>
        <v>0.17175214776835554</v>
      </c>
      <c r="N108" s="71">
        <f t="shared" si="25"/>
        <v>0.13100987717379448</v>
      </c>
      <c r="O108" s="71">
        <f t="shared" si="25"/>
        <v>0.12874039216047783</v>
      </c>
      <c r="P108" s="71">
        <f t="shared" si="25"/>
        <v>0.13902777103762479</v>
      </c>
      <c r="Q108" s="71">
        <f t="shared" si="25"/>
        <v>0.11590949482773272</v>
      </c>
    </row>
    <row r="110" spans="1:17" ht="12.75" x14ac:dyDescent="0.25">
      <c r="A110" s="98" t="s">
        <v>128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53">
        <f>IF(B$5=0,0,B$5/FBT_fec!B$5)</f>
        <v>0.38497722410750712</v>
      </c>
      <c r="C112" s="253">
        <f>IF(C$5=0,0,C$5/FBT_fec!C$5)</f>
        <v>0.38444770613247009</v>
      </c>
      <c r="D112" s="253">
        <f>IF(D$5=0,0,D$5/FBT_fec!D$5)</f>
        <v>0.3845314091087052</v>
      </c>
      <c r="E112" s="253">
        <f>IF(E$5=0,0,E$5/FBT_fec!E$5)</f>
        <v>0.38611174830368938</v>
      </c>
      <c r="F112" s="253">
        <f>IF(F$5=0,0,F$5/FBT_fec!F$5)</f>
        <v>0.3892470913294257</v>
      </c>
      <c r="G112" s="253">
        <f>IF(G$5=0,0,G$5/FBT_fec!G$5)</f>
        <v>0.39176866806395805</v>
      </c>
      <c r="H112" s="253">
        <f>IF(H$5=0,0,H$5/FBT_fec!H$5)</f>
        <v>0.39812347030778444</v>
      </c>
      <c r="I112" s="253">
        <f>IF(I$5=0,0,I$5/FBT_fec!I$5)</f>
        <v>0.40408299252807628</v>
      </c>
      <c r="J112" s="253">
        <f>IF(J$5=0,0,J$5/FBT_fec!J$5)</f>
        <v>0.41499399757481681</v>
      </c>
      <c r="K112" s="253">
        <f>IF(K$5=0,0,K$5/FBT_fec!K$5)</f>
        <v>0.43217418459337603</v>
      </c>
      <c r="L112" s="253">
        <f>IF(L$5=0,0,L$5/FBT_fec!L$5)</f>
        <v>0.43091717296815479</v>
      </c>
      <c r="M112" s="253">
        <f>IF(M$5=0,0,M$5/FBT_fec!M$5)</f>
        <v>0.4424313159225356</v>
      </c>
      <c r="N112" s="253">
        <f>IF(N$5=0,0,N$5/FBT_fec!N$5)</f>
        <v>0.45830899616533238</v>
      </c>
      <c r="O112" s="253">
        <f>IF(O$5=0,0,O$5/FBT_fec!O$5)</f>
        <v>0.48092535481906085</v>
      </c>
      <c r="P112" s="253">
        <f>IF(P$5=0,0,P$5/FBT_fec!P$5)</f>
        <v>0.49262857368880741</v>
      </c>
      <c r="Q112" s="253">
        <f>IF(Q$5=0,0,Q$5/FBT_fec!Q$5)</f>
        <v>0.4985127678730219</v>
      </c>
    </row>
    <row r="113" spans="1:17" x14ac:dyDescent="0.25">
      <c r="A113" s="132" t="s">
        <v>83</v>
      </c>
      <c r="B113" s="282">
        <f>IF(B$6=0,0,B$6/FBT_fec!B$6)</f>
        <v>0.40903474338011292</v>
      </c>
      <c r="C113" s="282">
        <f>IF(C$6=0,0,C$6/FBT_fec!C$6)</f>
        <v>0.40903474338011286</v>
      </c>
      <c r="D113" s="282">
        <f>IF(D$6=0,0,D$6/FBT_fec!D$6)</f>
        <v>0.40903474338011292</v>
      </c>
      <c r="E113" s="282">
        <f>IF(E$6=0,0,E$6/FBT_fec!E$6)</f>
        <v>0.40903474338011286</v>
      </c>
      <c r="F113" s="282">
        <f>IF(F$6=0,0,F$6/FBT_fec!F$6)</f>
        <v>0.41311893523506116</v>
      </c>
      <c r="G113" s="282">
        <f>IF(G$6=0,0,G$6/FBT_fec!G$6)</f>
        <v>0.4131189352350611</v>
      </c>
      <c r="H113" s="282">
        <f>IF(H$6=0,0,H$6/FBT_fec!H$6)</f>
        <v>0.41963121990458963</v>
      </c>
      <c r="I113" s="282">
        <f>IF(I$6=0,0,I$6/FBT_fec!I$6)</f>
        <v>0.42695898998442589</v>
      </c>
      <c r="J113" s="282">
        <f>IF(J$6=0,0,J$6/FBT_fec!J$6)</f>
        <v>0.43508971439842781</v>
      </c>
      <c r="K113" s="282">
        <f>IF(K$6=0,0,K$6/FBT_fec!K$6)</f>
        <v>0.45175053764871675</v>
      </c>
      <c r="L113" s="282">
        <f>IF(L$6=0,0,L$6/FBT_fec!L$6)</f>
        <v>0.45175053764871675</v>
      </c>
      <c r="M113" s="282">
        <f>IF(M$6=0,0,M$6/FBT_fec!M$6)</f>
        <v>0.46167325758998945</v>
      </c>
      <c r="N113" s="282">
        <f>IF(N$6=0,0,N$6/FBT_fec!N$6)</f>
        <v>0.48171211972949107</v>
      </c>
      <c r="O113" s="282">
        <f>IF(O$6=0,0,O$6/FBT_fec!O$6)</f>
        <v>0.50082390146548816</v>
      </c>
      <c r="P113" s="282">
        <f>IF(P$6=0,0,P$6/FBT_fec!P$6)</f>
        <v>0.51060486845935704</v>
      </c>
      <c r="Q113" s="282">
        <f>IF(Q$6=0,0,Q$6/FBT_fec!Q$6)</f>
        <v>0.52120636914365659</v>
      </c>
    </row>
    <row r="114" spans="1:17" x14ac:dyDescent="0.25">
      <c r="A114" s="76" t="s">
        <v>82</v>
      </c>
      <c r="B114" s="281">
        <f>IF(B$7=0,0,B$7/FBT_fec!B$7)</f>
        <v>0.10245820939787405</v>
      </c>
      <c r="C114" s="281">
        <f>IF(C$7=0,0,C$7/FBT_fec!C$7)</f>
        <v>0.10245820939787408</v>
      </c>
      <c r="D114" s="281">
        <f>IF(D$7=0,0,D$7/FBT_fec!D$7)</f>
        <v>0.10245820939787408</v>
      </c>
      <c r="E114" s="281">
        <f>IF(E$7=0,0,E$7/FBT_fec!E$7)</f>
        <v>0.10245820939787408</v>
      </c>
      <c r="F114" s="281">
        <f>IF(F$7=0,0,F$7/FBT_fec!F$7)</f>
        <v>0.10348124959450232</v>
      </c>
      <c r="G114" s="281">
        <f>IF(G$7=0,0,G$7/FBT_fec!G$7)</f>
        <v>0.10348124959450232</v>
      </c>
      <c r="H114" s="281">
        <f>IF(H$7=0,0,H$7/FBT_fec!H$7)</f>
        <v>0.10511249739711026</v>
      </c>
      <c r="I114" s="281">
        <f>IF(I$7=0,0,I$7/FBT_fec!I$7)</f>
        <v>0.10694801433891106</v>
      </c>
      <c r="J114" s="281">
        <f>IF(J$7=0,0,J$7/FBT_fec!J$7)</f>
        <v>0.10898466153832038</v>
      </c>
      <c r="K114" s="281">
        <f>IF(K$7=0,0,K$7/FBT_fec!K$7)</f>
        <v>0.11315799435404343</v>
      </c>
      <c r="L114" s="281">
        <f>IF(L$7=0,0,L$7/FBT_fec!L$7)</f>
        <v>0.11315799435404342</v>
      </c>
      <c r="M114" s="281">
        <f>IF(M$7=0,0,M$7/FBT_fec!M$7)</f>
        <v>0.1156435145549389</v>
      </c>
      <c r="N114" s="281">
        <f>IF(N$7=0,0,N$7/FBT_fec!N$7)</f>
        <v>0.12066300487064598</v>
      </c>
      <c r="O114" s="281">
        <f>IF(O$7=0,0,O$7/FBT_fec!O$7)</f>
        <v>0.12545027286380406</v>
      </c>
      <c r="P114" s="281">
        <f>IF(P$7=0,0,P$7/FBT_fec!P$7)</f>
        <v>0.1279002856820067</v>
      </c>
      <c r="Q114" s="281">
        <f>IF(Q$7=0,0,Q$7/FBT_fec!Q$7)</f>
        <v>0.13055583217193964</v>
      </c>
    </row>
    <row r="115" spans="1:17" x14ac:dyDescent="0.25">
      <c r="A115" s="76" t="s">
        <v>81</v>
      </c>
      <c r="B115" s="281">
        <f>IF(B$8=0,0,B$8/FBT_fec!B$8)</f>
        <v>0.55838856016545046</v>
      </c>
      <c r="C115" s="281">
        <f>IF(C$8=0,0,C$8/FBT_fec!C$8)</f>
        <v>0.55838856016545046</v>
      </c>
      <c r="D115" s="281">
        <f>IF(D$8=0,0,D$8/FBT_fec!D$8)</f>
        <v>0.55838856016545035</v>
      </c>
      <c r="E115" s="281">
        <f>IF(E$8=0,0,E$8/FBT_fec!E$8)</f>
        <v>0.55838856016545024</v>
      </c>
      <c r="F115" s="281">
        <f>IF(F$8=0,0,F$8/FBT_fec!F$8)</f>
        <v>0.56396404255718613</v>
      </c>
      <c r="G115" s="281">
        <f>IF(G$8=0,0,G$8/FBT_fec!G$8)</f>
        <v>0.56396404255718635</v>
      </c>
      <c r="H115" s="281">
        <f>IF(H$8=0,0,H$8/FBT_fec!H$8)</f>
        <v>0.57285420486945282</v>
      </c>
      <c r="I115" s="281">
        <f>IF(I$8=0,0,I$8/FBT_fec!I$8)</f>
        <v>0.58285761668305724</v>
      </c>
      <c r="J115" s="281">
        <f>IF(J$8=0,0,J$8/FBT_fec!J$8)</f>
        <v>0.59395717135931492</v>
      </c>
      <c r="K115" s="281">
        <f>IF(K$8=0,0,K$8/FBT_fec!K$8)</f>
        <v>0.61670148160793004</v>
      </c>
      <c r="L115" s="281">
        <f>IF(L$8=0,0,L$8/FBT_fec!L$8)</f>
        <v>0.61670148160792992</v>
      </c>
      <c r="M115" s="281">
        <f>IF(M$8=0,0,M$8/FBT_fec!M$8)</f>
        <v>0.63024735611029037</v>
      </c>
      <c r="N115" s="281">
        <f>IF(N$8=0,0,N$8/FBT_fec!N$8)</f>
        <v>0.65760315304080208</v>
      </c>
      <c r="O115" s="281">
        <f>IF(O$8=0,0,O$8/FBT_fec!O$8)</f>
        <v>0.68369335798909536</v>
      </c>
      <c r="P115" s="281">
        <f>IF(P$8=0,0,P$8/FBT_fec!P$8)</f>
        <v>0.69704572026424039</v>
      </c>
      <c r="Q115" s="281">
        <f>IF(Q$8=0,0,Q$8/FBT_fec!Q$8)</f>
        <v>0.71151822363591088</v>
      </c>
    </row>
    <row r="116" spans="1:17" x14ac:dyDescent="0.25">
      <c r="A116" s="76" t="s">
        <v>80</v>
      </c>
      <c r="B116" s="281">
        <f>IF(B$9=0,0,B$9/FBT_fec!B$9)</f>
        <v>0.39843328979853265</v>
      </c>
      <c r="C116" s="281">
        <f>IF(C$9=0,0,C$9/FBT_fec!C$9)</f>
        <v>0.39843328979853265</v>
      </c>
      <c r="D116" s="281">
        <f>IF(D$9=0,0,D$9/FBT_fec!D$9)</f>
        <v>0.39843328979853271</v>
      </c>
      <c r="E116" s="281">
        <f>IF(E$9=0,0,E$9/FBT_fec!E$9)</f>
        <v>0.39843328979853254</v>
      </c>
      <c r="F116" s="281">
        <f>IF(F$9=0,0,F$9/FBT_fec!F$9)</f>
        <v>0.40241162665932872</v>
      </c>
      <c r="G116" s="281">
        <f>IF(G$9=0,0,G$9/FBT_fec!G$9)</f>
        <v>0.40241162665932872</v>
      </c>
      <c r="H116" s="281">
        <f>IF(H$9=0,0,H$9/FBT_fec!H$9)</f>
        <v>0.40875512448433748</v>
      </c>
      <c r="I116" s="281">
        <f>IF(I$9=0,0,I$9/FBT_fec!I$9)</f>
        <v>0.41589297178716006</v>
      </c>
      <c r="J116" s="281">
        <f>IF(J$9=0,0,J$9/FBT_fec!J$9)</f>
        <v>0.42381296227487647</v>
      </c>
      <c r="K116" s="281">
        <f>IF(K$9=0,0,K$9/FBT_fec!K$9)</f>
        <v>0.44004196659736661</v>
      </c>
      <c r="L116" s="281">
        <f>IF(L$9=0,0,L$9/FBT_fec!L$9)</f>
        <v>0.44004196659736666</v>
      </c>
      <c r="M116" s="281">
        <f>IF(M$9=0,0,M$9/FBT_fec!M$9)</f>
        <v>0.44970750727315412</v>
      </c>
      <c r="N116" s="281">
        <f>IF(N$9=0,0,N$9/FBT_fec!N$9)</f>
        <v>0.46922699772054938</v>
      </c>
      <c r="O116" s="281">
        <f>IF(O$9=0,0,O$9/FBT_fec!O$9)</f>
        <v>0.48784343604082298</v>
      </c>
      <c r="P116" s="281">
        <f>IF(P$9=0,0,P$9/FBT_fec!P$9)</f>
        <v>0.49737089775366955</v>
      </c>
      <c r="Q116" s="281">
        <f>IF(Q$9=0,0,Q$9/FBT_fec!Q$9)</f>
        <v>0.50769762638200411</v>
      </c>
    </row>
    <row r="117" spans="1:17" x14ac:dyDescent="0.25">
      <c r="A117" s="129" t="s">
        <v>79</v>
      </c>
      <c r="B117" s="280">
        <f>IF(B$10=0,0,B$10/FBT_fec!B$10)</f>
        <v>0.63260316937278438</v>
      </c>
      <c r="C117" s="280">
        <f>IF(C$10=0,0,C$10/FBT_fec!C$10)</f>
        <v>0.62415123442445042</v>
      </c>
      <c r="D117" s="280">
        <f>IF(D$10=0,0,D$10/FBT_fec!D$10)</f>
        <v>0.62331414916858763</v>
      </c>
      <c r="E117" s="280">
        <f>IF(E$10=0,0,E$10/FBT_fec!E$10)</f>
        <v>0.63245359404978096</v>
      </c>
      <c r="F117" s="280">
        <f>IF(F$10=0,0,F$10/FBT_fec!F$10)</f>
        <v>0.62597872562637147</v>
      </c>
      <c r="G117" s="280">
        <f>IF(G$10=0,0,G$10/FBT_fec!G$10)</f>
        <v>0.62516114014855029</v>
      </c>
      <c r="H117" s="280">
        <f>IF(H$10=0,0,H$10/FBT_fec!H$10)</f>
        <v>0.63460943358177568</v>
      </c>
      <c r="I117" s="280">
        <f>IF(I$10=0,0,I$10/FBT_fec!I$10)</f>
        <v>0.64545798876532412</v>
      </c>
      <c r="J117" s="280">
        <f>IF(J$10=0,0,J$10/FBT_fec!J$10)</f>
        <v>0.66660124825734979</v>
      </c>
      <c r="K117" s="280">
        <f>IF(K$10=0,0,K$10/FBT_fec!K$10)</f>
        <v>0.70222461348208065</v>
      </c>
      <c r="L117" s="280">
        <f>IF(L$10=0,0,L$10/FBT_fec!L$10)</f>
        <v>0.70263931237048216</v>
      </c>
      <c r="M117" s="280">
        <f>IF(M$10=0,0,M$10/FBT_fec!M$10)</f>
        <v>0.71394765522190229</v>
      </c>
      <c r="N117" s="280">
        <f>IF(N$10=0,0,N$10/FBT_fec!N$10)</f>
        <v>0.7528131838293356</v>
      </c>
      <c r="O117" s="280">
        <f>IF(O$10=0,0,O$10/FBT_fec!O$10)</f>
        <v>0.78576403839373687</v>
      </c>
      <c r="P117" s="280">
        <f>IF(P$10=0,0,P$10/FBT_fec!P$10)</f>
        <v>0.80220977532609472</v>
      </c>
      <c r="Q117" s="280">
        <f>IF(Q$10=0,0,Q$10/FBT_fec!Q$10)</f>
        <v>0.81298890578476923</v>
      </c>
    </row>
    <row r="118" spans="1:17" x14ac:dyDescent="0.25">
      <c r="A118" s="127" t="s">
        <v>263</v>
      </c>
      <c r="B118" s="305">
        <f>IF(B$15=0,0,B$15/FBT_fec!B$15)</f>
        <v>0.51355723700311939</v>
      </c>
      <c r="C118" s="305">
        <f>IF(C$15=0,0,C$15/FBT_fec!C$15)</f>
        <v>0.51413160722843076</v>
      </c>
      <c r="D118" s="305">
        <f>IF(D$15=0,0,D$15/FBT_fec!D$15)</f>
        <v>0.51459156130569739</v>
      </c>
      <c r="E118" s="305">
        <f>IF(E$15=0,0,E$15/FBT_fec!E$15)</f>
        <v>0.51469934056501188</v>
      </c>
      <c r="F118" s="305">
        <f>IF(F$15=0,0,F$15/FBT_fec!F$15)</f>
        <v>0.51985900591808776</v>
      </c>
      <c r="G118" s="305">
        <f>IF(G$15=0,0,G$15/FBT_fec!G$15)</f>
        <v>0.51998137695447788</v>
      </c>
      <c r="H118" s="305">
        <f>IF(H$15=0,0,H$15/FBT_fec!H$15)</f>
        <v>0.52793903515144813</v>
      </c>
      <c r="I118" s="305">
        <f>IF(I$15=0,0,I$15/FBT_fec!I$15)</f>
        <v>0.53719277903547369</v>
      </c>
      <c r="J118" s="305">
        <f>IF(J$15=0,0,J$15/FBT_fec!J$15)</f>
        <v>0.54752948124209788</v>
      </c>
      <c r="K118" s="305">
        <f>IF(K$15=0,0,K$15/FBT_fec!K$15)</f>
        <v>0.5692624550575125</v>
      </c>
      <c r="L118" s="305">
        <f>IF(L$15=0,0,L$15/FBT_fec!L$15)</f>
        <v>0.5687749420172924</v>
      </c>
      <c r="M118" s="305">
        <f>IF(M$15=0,0,M$15/FBT_fec!M$15)</f>
        <v>0.58145363318692556</v>
      </c>
      <c r="N118" s="305">
        <f>IF(N$15=0,0,N$15/FBT_fec!N$15)</f>
        <v>0.60749884491196582</v>
      </c>
      <c r="O118" s="305">
        <f>IF(O$15=0,0,O$15/FBT_fec!O$15)</f>
        <v>0.63078023453298659</v>
      </c>
      <c r="P118" s="305">
        <f>IF(P$15=0,0,P$15/FBT_fec!P$15)</f>
        <v>0.64322828797352927</v>
      </c>
      <c r="Q118" s="305">
        <f>IF(Q$15=0,0,Q$15/FBT_fec!Q$15)</f>
        <v>0.65693358839952609</v>
      </c>
    </row>
    <row r="119" spans="1:17" x14ac:dyDescent="0.25">
      <c r="A119" s="127" t="s">
        <v>262</v>
      </c>
      <c r="B119" s="305">
        <f>IF(B$24=0,0,B$24/FBT_fec!B$24)</f>
        <v>0.25504656229686179</v>
      </c>
      <c r="C119" s="305">
        <f>IF(C$24=0,0,C$24/FBT_fec!C$24)</f>
        <v>0.25685466782538874</v>
      </c>
      <c r="D119" s="305">
        <f>IF(D$24=0,0,D$24/FBT_fec!D$24)</f>
        <v>0.2574796135793368</v>
      </c>
      <c r="E119" s="305">
        <f>IF(E$24=0,0,E$24/FBT_fec!E$24)</f>
        <v>0.25636982466398472</v>
      </c>
      <c r="F119" s="305">
        <f>IF(F$24=0,0,F$24/FBT_fec!F$24)</f>
        <v>0.2606726525261282</v>
      </c>
      <c r="G119" s="305">
        <f>IF(G$24=0,0,G$24/FBT_fec!G$24)</f>
        <v>0.2609167342737197</v>
      </c>
      <c r="H119" s="305">
        <f>IF(H$24=0,0,H$24/FBT_fec!H$24)</f>
        <v>0.26482236522198926</v>
      </c>
      <c r="I119" s="305">
        <f>IF(I$24=0,0,I$24/FBT_fec!I$24)</f>
        <v>0.2695161735211376</v>
      </c>
      <c r="J119" s="305">
        <f>IF(J$24=0,0,J$24/FBT_fec!J$24)</f>
        <v>0.27357594163954924</v>
      </c>
      <c r="K119" s="305">
        <f>IF(K$24=0,0,K$24/FBT_fec!K$24)</f>
        <v>0.28357769712110076</v>
      </c>
      <c r="L119" s="305">
        <f>IF(L$24=0,0,L$24/FBT_fec!L$24)</f>
        <v>0.28296090024353787</v>
      </c>
      <c r="M119" s="305">
        <f>IF(M$24=0,0,M$24/FBT_fec!M$24)</f>
        <v>0.28993874328698732</v>
      </c>
      <c r="N119" s="305">
        <f>IF(N$24=0,0,N$24/FBT_fec!N$24)</f>
        <v>0.30241445824256896</v>
      </c>
      <c r="O119" s="305">
        <f>IF(O$24=0,0,O$24/FBT_fec!O$24)</f>
        <v>0.31304811724938697</v>
      </c>
      <c r="P119" s="305">
        <f>IF(P$24=0,0,P$24/FBT_fec!P$24)</f>
        <v>0.31916713194938395</v>
      </c>
      <c r="Q119" s="305">
        <f>IF(Q$24=0,0,Q$24/FBT_fec!Q$24)</f>
        <v>0.3269791173516936</v>
      </c>
    </row>
    <row r="120" spans="1:17" x14ac:dyDescent="0.25">
      <c r="A120" s="127" t="s">
        <v>261</v>
      </c>
      <c r="B120" s="305">
        <f>IF(B$33=0,0,B$33/FBT_fec!B$33)</f>
        <v>0.35267715254479354</v>
      </c>
      <c r="C120" s="305">
        <f>IF(C$33=0,0,C$33/FBT_fec!C$33)</f>
        <v>0.35127537965447825</v>
      </c>
      <c r="D120" s="305">
        <f>IF(D$33=0,0,D$33/FBT_fec!D$33)</f>
        <v>0.35118722128960383</v>
      </c>
      <c r="E120" s="305">
        <f>IF(E$33=0,0,E$33/FBT_fec!E$33)</f>
        <v>0.35204836538750106</v>
      </c>
      <c r="F120" s="305">
        <f>IF(F$33=0,0,F$33/FBT_fec!F$33)</f>
        <v>0.35441357037186277</v>
      </c>
      <c r="G120" s="305">
        <f>IF(G$33=0,0,G$33/FBT_fec!G$33)</f>
        <v>0.34834904297274238</v>
      </c>
      <c r="H120" s="305">
        <f>IF(H$33=0,0,H$33/FBT_fec!H$33)</f>
        <v>0.35410377529913029</v>
      </c>
      <c r="I120" s="305">
        <f>IF(I$33=0,0,I$33/FBT_fec!I$33)</f>
        <v>0.36074368612455987</v>
      </c>
      <c r="J120" s="305">
        <f>IF(J$33=0,0,J$33/FBT_fec!J$33)</f>
        <v>0.3727401515687529</v>
      </c>
      <c r="K120" s="305">
        <f>IF(K$33=0,0,K$33/FBT_fec!K$33)</f>
        <v>0.38910188767731951</v>
      </c>
      <c r="L120" s="305">
        <f>IF(L$33=0,0,L$33/FBT_fec!L$33)</f>
        <v>0.39084413357131753</v>
      </c>
      <c r="M120" s="305">
        <f>IF(M$33=0,0,M$33/FBT_fec!M$33)</f>
        <v>0.39685341410055608</v>
      </c>
      <c r="N120" s="305">
        <f>IF(N$33=0,0,N$33/FBT_fec!N$33)</f>
        <v>0.41345076494424726</v>
      </c>
      <c r="O120" s="305">
        <f>IF(O$33=0,0,O$33/FBT_fec!O$33)</f>
        <v>0.43900916861175743</v>
      </c>
      <c r="P120" s="305">
        <f>IF(P$33=0,0,P$33/FBT_fec!P$33)</f>
        <v>0.45047408267833788</v>
      </c>
      <c r="Q120" s="305">
        <f>IF(Q$33=0,0,Q$33/FBT_fec!Q$33)</f>
        <v>0.45496297444825656</v>
      </c>
    </row>
    <row r="121" spans="1:17" x14ac:dyDescent="0.25">
      <c r="A121" s="127" t="s">
        <v>260</v>
      </c>
      <c r="B121" s="305">
        <f>IF(B$44=0,0,B$44/FBT_fec!B$44)</f>
        <v>0.33573900573647553</v>
      </c>
      <c r="C121" s="305">
        <f>IF(C$44=0,0,C$44/FBT_fec!C$44)</f>
        <v>0.33577906948100028</v>
      </c>
      <c r="D121" s="305">
        <f>IF(D$44=0,0,D$44/FBT_fec!D$44)</f>
        <v>0.33620266853980901</v>
      </c>
      <c r="E121" s="305">
        <f>IF(E$44=0,0,E$44/FBT_fec!E$44)</f>
        <v>0.33663569451644976</v>
      </c>
      <c r="F121" s="305">
        <f>IF(F$44=0,0,F$44/FBT_fec!F$44)</f>
        <v>0.33958199809591949</v>
      </c>
      <c r="G121" s="305">
        <f>IF(G$44=0,0,G$44/FBT_fec!G$44)</f>
        <v>0.3374081259532874</v>
      </c>
      <c r="H121" s="305">
        <f>IF(H$44=0,0,H$44/FBT_fec!H$44)</f>
        <v>0.34258902761875576</v>
      </c>
      <c r="I121" s="305">
        <f>IF(I$44=0,0,I$44/FBT_fec!I$44)</f>
        <v>0.3487786417596585</v>
      </c>
      <c r="J121" s="305">
        <f>IF(J$44=0,0,J$44/FBT_fec!J$44)</f>
        <v>0.35746709418835909</v>
      </c>
      <c r="K121" s="305">
        <f>IF(K$44=0,0,K$44/FBT_fec!K$44)</f>
        <v>0.37270754983586291</v>
      </c>
      <c r="L121" s="305">
        <f>IF(L$44=0,0,L$44/FBT_fec!L$44)</f>
        <v>0.37288264970087753</v>
      </c>
      <c r="M121" s="305">
        <f>IF(M$44=0,0,M$44/FBT_fec!M$44)</f>
        <v>0.38028246790448256</v>
      </c>
      <c r="N121" s="305">
        <f>IF(N$44=0,0,N$44/FBT_fec!N$44)</f>
        <v>0.39735292524783239</v>
      </c>
      <c r="O121" s="305">
        <f>IF(O$44=0,0,O$44/FBT_fec!O$44)</f>
        <v>0.41576732635928637</v>
      </c>
      <c r="P121" s="305">
        <f>IF(P$44=0,0,P$44/FBT_fec!P$44)</f>
        <v>0.42510971379729445</v>
      </c>
      <c r="Q121" s="305">
        <f>IF(Q$44=0,0,Q$44/FBT_fec!Q$44)</f>
        <v>0.43244292939177648</v>
      </c>
    </row>
    <row r="122" spans="1:17" x14ac:dyDescent="0.25">
      <c r="A122" s="127" t="s">
        <v>259</v>
      </c>
      <c r="B122" s="305">
        <f>IF(B$65=0,0,B$65/FBT_fec!B$65)</f>
        <v>0.50625686217471966</v>
      </c>
      <c r="C122" s="305">
        <f>IF(C$65=0,0,C$65/FBT_fec!C$65)</f>
        <v>0.50615687923341868</v>
      </c>
      <c r="D122" s="305">
        <f>IF(D$65=0,0,D$65/FBT_fec!D$65)</f>
        <v>0.50615059124434325</v>
      </c>
      <c r="E122" s="305">
        <f>IF(E$65=0,0,E$65/FBT_fec!E$65)</f>
        <v>0.50621201326240828</v>
      </c>
      <c r="F122" s="305">
        <f>IF(F$65=0,0,F$65/FBT_fec!F$65)</f>
        <v>0.51118449179754921</v>
      </c>
      <c r="G122" s="305">
        <f>IF(G$65=0,0,G$65/FBT_fec!G$65)</f>
        <v>0.51075193293501586</v>
      </c>
      <c r="H122" s="305">
        <f>IF(H$65=0,0,H$65/FBT_fec!H$65)</f>
        <v>0.51882206693579702</v>
      </c>
      <c r="I122" s="305">
        <f>IF(I$65=0,0,I$65/FBT_fec!I$65)</f>
        <v>0.52791450145276941</v>
      </c>
      <c r="J122" s="305">
        <f>IF(J$65=0,0,J$65/FBT_fec!J$65)</f>
        <v>0.53833342323776801</v>
      </c>
      <c r="K122" s="305">
        <f>IF(K$65=0,0,K$65/FBT_fec!K$65)</f>
        <v>0.55909670316404358</v>
      </c>
      <c r="L122" s="305">
        <f>IF(L$65=0,0,L$65/FBT_fec!L$65)</f>
        <v>0.55922097070420995</v>
      </c>
      <c r="M122" s="305">
        <f>IF(M$65=0,0,M$65/FBT_fec!M$65)</f>
        <v>0.57132057393993674</v>
      </c>
      <c r="N122" s="305">
        <f>IF(N$65=0,0,N$65/FBT_fec!N$65)</f>
        <v>0.59607386841248389</v>
      </c>
      <c r="O122" s="305">
        <f>IF(O$65=0,0,O$65/FBT_fec!O$65)</f>
        <v>0.62037589858241238</v>
      </c>
      <c r="P122" s="305">
        <f>IF(P$65=0,0,P$65/FBT_fec!P$65)</f>
        <v>0.63269790255178293</v>
      </c>
      <c r="Q122" s="305">
        <f>IF(Q$65=0,0,Q$65/FBT_fec!Q$65)</f>
        <v>0.64548743626207905</v>
      </c>
    </row>
    <row r="123" spans="1:17" x14ac:dyDescent="0.25">
      <c r="A123" s="72" t="s">
        <v>258</v>
      </c>
      <c r="B123" s="304">
        <f>IF(B$79=0,0,B$79/FBT_fec!B$79)</f>
        <v>0.42400266566904543</v>
      </c>
      <c r="C123" s="304">
        <f>IF(C$79=0,0,C$79/FBT_fec!C$79)</f>
        <v>0.42400266566904554</v>
      </c>
      <c r="D123" s="304">
        <f>IF(D$79=0,0,D$79/FBT_fec!D$79)</f>
        <v>0.42400266566904549</v>
      </c>
      <c r="E123" s="304">
        <f>IF(E$79=0,0,E$79/FBT_fec!E$79)</f>
        <v>0.42400266566904549</v>
      </c>
      <c r="F123" s="304">
        <f>IF(F$79=0,0,F$79/FBT_fec!F$79)</f>
        <v>0.4282363114940716</v>
      </c>
      <c r="G123" s="304">
        <f>IF(G$79=0,0,G$79/FBT_fec!G$79)</f>
        <v>0.4282363114940716</v>
      </c>
      <c r="H123" s="304">
        <f>IF(H$79=0,0,H$79/FBT_fec!H$79)</f>
        <v>0.43498690201031481</v>
      </c>
      <c r="I123" s="304">
        <f>IF(I$79=0,0,I$79/FBT_fec!I$79)</f>
        <v>0.44258281922161424</v>
      </c>
      <c r="J123" s="304">
        <f>IF(J$79=0,0,J$79/FBT_fec!J$79)</f>
        <v>0.45101107349866842</v>
      </c>
      <c r="K123" s="304">
        <f>IF(K$79=0,0,K$79/FBT_fec!K$79)</f>
        <v>0.46828157089453032</v>
      </c>
      <c r="L123" s="304">
        <f>IF(L$79=0,0,L$79/FBT_fec!L$79)</f>
        <v>0.46828157089453032</v>
      </c>
      <c r="M123" s="304">
        <f>IF(M$79=0,0,M$79/FBT_fec!M$79)</f>
        <v>0.47856739569029166</v>
      </c>
      <c r="N123" s="304">
        <f>IF(N$79=0,0,N$79/FBT_fec!N$79)</f>
        <v>0.49933954549329129</v>
      </c>
      <c r="O123" s="304">
        <f>IF(O$79=0,0,O$79/FBT_fec!O$79)</f>
        <v>0.51915068998137026</v>
      </c>
      <c r="P123" s="304">
        <f>IF(P$79=0,0,P$79/FBT_fec!P$79)</f>
        <v>0.52928957462464243</v>
      </c>
      <c r="Q123" s="304">
        <f>IF(Q$79=0,0,Q$79/FBT_fec!Q$79)</f>
        <v>0.54027901897621422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Summary"</f>
        <v>FR: Industry Summary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x14ac:dyDescent="0.25">
      <c r="A3" s="31" t="s">
        <v>78</v>
      </c>
      <c r="B3" s="46">
        <f>ISI!B$3+NFM!B$3+CHI!B$3+NMM!B$3+PPA!B$3+FBT!B$3+TRE!B$3+MAE!B$3+TEL!B$3+WWP!B$3+OIS!B$3</f>
        <v>228540.33034674538</v>
      </c>
      <c r="C3" s="46">
        <f>ISI!C$3+NFM!C$3+CHI!C$3+NMM!C$3+PPA!C$3+FBT!C$3+TRE!C$3+MAE!C$3+TEL!C$3+WWP!C$3+OIS!C$3</f>
        <v>226636.97137642032</v>
      </c>
      <c r="D3" s="46">
        <f>ISI!D$3+NFM!D$3+CHI!D$3+NMM!D$3+PPA!D$3+FBT!D$3+TRE!D$3+MAE!D$3+TEL!D$3+WWP!D$3+OIS!D$3</f>
        <v>221862.59171294572</v>
      </c>
      <c r="E3" s="46">
        <f>ISI!E$3+NFM!E$3+CHI!E$3+NMM!E$3+PPA!E$3+FBT!E$3+TRE!E$3+MAE!E$3+TEL!E$3+WWP!E$3+OIS!E$3</f>
        <v>216166.7050551885</v>
      </c>
      <c r="F3" s="46">
        <f>ISI!F$3+NFM!F$3+CHI!F$3+NMM!F$3+PPA!F$3+FBT!F$3+TRE!F$3+MAE!F$3+TEL!F$3+WWP!F$3+OIS!F$3</f>
        <v>215353.38868645803</v>
      </c>
      <c r="G3" s="46">
        <f>ISI!G$3+NFM!G$3+CHI!G$3+NMM!G$3+PPA!G$3+FBT!G$3+TRE!G$3+MAE!G$3+TEL!G$3+WWP!G$3+OIS!G$3</f>
        <v>209899.47280019091</v>
      </c>
      <c r="H3" s="46">
        <f>ISI!H$3+NFM!H$3+CHI!H$3+NMM!H$3+PPA!H$3+FBT!H$3+TRE!H$3+MAE!H$3+TEL!H$3+WWP!H$3+OIS!H$3</f>
        <v>206569.43557937696</v>
      </c>
      <c r="I3" s="46">
        <f>ISI!I$3+NFM!I$3+CHI!I$3+NMM!I$3+PPA!I$3+FBT!I$3+TRE!I$3+MAE!I$3+TEL!I$3+WWP!I$3+OIS!I$3</f>
        <v>208644.17069820504</v>
      </c>
      <c r="J3" s="46">
        <f>ISI!J$3+NFM!J$3+CHI!J$3+NMM!J$3+PPA!J$3+FBT!J$3+TRE!J$3+MAE!J$3+TEL!J$3+WWP!J$3+OIS!J$3</f>
        <v>199923.88102077122</v>
      </c>
      <c r="K3" s="46">
        <f>ISI!K$3+NFM!K$3+CHI!K$3+NMM!K$3+PPA!K$3+FBT!K$3+TRE!K$3+MAE!K$3+TEL!K$3+WWP!K$3+OIS!K$3</f>
        <v>183154.52859570165</v>
      </c>
      <c r="L3" s="46">
        <f>ISI!L$3+NFM!L$3+CHI!L$3+NMM!L$3+PPA!L$3+FBT!L$3+TRE!L$3+MAE!L$3+TEL!L$3+WWP!L$3+OIS!L$3</f>
        <v>181672.27988678479</v>
      </c>
      <c r="M3" s="46">
        <f>ISI!M$3+NFM!M$3+CHI!M$3+NMM!M$3+PPA!M$3+FBT!M$3+TRE!M$3+MAE!M$3+TEL!M$3+WWP!M$3+OIS!M$3</f>
        <v>187106.56067295058</v>
      </c>
      <c r="N3" s="46">
        <f>ISI!N$3+NFM!N$3+CHI!N$3+NMM!N$3+PPA!N$3+FBT!N$3+TRE!N$3+MAE!N$3+TEL!N$3+WWP!N$3+OIS!N$3</f>
        <v>186085.63258416264</v>
      </c>
      <c r="O3" s="46">
        <f>ISI!O$3+NFM!O$3+CHI!O$3+NMM!O$3+PPA!O$3+FBT!O$3+TRE!O$3+MAE!O$3+TEL!O$3+WWP!O$3+OIS!O$3</f>
        <v>188174.01020765584</v>
      </c>
      <c r="P3" s="46">
        <f>ISI!P$3+NFM!P$3+CHI!P$3+NMM!P$3+PPA!P$3+FBT!P$3+TRE!P$3+MAE!P$3+TEL!P$3+WWP!P$3+OIS!P$3</f>
        <v>189645.07752519718</v>
      </c>
      <c r="Q3" s="46">
        <f>ISI!Q$3+NFM!Q$3+CHI!Q$3+NMM!Q$3+PPA!Q$3+FBT!Q$3+TRE!Q$3+MAE!Q$3+TEL!Q$3+WWP!Q$3+OIS!Q$3</f>
        <v>195632.05583559815</v>
      </c>
    </row>
    <row r="4" spans="1:17" x14ac:dyDescent="0.25">
      <c r="A4" s="18" t="s">
        <v>13</v>
      </c>
      <c r="B4" s="35">
        <f>ISI!B$3</f>
        <v>6408.3624266751149</v>
      </c>
      <c r="C4" s="35">
        <f>ISI!C$3</f>
        <v>5589.0049641008</v>
      </c>
      <c r="D4" s="35">
        <f>ISI!D$3</f>
        <v>4944.2655017503484</v>
      </c>
      <c r="E4" s="35">
        <f>ISI!E$3</f>
        <v>4540.1416235883071</v>
      </c>
      <c r="F4" s="35">
        <f>ISI!F$3</f>
        <v>5214.5750966511177</v>
      </c>
      <c r="G4" s="35">
        <f>ISI!G$3</f>
        <v>5363.9253506569148</v>
      </c>
      <c r="H4" s="35">
        <f>ISI!H$3</f>
        <v>5097.0285962709313</v>
      </c>
      <c r="I4" s="35">
        <f>ISI!I$3</f>
        <v>5763.4849740710597</v>
      </c>
      <c r="J4" s="35">
        <f>ISI!J$3</f>
        <v>5866.0891884413268</v>
      </c>
      <c r="K4" s="35">
        <f>ISI!K$3</f>
        <v>4035.6129174634293</v>
      </c>
      <c r="L4" s="35">
        <f>ISI!L$3</f>
        <v>3692.5532787170737</v>
      </c>
      <c r="M4" s="35">
        <f>ISI!M$3</f>
        <v>4497.5236842822624</v>
      </c>
      <c r="N4" s="35">
        <f>ISI!N$3</f>
        <v>3189.8465908222324</v>
      </c>
      <c r="O4" s="35">
        <f>ISI!O$3</f>
        <v>3322.7191899871355</v>
      </c>
      <c r="P4" s="35">
        <f>ISI!P$3</f>
        <v>2955.3787791614609</v>
      </c>
      <c r="Q4" s="35">
        <f>ISI!Q$3</f>
        <v>2937.7138661522031</v>
      </c>
    </row>
    <row r="5" spans="1:17" x14ac:dyDescent="0.25">
      <c r="A5" s="23" t="s">
        <v>12</v>
      </c>
      <c r="B5" s="37">
        <f>NFM!B$3</f>
        <v>3433.538163069863</v>
      </c>
      <c r="C5" s="37">
        <f>NFM!C$3</f>
        <v>2994.5344161477901</v>
      </c>
      <c r="D5" s="37">
        <f>NFM!D$3</f>
        <v>2649.0892927567302</v>
      </c>
      <c r="E5" s="37">
        <f>NFM!E$3</f>
        <v>2432.5636554891926</v>
      </c>
      <c r="F5" s="37">
        <f>NFM!F$3</f>
        <v>2793.9185405646244</v>
      </c>
      <c r="G5" s="37">
        <f>NFM!G$3</f>
        <v>2873.9389518101761</v>
      </c>
      <c r="H5" s="37">
        <f>NFM!H$3</f>
        <v>2730.9382707049372</v>
      </c>
      <c r="I5" s="37">
        <f>NFM!I$3</f>
        <v>3088.0191058451064</v>
      </c>
      <c r="J5" s="37">
        <f>NFM!J$3</f>
        <v>3142.9934444164815</v>
      </c>
      <c r="K5" s="37">
        <f>NFM!K$3</f>
        <v>2668.4037328457416</v>
      </c>
      <c r="L5" s="37">
        <f>NFM!L$3</f>
        <v>3155.7266080676995</v>
      </c>
      <c r="M5" s="37">
        <f>NFM!M$3</f>
        <v>3214.5853629349504</v>
      </c>
      <c r="N5" s="37">
        <f>NFM!N$3</f>
        <v>3246.3138551795773</v>
      </c>
      <c r="O5" s="37">
        <f>NFM!O$3</f>
        <v>3102.8893297728014</v>
      </c>
      <c r="P5" s="37">
        <f>NFM!P$3</f>
        <v>3379.1358605645546</v>
      </c>
      <c r="Q5" s="37">
        <f>NFM!Q$3</f>
        <v>3942.1943275085232</v>
      </c>
    </row>
    <row r="6" spans="1:17" x14ac:dyDescent="0.25">
      <c r="A6" s="21" t="s">
        <v>44</v>
      </c>
      <c r="B6" s="35">
        <f>NFM!B$4</f>
        <v>47.06798578878503</v>
      </c>
      <c r="C6" s="35">
        <f>NFM!C$4</f>
        <v>41.049988859670648</v>
      </c>
      <c r="D6" s="35">
        <f>NFM!D$4</f>
        <v>36.314522007006261</v>
      </c>
      <c r="E6" s="35">
        <f>NFM!E$4</f>
        <v>79.259528831007586</v>
      </c>
      <c r="F6" s="35">
        <f>NFM!F$4</f>
        <v>79.54796219826278</v>
      </c>
      <c r="G6" s="35">
        <f>NFM!G$4</f>
        <v>153.83115416048113</v>
      </c>
      <c r="H6" s="35">
        <f>NFM!H$4</f>
        <v>127.17201960023067</v>
      </c>
      <c r="I6" s="35">
        <f>NFM!I$4</f>
        <v>143.80025739397271</v>
      </c>
      <c r="J6" s="35">
        <f>NFM!J$4</f>
        <v>146.36025581550567</v>
      </c>
      <c r="K6" s="35">
        <f>NFM!K$4</f>
        <v>103.02363604274902</v>
      </c>
      <c r="L6" s="35">
        <f>NFM!L$4</f>
        <v>108.25332075386369</v>
      </c>
      <c r="M6" s="35">
        <f>NFM!M$4</f>
        <v>107.06396526315005</v>
      </c>
      <c r="N6" s="35">
        <f>NFM!N$4</f>
        <v>119.85368250914337</v>
      </c>
      <c r="O6" s="35">
        <f>NFM!O$4</f>
        <v>115.64331025994007</v>
      </c>
      <c r="P6" s="35">
        <f>NFM!P$4</f>
        <v>131.53770370009397</v>
      </c>
      <c r="Q6" s="35">
        <f>NFM!Q$4</f>
        <v>163.43725744827861</v>
      </c>
    </row>
    <row r="7" spans="1:17" x14ac:dyDescent="0.25">
      <c r="A7" s="21" t="s">
        <v>59</v>
      </c>
      <c r="B7" s="35">
        <f>NFM!B$5</f>
        <v>1439.0108649852907</v>
      </c>
      <c r="C7" s="35">
        <f>NFM!C$5</f>
        <v>1255.0224741222353</v>
      </c>
      <c r="D7" s="35">
        <f>NFM!D$5</f>
        <v>1110.2449116758423</v>
      </c>
      <c r="E7" s="35">
        <f>NFM!E$5</f>
        <v>1019.4980698532747</v>
      </c>
      <c r="F7" s="35">
        <f>NFM!F$5</f>
        <v>1170.943483022686</v>
      </c>
      <c r="G7" s="35">
        <f>NFM!G$5</f>
        <v>1204.4803874443298</v>
      </c>
      <c r="H7" s="35">
        <f>NFM!H$5</f>
        <v>1144.5481764020758</v>
      </c>
      <c r="I7" s="35">
        <f>NFM!I$5</f>
        <v>1294.2023165457542</v>
      </c>
      <c r="J7" s="35">
        <f>NFM!J$5</f>
        <v>1317.2423023395509</v>
      </c>
      <c r="K7" s="35">
        <f>NFM!K$5</f>
        <v>927.21272438474125</v>
      </c>
      <c r="L7" s="35">
        <f>NFM!L$5</f>
        <v>974.27988678477311</v>
      </c>
      <c r="M7" s="35">
        <f>NFM!M$5</f>
        <v>963.57568736835037</v>
      </c>
      <c r="N7" s="35">
        <f>NFM!N$5</f>
        <v>1078.6831425822902</v>
      </c>
      <c r="O7" s="35">
        <f>NFM!O$5</f>
        <v>1040.7897923394605</v>
      </c>
      <c r="P7" s="35">
        <f>NFM!P$5</f>
        <v>1183.8393333008453</v>
      </c>
      <c r="Q7" s="35">
        <f>NFM!Q$5</f>
        <v>1397.3885511827818</v>
      </c>
    </row>
    <row r="8" spans="1:17" x14ac:dyDescent="0.25">
      <c r="A8" s="21" t="s">
        <v>42</v>
      </c>
      <c r="B8" s="35">
        <f>NFM!B$8</f>
        <v>508.44844731049625</v>
      </c>
      <c r="C8" s="35">
        <f>NFM!C$8</f>
        <v>443.43947904364904</v>
      </c>
      <c r="D8" s="35">
        <f>NFM!D$8</f>
        <v>392.28494739803909</v>
      </c>
      <c r="E8" s="35">
        <f>NFM!E$8</f>
        <v>314.30798695163571</v>
      </c>
      <c r="F8" s="35">
        <f>NFM!F$8</f>
        <v>372.48361232098978</v>
      </c>
      <c r="G8" s="35">
        <f>NFM!G$8</f>
        <v>311.14702276103549</v>
      </c>
      <c r="H8" s="35">
        <f>NFM!H$8</f>
        <v>314.66989830055468</v>
      </c>
      <c r="I8" s="35">
        <f>NFM!I$8</f>
        <v>355.81421535962545</v>
      </c>
      <c r="J8" s="35">
        <f>NFM!J$8</f>
        <v>362.14858392187398</v>
      </c>
      <c r="K8" s="35">
        <f>NFM!K$8</f>
        <v>710.95464803351001</v>
      </c>
      <c r="L8" s="35">
        <f>NFM!L$8</f>
        <v>1098.9135137442895</v>
      </c>
      <c r="M8" s="35">
        <f>NFM!M$8</f>
        <v>1180.3700229350998</v>
      </c>
      <c r="N8" s="35">
        <f>NFM!N$8</f>
        <v>969.09388750585367</v>
      </c>
      <c r="O8" s="35">
        <f>NFM!O$8</f>
        <v>905.66643483394046</v>
      </c>
      <c r="P8" s="35">
        <f>NFM!P$8</f>
        <v>879.91949026276961</v>
      </c>
      <c r="Q8" s="35">
        <f>NFM!Q$8</f>
        <v>983.97996769468068</v>
      </c>
    </row>
    <row r="9" spans="1:17" x14ac:dyDescent="0.25">
      <c r="A9" s="23" t="s">
        <v>11</v>
      </c>
      <c r="B9" s="37">
        <f>CHI!B$3</f>
        <v>29030.986924592515</v>
      </c>
      <c r="C9" s="37">
        <f>CHI!C$3</f>
        <v>29066.632430350495</v>
      </c>
      <c r="D9" s="37">
        <f>CHI!D$3</f>
        <v>27419.318000137038</v>
      </c>
      <c r="E9" s="37">
        <f>CHI!E$3</f>
        <v>27616.702115750588</v>
      </c>
      <c r="F9" s="37">
        <f>CHI!F$3</f>
        <v>27122.503343612869</v>
      </c>
      <c r="G9" s="37">
        <f>CHI!G$3</f>
        <v>27915.67309776718</v>
      </c>
      <c r="H9" s="37">
        <f>CHI!H$3</f>
        <v>28720.493190941132</v>
      </c>
      <c r="I9" s="37">
        <f>CHI!I$3</f>
        <v>28405.709961332326</v>
      </c>
      <c r="J9" s="37">
        <f>CHI!J$3</f>
        <v>27460.153512769102</v>
      </c>
      <c r="K9" s="37">
        <f>CHI!K$3</f>
        <v>26445.463174263383</v>
      </c>
      <c r="L9" s="37">
        <f>CHI!L$3</f>
        <v>25846</v>
      </c>
      <c r="M9" s="37">
        <f>CHI!M$3</f>
        <v>27083.623346922544</v>
      </c>
      <c r="N9" s="37">
        <f>CHI!N$3</f>
        <v>26732.185279012687</v>
      </c>
      <c r="O9" s="37">
        <f>CHI!O$3</f>
        <v>28387.785273010311</v>
      </c>
      <c r="P9" s="37">
        <f>CHI!P$3</f>
        <v>28363.845733468654</v>
      </c>
      <c r="Q9" s="37">
        <f>CHI!Q$3</f>
        <v>28926.082508059688</v>
      </c>
    </row>
    <row r="10" spans="1:17" x14ac:dyDescent="0.25">
      <c r="A10" s="21" t="s">
        <v>61</v>
      </c>
      <c r="B10" s="35">
        <f>CHI!B$5</f>
        <v>2851.3537033129601</v>
      </c>
      <c r="C10" s="35">
        <f>CHI!C$5</f>
        <v>3681.1288884728615</v>
      </c>
      <c r="D10" s="35">
        <f>CHI!D$5</f>
        <v>3854.7706438398268</v>
      </c>
      <c r="E10" s="35">
        <f>CHI!E$5</f>
        <v>4754.8674633304199</v>
      </c>
      <c r="F10" s="35">
        <f>CHI!F$5</f>
        <v>4780.2138586397432</v>
      </c>
      <c r="G10" s="35">
        <f>CHI!G$5</f>
        <v>4856.9207666178545</v>
      </c>
      <c r="H10" s="35">
        <f>CHI!H$5</f>
        <v>5334.9999823357775</v>
      </c>
      <c r="I10" s="35">
        <f>CHI!I$5</f>
        <v>5445.0411510677131</v>
      </c>
      <c r="J10" s="35">
        <f>CHI!J$5</f>
        <v>5471.8768781697727</v>
      </c>
      <c r="K10" s="35">
        <f>CHI!K$5</f>
        <v>5235.049184771693</v>
      </c>
      <c r="L10" s="35">
        <f>CHI!L$5</f>
        <v>5588.5368251625541</v>
      </c>
      <c r="M10" s="35">
        <f>CHI!M$5</f>
        <v>6217.8292180773624</v>
      </c>
      <c r="N10" s="35">
        <f>CHI!N$5</f>
        <v>5762.152475059278</v>
      </c>
      <c r="O10" s="35">
        <f>CHI!O$5</f>
        <v>6797.5432848751334</v>
      </c>
      <c r="P10" s="35">
        <f>CHI!P$5</f>
        <v>5415.5077236261313</v>
      </c>
      <c r="Q10" s="35">
        <f>CHI!Q$5</f>
        <v>5148.9601185150623</v>
      </c>
    </row>
    <row r="11" spans="1:17" x14ac:dyDescent="0.25">
      <c r="A11" s="21" t="s">
        <v>40</v>
      </c>
      <c r="B11" s="35">
        <f>CHI!B$6</f>
        <v>14171.752153753134</v>
      </c>
      <c r="C11" s="35">
        <f>CHI!C$6</f>
        <v>12278.441134519937</v>
      </c>
      <c r="D11" s="35">
        <f>CHI!D$6</f>
        <v>10320.822622953219</v>
      </c>
      <c r="E11" s="35">
        <f>CHI!E$6</f>
        <v>9049.0058155232691</v>
      </c>
      <c r="F11" s="35">
        <f>CHI!F$6</f>
        <v>9171.2180919300517</v>
      </c>
      <c r="G11" s="35">
        <f>CHI!G$6</f>
        <v>9545.8540003450762</v>
      </c>
      <c r="H11" s="35">
        <f>CHI!H$6</f>
        <v>8740.9590887786944</v>
      </c>
      <c r="I11" s="35">
        <f>CHI!I$6</f>
        <v>9217.575603542864</v>
      </c>
      <c r="J11" s="35">
        <f>CHI!J$6</f>
        <v>9335.6245901251823</v>
      </c>
      <c r="K11" s="35">
        <f>CHI!K$6</f>
        <v>9077.207212021327</v>
      </c>
      <c r="L11" s="35">
        <f>CHI!L$6</f>
        <v>8392.463174837445</v>
      </c>
      <c r="M11" s="35">
        <f>CHI!M$6</f>
        <v>8887.0728401905126</v>
      </c>
      <c r="N11" s="35">
        <f>CHI!N$6</f>
        <v>9317.6428860652504</v>
      </c>
      <c r="O11" s="35">
        <f>CHI!O$6</f>
        <v>9802.3842648365353</v>
      </c>
      <c r="P11" s="35">
        <f>CHI!P$6</f>
        <v>11646.714151617838</v>
      </c>
      <c r="Q11" s="35">
        <f>CHI!Q$6</f>
        <v>12336.223565197606</v>
      </c>
    </row>
    <row r="12" spans="1:17" x14ac:dyDescent="0.25">
      <c r="A12" s="21" t="s">
        <v>39</v>
      </c>
      <c r="B12" s="35">
        <f>CHI!B$7</f>
        <v>12007.881067526419</v>
      </c>
      <c r="C12" s="35">
        <f>CHI!C$7</f>
        <v>13107.062407357695</v>
      </c>
      <c r="D12" s="35">
        <f>CHI!D$7</f>
        <v>13243.724733343992</v>
      </c>
      <c r="E12" s="35">
        <f>CHI!E$7</f>
        <v>13812.828836896899</v>
      </c>
      <c r="F12" s="35">
        <f>CHI!F$7</f>
        <v>13171.071393043074</v>
      </c>
      <c r="G12" s="35">
        <f>CHI!G$7</f>
        <v>13512.898330804248</v>
      </c>
      <c r="H12" s="35">
        <f>CHI!H$7</f>
        <v>14644.53411982666</v>
      </c>
      <c r="I12" s="35">
        <f>CHI!I$7</f>
        <v>13743.093206721749</v>
      </c>
      <c r="J12" s="35">
        <f>CHI!J$7</f>
        <v>12652.652044474147</v>
      </c>
      <c r="K12" s="35">
        <f>CHI!K$7</f>
        <v>12133.206777470363</v>
      </c>
      <c r="L12" s="35">
        <f>CHI!L$7</f>
        <v>11865</v>
      </c>
      <c r="M12" s="35">
        <f>CHI!M$7</f>
        <v>11978.721288654669</v>
      </c>
      <c r="N12" s="35">
        <f>CHI!N$7</f>
        <v>11652.389917888158</v>
      </c>
      <c r="O12" s="35">
        <f>CHI!O$7</f>
        <v>11787.857723298643</v>
      </c>
      <c r="P12" s="35">
        <f>CHI!P$7</f>
        <v>11301.623858224686</v>
      </c>
      <c r="Q12" s="35">
        <f>CHI!Q$7</f>
        <v>11440.898824347019</v>
      </c>
    </row>
    <row r="13" spans="1:17" x14ac:dyDescent="0.25">
      <c r="A13" s="23" t="s">
        <v>10</v>
      </c>
      <c r="B13" s="37">
        <f>NMM!B$3</f>
        <v>9213.6843990685993</v>
      </c>
      <c r="C13" s="37">
        <f>NMM!C$3</f>
        <v>9289.3241050899287</v>
      </c>
      <c r="D13" s="37">
        <f>NMM!D$3</f>
        <v>9254.733572391111</v>
      </c>
      <c r="E13" s="37">
        <f>NMM!E$3</f>
        <v>9036.1580655994621</v>
      </c>
      <c r="F13" s="37">
        <f>NMM!F$3</f>
        <v>8650.2857269180167</v>
      </c>
      <c r="G13" s="37">
        <f>NMM!G$3</f>
        <v>8783.8716670279646</v>
      </c>
      <c r="H13" s="37">
        <f>NMM!H$3</f>
        <v>8833.1434534013351</v>
      </c>
      <c r="I13" s="37">
        <f>NMM!I$3</f>
        <v>9398.4221929651794</v>
      </c>
      <c r="J13" s="37">
        <f>NMM!J$3</f>
        <v>8789.5173866375026</v>
      </c>
      <c r="K13" s="37">
        <f>NMM!K$3</f>
        <v>7642.8297352424433</v>
      </c>
      <c r="L13" s="37">
        <f>NMM!L$3</f>
        <v>7489</v>
      </c>
      <c r="M13" s="37">
        <f>NMM!M$3</f>
        <v>7847.2705578204259</v>
      </c>
      <c r="N13" s="37">
        <f>NMM!N$3</f>
        <v>7461.0387690123916</v>
      </c>
      <c r="O13" s="37">
        <f>NMM!O$3</f>
        <v>7336.0812226475682</v>
      </c>
      <c r="P13" s="37">
        <f>NMM!P$3</f>
        <v>7405.9255211179625</v>
      </c>
      <c r="Q13" s="37">
        <f>NMM!Q$3</f>
        <v>7046.1960193818668</v>
      </c>
    </row>
    <row r="14" spans="1:17" x14ac:dyDescent="0.25">
      <c r="A14" s="21" t="s">
        <v>38</v>
      </c>
      <c r="B14" s="35">
        <f>NMM!B$4</f>
        <v>4109.931694844744</v>
      </c>
      <c r="C14" s="35">
        <f>NMM!C$4</f>
        <v>3685.1221587857076</v>
      </c>
      <c r="D14" s="35">
        <f>NMM!D$4</f>
        <v>3702.6445674284751</v>
      </c>
      <c r="E14" s="35">
        <f>NMM!E$4</f>
        <v>3907.3123682478358</v>
      </c>
      <c r="F14" s="35">
        <f>NMM!F$4</f>
        <v>3859.5050216494265</v>
      </c>
      <c r="G14" s="35">
        <f>NMM!G$4</f>
        <v>3939.2869904247009</v>
      </c>
      <c r="H14" s="35">
        <f>NMM!H$4</f>
        <v>4100.8379938018097</v>
      </c>
      <c r="I14" s="35">
        <f>NMM!I$4</f>
        <v>4411.4639824713604</v>
      </c>
      <c r="J14" s="35">
        <f>NMM!J$4</f>
        <v>3734.0305777068243</v>
      </c>
      <c r="K14" s="35">
        <f>NMM!K$4</f>
        <v>3521.8557067691045</v>
      </c>
      <c r="L14" s="35">
        <f>NMM!L$4</f>
        <v>3264.1315059100061</v>
      </c>
      <c r="M14" s="35">
        <f>NMM!M$4</f>
        <v>3506.3045984041364</v>
      </c>
      <c r="N14" s="35">
        <f>NMM!N$4</f>
        <v>3163.2072053975526</v>
      </c>
      <c r="O14" s="35">
        <f>NMM!O$4</f>
        <v>3025.1553314307503</v>
      </c>
      <c r="P14" s="35">
        <f>NMM!P$4</f>
        <v>3293.0678636500902</v>
      </c>
      <c r="Q14" s="35">
        <f>NMM!Q$4</f>
        <v>3579.9454160430973</v>
      </c>
    </row>
    <row r="15" spans="1:17" x14ac:dyDescent="0.25">
      <c r="A15" s="21" t="s">
        <v>37</v>
      </c>
      <c r="B15" s="35">
        <f>NMM!B$5</f>
        <v>1765.1163892384579</v>
      </c>
      <c r="C15" s="35">
        <f>NMM!C$5</f>
        <v>2608.7936892241232</v>
      </c>
      <c r="D15" s="35">
        <f>NMM!D$5</f>
        <v>2559.1336705554345</v>
      </c>
      <c r="E15" s="35">
        <f>NMM!E$5</f>
        <v>2109.2830999720222</v>
      </c>
      <c r="F15" s="35">
        <f>NMM!F$5</f>
        <v>1947.3351347390103</v>
      </c>
      <c r="G15" s="35">
        <f>NMM!G$5</f>
        <v>1978.6778400166177</v>
      </c>
      <c r="H15" s="35">
        <f>NMM!H$5</f>
        <v>1837.629214325817</v>
      </c>
      <c r="I15" s="35">
        <f>NMM!I$5</f>
        <v>1881.5884336215177</v>
      </c>
      <c r="J15" s="35">
        <f>NMM!J$5</f>
        <v>2455.3904138364146</v>
      </c>
      <c r="K15" s="35">
        <f>NMM!K$5</f>
        <v>2104.0450244996637</v>
      </c>
      <c r="L15" s="35">
        <f>NMM!L$5</f>
        <v>1951.2907940118716</v>
      </c>
      <c r="M15" s="35">
        <f>NMM!M$5</f>
        <v>1793.9672619105208</v>
      </c>
      <c r="N15" s="35">
        <f>NMM!N$5</f>
        <v>1961.2391238657788</v>
      </c>
      <c r="O15" s="35">
        <f>NMM!O$5</f>
        <v>1993.026060049765</v>
      </c>
      <c r="P15" s="35">
        <f>NMM!P$5</f>
        <v>1914.3596867232559</v>
      </c>
      <c r="Q15" s="35">
        <f>NMM!Q$5</f>
        <v>1372.3168393231067</v>
      </c>
    </row>
    <row r="16" spans="1:17" x14ac:dyDescent="0.25">
      <c r="A16" s="21" t="s">
        <v>57</v>
      </c>
      <c r="B16" s="35">
        <f>NMM!B$6</f>
        <v>3338.6363149853973</v>
      </c>
      <c r="C16" s="35">
        <f>NMM!C$6</f>
        <v>2995.4082570800983</v>
      </c>
      <c r="D16" s="35">
        <f>NMM!D$6</f>
        <v>2992.9553344072015</v>
      </c>
      <c r="E16" s="35">
        <f>NMM!E$6</f>
        <v>3019.5625973796036</v>
      </c>
      <c r="F16" s="35">
        <f>NMM!F$6</f>
        <v>2843.44557052958</v>
      </c>
      <c r="G16" s="35">
        <f>NMM!G$6</f>
        <v>2865.906836586646</v>
      </c>
      <c r="H16" s="35">
        <f>NMM!H$6</f>
        <v>2894.6762452737084</v>
      </c>
      <c r="I16" s="35">
        <f>NMM!I$6</f>
        <v>3105.3697768723014</v>
      </c>
      <c r="J16" s="35">
        <f>NMM!J$6</f>
        <v>2600.0963950942637</v>
      </c>
      <c r="K16" s="35">
        <f>NMM!K$6</f>
        <v>2016.9290039736752</v>
      </c>
      <c r="L16" s="35">
        <f>NMM!L$6</f>
        <v>2273.5777000781222</v>
      </c>
      <c r="M16" s="35">
        <f>NMM!M$6</f>
        <v>2546.9986975057686</v>
      </c>
      <c r="N16" s="35">
        <f>NMM!N$6</f>
        <v>2336.5924397490603</v>
      </c>
      <c r="O16" s="35">
        <f>NMM!O$6</f>
        <v>2317.899831167053</v>
      </c>
      <c r="P16" s="35">
        <f>NMM!P$6</f>
        <v>2198.4979707446159</v>
      </c>
      <c r="Q16" s="35">
        <f>NMM!Q$6</f>
        <v>2093.9337640156627</v>
      </c>
    </row>
    <row r="17" spans="1:17" x14ac:dyDescent="0.25">
      <c r="A17" s="23" t="s">
        <v>9</v>
      </c>
      <c r="B17" s="37">
        <f>PPA!B$3</f>
        <v>13139.888948593945</v>
      </c>
      <c r="C17" s="37">
        <f>PPA!C$3</f>
        <v>13336.99039437902</v>
      </c>
      <c r="D17" s="37">
        <f>PPA!D$3</f>
        <v>12812.050339172736</v>
      </c>
      <c r="E17" s="37">
        <f>PPA!E$3</f>
        <v>12147.095040859735</v>
      </c>
      <c r="F17" s="37">
        <f>PPA!F$3</f>
        <v>11970.686739397153</v>
      </c>
      <c r="G17" s="37">
        <f>PPA!G$3</f>
        <v>11315.846520702362</v>
      </c>
      <c r="H17" s="37">
        <f>PPA!H$3</f>
        <v>10624.048382116503</v>
      </c>
      <c r="I17" s="37">
        <f>PPA!I$3</f>
        <v>10267.149062334782</v>
      </c>
      <c r="J17" s="37">
        <f>PPA!J$3</f>
        <v>9607.7120926747266</v>
      </c>
      <c r="K17" s="37">
        <f>PPA!K$3</f>
        <v>8814.1446371953061</v>
      </c>
      <c r="L17" s="37">
        <f>PPA!L$3</f>
        <v>8371</v>
      </c>
      <c r="M17" s="37">
        <f>PPA!M$3</f>
        <v>8575.1218057074675</v>
      </c>
      <c r="N17" s="37">
        <f>PPA!N$3</f>
        <v>8424.1032263152174</v>
      </c>
      <c r="O17" s="37">
        <f>PPA!O$3</f>
        <v>8095.830192189077</v>
      </c>
      <c r="P17" s="37">
        <f>PPA!P$3</f>
        <v>8295.9247404168964</v>
      </c>
      <c r="Q17" s="37">
        <f>PPA!Q$3</f>
        <v>8467.9832435667267</v>
      </c>
    </row>
    <row r="18" spans="1:17" x14ac:dyDescent="0.25">
      <c r="A18" s="21" t="s">
        <v>35</v>
      </c>
      <c r="B18" s="35">
        <f>PPA!B$5</f>
        <v>362.2963158820495</v>
      </c>
      <c r="C18" s="35">
        <f>PPA!C$5</f>
        <v>378.48044793282713</v>
      </c>
      <c r="D18" s="35">
        <f>PPA!D$5</f>
        <v>346.49388517568747</v>
      </c>
      <c r="E18" s="35">
        <f>PPA!E$5</f>
        <v>320.38044530633357</v>
      </c>
      <c r="F18" s="35">
        <f>PPA!F$5</f>
        <v>310.23493792882653</v>
      </c>
      <c r="G18" s="35">
        <f>PPA!G$5</f>
        <v>281.120535582336</v>
      </c>
      <c r="H18" s="35">
        <f>PPA!H$5</f>
        <v>254.88903564823238</v>
      </c>
      <c r="I18" s="35">
        <f>PPA!I$5</f>
        <v>244.39046739920471</v>
      </c>
      <c r="J18" s="35">
        <f>PPA!J$5</f>
        <v>231.93997205176498</v>
      </c>
      <c r="K18" s="35">
        <f>PPA!K$5</f>
        <v>28.666431278539637</v>
      </c>
      <c r="L18" s="35">
        <f>PPA!L$5</f>
        <v>134.66838940580925</v>
      </c>
      <c r="M18" s="35">
        <f>PPA!M$5</f>
        <v>145.88085050787211</v>
      </c>
      <c r="N18" s="35">
        <f>PPA!N$5</f>
        <v>110.9276046329818</v>
      </c>
      <c r="O18" s="35">
        <f>PPA!O$5</f>
        <v>90.586721376819781</v>
      </c>
      <c r="P18" s="35">
        <f>PPA!P$5</f>
        <v>84.802843009507043</v>
      </c>
      <c r="Q18" s="35">
        <f>PPA!Q$5</f>
        <v>91.165993029495837</v>
      </c>
    </row>
    <row r="19" spans="1:17" x14ac:dyDescent="0.25">
      <c r="A19" s="21" t="s">
        <v>56</v>
      </c>
      <c r="B19" s="35">
        <f>PPA!B$6</f>
        <v>6316.3113621882831</v>
      </c>
      <c r="C19" s="35">
        <f>PPA!C$6</f>
        <v>6659.4168197757126</v>
      </c>
      <c r="D19" s="35">
        <f>PPA!D$6</f>
        <v>6297.6373986559365</v>
      </c>
      <c r="E19" s="35">
        <f>PPA!E$6</f>
        <v>5888.0601681493918</v>
      </c>
      <c r="F19" s="35">
        <f>PPA!F$6</f>
        <v>5716.0055148129359</v>
      </c>
      <c r="G19" s="35">
        <f>PPA!G$6</f>
        <v>5216.3865097244061</v>
      </c>
      <c r="H19" s="35">
        <f>PPA!H$6</f>
        <v>4735.5814761757865</v>
      </c>
      <c r="I19" s="35">
        <f>PPA!I$6</f>
        <v>4800.0307096324041</v>
      </c>
      <c r="J19" s="35">
        <f>PPA!J$6</f>
        <v>4406.8594689835345</v>
      </c>
      <c r="K19" s="35">
        <f>PPA!K$6</f>
        <v>4289.0426383339163</v>
      </c>
      <c r="L19" s="35">
        <f>PPA!L$6</f>
        <v>3901.3316105941908</v>
      </c>
      <c r="M19" s="35">
        <f>PPA!M$6</f>
        <v>4139.6913877341485</v>
      </c>
      <c r="N19" s="35">
        <f>PPA!N$6</f>
        <v>4214.4836938775707</v>
      </c>
      <c r="O19" s="35">
        <f>PPA!O$6</f>
        <v>3984.2524683548208</v>
      </c>
      <c r="P19" s="35">
        <f>PPA!P$6</f>
        <v>4134.8864379648076</v>
      </c>
      <c r="Q19" s="35">
        <f>PPA!Q$6</f>
        <v>4389.4424894322328</v>
      </c>
    </row>
    <row r="20" spans="1:17" x14ac:dyDescent="0.25">
      <c r="A20" s="21" t="s">
        <v>55</v>
      </c>
      <c r="B20" s="35">
        <f>PPA!B$7</f>
        <v>6461.2812705236129</v>
      </c>
      <c r="C20" s="35">
        <f>PPA!C$7</f>
        <v>6299.0931266704802</v>
      </c>
      <c r="D20" s="35">
        <f>PPA!D$7</f>
        <v>6167.9190553411117</v>
      </c>
      <c r="E20" s="35">
        <f>PPA!E$7</f>
        <v>5938.6544274040089</v>
      </c>
      <c r="F20" s="35">
        <f>PPA!F$7</f>
        <v>5944.4462866553913</v>
      </c>
      <c r="G20" s="35">
        <f>PPA!G$7</f>
        <v>5818.33947539562</v>
      </c>
      <c r="H20" s="35">
        <f>PPA!H$7</f>
        <v>5633.5778702924845</v>
      </c>
      <c r="I20" s="35">
        <f>PPA!I$7</f>
        <v>5222.727885303173</v>
      </c>
      <c r="J20" s="35">
        <f>PPA!J$7</f>
        <v>4968.9126516394272</v>
      </c>
      <c r="K20" s="35">
        <f>PPA!K$7</f>
        <v>4496.4355675828501</v>
      </c>
      <c r="L20" s="35">
        <f>PPA!L$7</f>
        <v>4335</v>
      </c>
      <c r="M20" s="35">
        <f>PPA!M$7</f>
        <v>4289.5495674654467</v>
      </c>
      <c r="N20" s="35">
        <f>PPA!N$7</f>
        <v>4098.6919278046653</v>
      </c>
      <c r="O20" s="35">
        <f>PPA!O$7</f>
        <v>4020.9910024574365</v>
      </c>
      <c r="P20" s="35">
        <f>PPA!P$7</f>
        <v>4076.2354594425815</v>
      </c>
      <c r="Q20" s="35">
        <f>PPA!Q$7</f>
        <v>3987.3747611049985</v>
      </c>
    </row>
    <row r="21" spans="1:17" x14ac:dyDescent="0.25">
      <c r="A21" s="20" t="s">
        <v>54</v>
      </c>
      <c r="B21" s="36">
        <f>FBT!B$3</f>
        <v>43353.036002149376</v>
      </c>
      <c r="C21" s="36">
        <f>FBT!C$3</f>
        <v>42363.939821893342</v>
      </c>
      <c r="D21" s="36">
        <f>FBT!D$3</f>
        <v>43650.503620126532</v>
      </c>
      <c r="E21" s="36">
        <f>FBT!E$3</f>
        <v>44010.97055860293</v>
      </c>
      <c r="F21" s="36">
        <f>FBT!F$3</f>
        <v>45338.285196361263</v>
      </c>
      <c r="G21" s="36">
        <f>FBT!G$3</f>
        <v>43202.904834164314</v>
      </c>
      <c r="H21" s="36">
        <f>FBT!H$3</f>
        <v>41675.273373864715</v>
      </c>
      <c r="I21" s="36">
        <f>FBT!I$3</f>
        <v>42487.793247151763</v>
      </c>
      <c r="J21" s="36">
        <f>FBT!J$3</f>
        <v>41129.473236527127</v>
      </c>
      <c r="K21" s="36">
        <f>FBT!K$3</f>
        <v>40120.564654563073</v>
      </c>
      <c r="L21" s="36">
        <f>FBT!L$3</f>
        <v>39079</v>
      </c>
      <c r="M21" s="36">
        <f>FBT!M$3</f>
        <v>41058.963905737299</v>
      </c>
      <c r="N21" s="36">
        <f>FBT!N$3</f>
        <v>41256.025313710605</v>
      </c>
      <c r="O21" s="36">
        <f>FBT!O$3</f>
        <v>42710.424029998336</v>
      </c>
      <c r="P21" s="36">
        <f>FBT!P$3</f>
        <v>44148.645483644315</v>
      </c>
      <c r="Q21" s="36">
        <f>FBT!Q$3</f>
        <v>45141.985675952201</v>
      </c>
    </row>
    <row r="22" spans="1:17" x14ac:dyDescent="0.25">
      <c r="A22" s="18" t="s">
        <v>53</v>
      </c>
      <c r="B22" s="35">
        <f>TRE!B$3</f>
        <v>24758.493044360857</v>
      </c>
      <c r="C22" s="35">
        <f>TRE!C$3</f>
        <v>25087.827822453575</v>
      </c>
      <c r="D22" s="35">
        <f>TRE!D$3</f>
        <v>25618.390699586598</v>
      </c>
      <c r="E22" s="35">
        <f>TRE!E$3</f>
        <v>24331.131758647713</v>
      </c>
      <c r="F22" s="35">
        <f>TRE!F$3</f>
        <v>23312.442661184246</v>
      </c>
      <c r="G22" s="35">
        <f>TRE!G$3</f>
        <v>23652.720572295686</v>
      </c>
      <c r="H22" s="35">
        <f>TRE!H$3</f>
        <v>23460.641616712273</v>
      </c>
      <c r="I22" s="35">
        <f>TRE!I$3</f>
        <v>23192.312078206152</v>
      </c>
      <c r="J22" s="35">
        <f>TRE!J$3</f>
        <v>22524.657229074262</v>
      </c>
      <c r="K22" s="35">
        <f>TRE!K$3</f>
        <v>20205.182058686914</v>
      </c>
      <c r="L22" s="35">
        <f>TRE!L$3</f>
        <v>21693</v>
      </c>
      <c r="M22" s="35">
        <f>TRE!M$3</f>
        <v>20433.528885353488</v>
      </c>
      <c r="N22" s="35">
        <f>TRE!N$3</f>
        <v>21958.263921062229</v>
      </c>
      <c r="O22" s="35">
        <f>TRE!O$3</f>
        <v>22177.620693368841</v>
      </c>
      <c r="P22" s="35">
        <f>TRE!P$3</f>
        <v>22694.980092122729</v>
      </c>
      <c r="Q22" s="35">
        <f>TRE!Q$3</f>
        <v>25768.807551977759</v>
      </c>
    </row>
    <row r="23" spans="1:17" x14ac:dyDescent="0.25">
      <c r="A23" s="18" t="s">
        <v>52</v>
      </c>
      <c r="B23" s="35">
        <f>MAE!B$3</f>
        <v>64630.724222341625</v>
      </c>
      <c r="C23" s="35">
        <f>MAE!C$3</f>
        <v>63727.401113458371</v>
      </c>
      <c r="D23" s="35">
        <f>MAE!D$3</f>
        <v>61091.062741246598</v>
      </c>
      <c r="E23" s="35">
        <f>MAE!E$3</f>
        <v>57663.718795477442</v>
      </c>
      <c r="F23" s="35">
        <f>MAE!F$3</f>
        <v>57946.745365918352</v>
      </c>
      <c r="G23" s="35">
        <f>MAE!G$3</f>
        <v>55678.517233904182</v>
      </c>
      <c r="H23" s="35">
        <f>MAE!H$3</f>
        <v>55248.671727765417</v>
      </c>
      <c r="I23" s="35">
        <f>MAE!I$3</f>
        <v>56142.769766646277</v>
      </c>
      <c r="J23" s="35">
        <f>MAE!J$3</f>
        <v>53502.642930919254</v>
      </c>
      <c r="K23" s="35">
        <f>MAE!K$3</f>
        <v>47606.882484803195</v>
      </c>
      <c r="L23" s="35">
        <f>MAE!L$3</f>
        <v>48542</v>
      </c>
      <c r="M23" s="35">
        <f>MAE!M$3</f>
        <v>49374.564979616189</v>
      </c>
      <c r="N23" s="35">
        <f>MAE!N$3</f>
        <v>49089.672439796152</v>
      </c>
      <c r="O23" s="35">
        <f>MAE!O$3</f>
        <v>48578.897384936223</v>
      </c>
      <c r="P23" s="35">
        <f>MAE!P$3</f>
        <v>48498.126317433067</v>
      </c>
      <c r="Q23" s="35">
        <f>MAE!Q$3</f>
        <v>48870.678172236061</v>
      </c>
    </row>
    <row r="24" spans="1:17" x14ac:dyDescent="0.25">
      <c r="A24" s="18" t="s">
        <v>51</v>
      </c>
      <c r="B24" s="35">
        <f>TEL!B$3</f>
        <v>8892.4711923099876</v>
      </c>
      <c r="C24" s="35">
        <f>TEL!C$3</f>
        <v>8703.4162396853371</v>
      </c>
      <c r="D24" s="35">
        <f>TEL!D$3</f>
        <v>8337.7109837151402</v>
      </c>
      <c r="E24" s="35">
        <f>TEL!E$3</f>
        <v>7976.0438822344122</v>
      </c>
      <c r="F24" s="35">
        <f>TEL!F$3</f>
        <v>7359.2642946358501</v>
      </c>
      <c r="G24" s="35">
        <f>TEL!G$3</f>
        <v>6594.4071103403421</v>
      </c>
      <c r="H24" s="35">
        <f>TEL!H$3</f>
        <v>6153.1745440219765</v>
      </c>
      <c r="I24" s="35">
        <f>TEL!I$3</f>
        <v>6187.8647771684482</v>
      </c>
      <c r="J24" s="35">
        <f>TEL!J$3</f>
        <v>5720.2746217874719</v>
      </c>
      <c r="K24" s="35">
        <f>TEL!K$3</f>
        <v>4855.908071975281</v>
      </c>
      <c r="L24" s="35">
        <f>TEL!L$3</f>
        <v>4636</v>
      </c>
      <c r="M24" s="35">
        <f>TEL!M$3</f>
        <v>4934.8712339663916</v>
      </c>
      <c r="N24" s="35">
        <f>TEL!N$3</f>
        <v>5079.4996402062161</v>
      </c>
      <c r="O24" s="35">
        <f>TEL!O$3</f>
        <v>4869.8342454889907</v>
      </c>
      <c r="P24" s="35">
        <f>TEL!P$3</f>
        <v>4665.664766960731</v>
      </c>
      <c r="Q24" s="35">
        <f>TEL!Q$3</f>
        <v>4677.5158780718521</v>
      </c>
    </row>
    <row r="25" spans="1:17" x14ac:dyDescent="0.25">
      <c r="A25" s="18" t="s">
        <v>50</v>
      </c>
      <c r="B25" s="35">
        <f>WWP!B$3</f>
        <v>3663.5022986446952</v>
      </c>
      <c r="C25" s="35">
        <f>WWP!C$3</f>
        <v>3521.2829281387503</v>
      </c>
      <c r="D25" s="35">
        <f>WWP!D$3</f>
        <v>3534.4768517461116</v>
      </c>
      <c r="E25" s="35">
        <f>WWP!E$3</f>
        <v>3706.4815851337739</v>
      </c>
      <c r="F25" s="35">
        <f>WWP!F$3</f>
        <v>3268.4506637486043</v>
      </c>
      <c r="G25" s="35">
        <f>WWP!G$3</f>
        <v>3004.5523520485581</v>
      </c>
      <c r="H25" s="35">
        <f>WWP!H$3</f>
        <v>3015.3643032826158</v>
      </c>
      <c r="I25" s="35">
        <f>WWP!I$3</f>
        <v>3242.6940899619544</v>
      </c>
      <c r="J25" s="35">
        <f>WWP!J$3</f>
        <v>3283.9176134637582</v>
      </c>
      <c r="K25" s="35">
        <f>WWP!K$3</f>
        <v>2980.7944746248763</v>
      </c>
      <c r="L25" s="35">
        <f>WWP!L$3</f>
        <v>2652</v>
      </c>
      <c r="M25" s="35">
        <f>WWP!M$3</f>
        <v>3032.7135328626828</v>
      </c>
      <c r="N25" s="35">
        <f>WWP!N$3</f>
        <v>2898.0649994578448</v>
      </c>
      <c r="O25" s="35">
        <f>WWP!O$3</f>
        <v>2888.2209537982553</v>
      </c>
      <c r="P25" s="35">
        <f>WWP!P$3</f>
        <v>2584.1205402451401</v>
      </c>
      <c r="Q25" s="35">
        <f>WWP!Q$3</f>
        <v>2736.4336595818613</v>
      </c>
    </row>
    <row r="26" spans="1:17" x14ac:dyDescent="0.25">
      <c r="A26" s="16" t="s">
        <v>49</v>
      </c>
      <c r="B26" s="34">
        <f>OIS!B$3</f>
        <v>22015.6427249388</v>
      </c>
      <c r="C26" s="34">
        <f>OIS!C$3</f>
        <v>22956.61714072293</v>
      </c>
      <c r="D26" s="34">
        <f>OIS!D$3</f>
        <v>22550.990110316787</v>
      </c>
      <c r="E26" s="34">
        <f>OIS!E$3</f>
        <v>22705.697973804992</v>
      </c>
      <c r="F26" s="34">
        <f>OIS!F$3</f>
        <v>22376.231057465928</v>
      </c>
      <c r="G26" s="34">
        <f>OIS!G$3</f>
        <v>21513.115109473227</v>
      </c>
      <c r="H26" s="34">
        <f>OIS!H$3</f>
        <v>21010.658120295149</v>
      </c>
      <c r="I26" s="34">
        <f>OIS!I$3</f>
        <v>20467.951442522004</v>
      </c>
      <c r="J26" s="34">
        <f>OIS!J$3</f>
        <v>18896.449764060188</v>
      </c>
      <c r="K26" s="34">
        <f>OIS!K$3</f>
        <v>17778.742654038004</v>
      </c>
      <c r="L26" s="34">
        <f>OIS!L$3</f>
        <v>16516</v>
      </c>
      <c r="M26" s="34">
        <f>OIS!M$3</f>
        <v>17053.793377746842</v>
      </c>
      <c r="N26" s="34">
        <f>OIS!N$3</f>
        <v>16750.618549587467</v>
      </c>
      <c r="O26" s="34">
        <f>OIS!O$3</f>
        <v>16703.707692458316</v>
      </c>
      <c r="P26" s="34">
        <f>OIS!P$3</f>
        <v>16653.329690061677</v>
      </c>
      <c r="Q26" s="34">
        <f>OIS!Q$3</f>
        <v>17116.464933109397</v>
      </c>
    </row>
    <row r="27" spans="1:17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17" x14ac:dyDescent="0.25">
      <c r="A28" s="31" t="s">
        <v>77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17" x14ac:dyDescent="0.25">
      <c r="A29" s="50" t="s">
        <v>69</v>
      </c>
      <c r="B29" s="38">
        <f>ISI!B25+NFM!B43+CHI!B32+NMM!B31+PPA!B32+FBT!B12+TRE!B12+MAE!B12+TEL!B12+WWP!B12+OIS!B12</f>
        <v>36670.489630921875</v>
      </c>
      <c r="C29" s="38">
        <f>ISI!C25+NFM!C43+CHI!C32+NMM!C31+PPA!C32+FBT!C12+TRE!C12+MAE!C12+TEL!C12+WWP!C12+OIS!C12</f>
        <v>37683.206939999989</v>
      </c>
      <c r="D29" s="38">
        <f>ISI!D25+NFM!D43+CHI!D32+NMM!D31+PPA!D32+FBT!D12+TRE!D12+MAE!D12+TEL!D12+WWP!D12+OIS!D12</f>
        <v>37169.223859999991</v>
      </c>
      <c r="E29" s="38">
        <f>ISI!E25+NFM!E43+CHI!E32+NMM!E31+PPA!E32+FBT!E12+TRE!E12+MAE!E12+TEL!E12+WWP!E12+OIS!E12</f>
        <v>36977.093800000002</v>
      </c>
      <c r="F29" s="38">
        <f>ISI!F25+NFM!F43+CHI!F32+NMM!F31+PPA!F32+FBT!F12+TRE!F12+MAE!F12+TEL!F12+WWP!F12+OIS!F12</f>
        <v>35822.237899999993</v>
      </c>
      <c r="G29" s="38">
        <f>ISI!G25+NFM!G43+CHI!G32+NMM!G31+PPA!G32+FBT!G12+TRE!G12+MAE!G12+TEL!G12+WWP!G12+OIS!G12</f>
        <v>33482.807702979204</v>
      </c>
      <c r="H29" s="38">
        <f>ISI!H25+NFM!H43+CHI!H32+NMM!H31+PPA!H32+FBT!H12+TRE!H12+MAE!H12+TEL!H12+WWP!H12+OIS!H12</f>
        <v>32435.295689999992</v>
      </c>
      <c r="I29" s="38">
        <f>ISI!I25+NFM!I43+CHI!I32+NMM!I31+PPA!I32+FBT!I12+TRE!I12+MAE!I12+TEL!I12+WWP!I12+OIS!I12</f>
        <v>31634.302659999987</v>
      </c>
      <c r="J29" s="38">
        <f>ISI!J25+NFM!J43+CHI!J32+NMM!J31+PPA!J32+FBT!J12+TRE!J12+MAE!J12+TEL!J12+WWP!J12+OIS!J12</f>
        <v>30821.48342</v>
      </c>
      <c r="K29" s="38">
        <f>ISI!K25+NFM!K43+CHI!K32+NMM!K31+PPA!K32+FBT!K12+TRE!K12+MAE!K12+TEL!K12+WWP!K12+OIS!K12</f>
        <v>26422.596399999995</v>
      </c>
      <c r="L29" s="38">
        <f>ISI!L25+NFM!L43+CHI!L32+NMM!L31+PPA!L32+FBT!L12+TRE!L12+MAE!L12+TEL!L12+WWP!L12+OIS!L12</f>
        <v>28457.505534678581</v>
      </c>
      <c r="M29" s="38">
        <f>ISI!M25+NFM!M43+CHI!M32+NMM!M31+PPA!M32+FBT!M12+TRE!M12+MAE!M12+TEL!M12+WWP!M12+OIS!M12</f>
        <v>27762.249226322394</v>
      </c>
      <c r="N29" s="38">
        <f>ISI!N25+NFM!N43+CHI!N32+NMM!N31+PPA!N32+FBT!N12+TRE!N12+MAE!N12+TEL!N12+WWP!N12+OIS!N12</f>
        <v>27725.020280613891</v>
      </c>
      <c r="O29" s="38">
        <f>ISI!O25+NFM!O43+CHI!O32+NMM!O31+PPA!O32+FBT!O12+TRE!O12+MAE!O12+TEL!O12+WWP!O12+OIS!O12</f>
        <v>29144.321986860621</v>
      </c>
      <c r="P29" s="38">
        <f>ISI!P25+NFM!P43+CHI!P32+NMM!P31+PPA!P32+FBT!P12+TRE!P12+MAE!P12+TEL!P12+WWP!P12+OIS!P12</f>
        <v>27332.652733465358</v>
      </c>
      <c r="Q29" s="38">
        <f>ISI!Q25+NFM!Q43+CHI!Q32+NMM!Q31+PPA!Q32+FBT!Q12+TRE!Q12+MAE!Q12+TEL!Q12+WWP!Q12+OIS!Q12</f>
        <v>28638.568821668603</v>
      </c>
    </row>
    <row r="30" spans="1:17" x14ac:dyDescent="0.25">
      <c r="A30" s="69" t="s">
        <v>33</v>
      </c>
      <c r="B30" s="68">
        <f t="shared" ref="B30:Q30" si="0">B31+B32</f>
        <v>5153.8881331461689</v>
      </c>
      <c r="C30" s="68">
        <f t="shared" si="0"/>
        <v>4602.8706099999881</v>
      </c>
      <c r="D30" s="68">
        <f t="shared" si="0"/>
        <v>4584.5757799999974</v>
      </c>
      <c r="E30" s="68">
        <f t="shared" si="0"/>
        <v>4497.9151199999997</v>
      </c>
      <c r="F30" s="68">
        <f t="shared" si="0"/>
        <v>4470.4665999999997</v>
      </c>
      <c r="G30" s="68">
        <f t="shared" si="0"/>
        <v>4805.9348740557107</v>
      </c>
      <c r="H30" s="68">
        <f t="shared" si="0"/>
        <v>4950.7918600000012</v>
      </c>
      <c r="I30" s="68">
        <f t="shared" si="0"/>
        <v>5099.9246699999994</v>
      </c>
      <c r="J30" s="68">
        <f t="shared" si="0"/>
        <v>4805.7537899999998</v>
      </c>
      <c r="K30" s="68">
        <f t="shared" si="0"/>
        <v>3551.5787399999999</v>
      </c>
      <c r="L30" s="68">
        <f t="shared" si="0"/>
        <v>4160.2891658761309</v>
      </c>
      <c r="M30" s="68">
        <f t="shared" si="0"/>
        <v>3748.1723965154752</v>
      </c>
      <c r="N30" s="68">
        <f t="shared" si="0"/>
        <v>3402.0801802906981</v>
      </c>
      <c r="O30" s="68">
        <f t="shared" si="0"/>
        <v>3035.291461968206</v>
      </c>
      <c r="P30" s="68">
        <f t="shared" si="0"/>
        <v>3200.6431538494162</v>
      </c>
      <c r="Q30" s="68">
        <f t="shared" si="0"/>
        <v>4036.0153820693345</v>
      </c>
    </row>
    <row r="31" spans="1:17" x14ac:dyDescent="0.25">
      <c r="A31" s="53" t="s">
        <v>48</v>
      </c>
      <c r="B31" s="51">
        <f>ISI!B27+NFM!B44+CHI!B33+NMM!B32+PPA!B33+FBT!B13+TRE!B13+MAE!B13+TEL!B13+WWP!B13+OIS!B13</f>
        <v>3209.8970213265206</v>
      </c>
      <c r="C31" s="51">
        <f>ISI!C27+NFM!C44+CHI!C33+NMM!C32+PPA!C33+FBT!C13+TRE!C13+MAE!C13+TEL!C13+WWP!C13+OIS!C13</f>
        <v>2920.319869999988</v>
      </c>
      <c r="D31" s="51">
        <f>ISI!D27+NFM!D44+CHI!D33+NMM!D32+PPA!D33+FBT!D13+TRE!D13+MAE!D13+TEL!D13+WWP!D13+OIS!D13</f>
        <v>2611.3883499999974</v>
      </c>
      <c r="E31" s="51">
        <f>ISI!E27+NFM!E44+CHI!E33+NMM!E32+PPA!E33+FBT!E13+TRE!E13+MAE!E13+TEL!E13+WWP!E13+OIS!E13</f>
        <v>2571.32735</v>
      </c>
      <c r="F31" s="51">
        <f>ISI!F27+NFM!F44+CHI!F33+NMM!F32+PPA!F33+FBT!F13+TRE!F13+MAE!F13+TEL!F13+WWP!F13+OIS!F13</f>
        <v>2723.3166100000003</v>
      </c>
      <c r="G31" s="51">
        <f>ISI!G27+NFM!G44+CHI!G33+NMM!G32+PPA!G33+FBT!G13+TRE!G13+MAE!G13+TEL!G13+WWP!G13+OIS!G13</f>
        <v>3189.1420984596739</v>
      </c>
      <c r="H31" s="51">
        <f>ISI!H27+NFM!H44+CHI!H33+NMM!H32+PPA!H33+FBT!H13+TRE!H13+MAE!H13+TEL!H13+WWP!H13+OIS!H13</f>
        <v>3260.2448500000014</v>
      </c>
      <c r="I31" s="51">
        <f>ISI!I27+NFM!I44+CHI!I33+NMM!I32+PPA!I33+FBT!I13+TRE!I13+MAE!I13+TEL!I13+WWP!I13+OIS!I13</f>
        <v>3420.8623799999996</v>
      </c>
      <c r="J31" s="51">
        <f>ISI!J27+NFM!J44+CHI!J33+NMM!J32+PPA!J33+FBT!J13+TRE!J13+MAE!J13+TEL!J13+WWP!J13+OIS!J13</f>
        <v>3027.7110299999999</v>
      </c>
      <c r="K31" s="51">
        <f>ISI!K27+NFM!K44+CHI!K33+NMM!K32+PPA!K33+FBT!K13+TRE!K13+MAE!K13+TEL!K13+WWP!K13+OIS!K13</f>
        <v>1910.5810399999998</v>
      </c>
      <c r="L31" s="51">
        <f>ISI!L27+NFM!L44+CHI!L33+NMM!L32+PPA!L33+FBT!L13+TRE!L13+MAE!L13+TEL!L13+WWP!L13+OIS!L13</f>
        <v>2660.7891395517313</v>
      </c>
      <c r="M31" s="51">
        <f>ISI!M27+NFM!M44+CHI!M33+NMM!M32+PPA!M33+FBT!M13+TRE!M13+MAE!M13+TEL!M13+WWP!M13+OIS!M13</f>
        <v>2389.5690884792857</v>
      </c>
      <c r="N31" s="51">
        <f>ISI!N27+NFM!N44+CHI!N33+NMM!N32+PPA!N33+FBT!N13+TRE!N13+MAE!N13+TEL!N13+WWP!N13+OIS!N13</f>
        <v>2284.013390015059</v>
      </c>
      <c r="O31" s="51">
        <f>ISI!O27+NFM!O44+CHI!O33+NMM!O32+PPA!O33+FBT!O13+TRE!O13+MAE!O13+TEL!O13+WWP!O13+OIS!O13</f>
        <v>1886.076233860289</v>
      </c>
      <c r="P31" s="51">
        <f>ISI!P27+NFM!P44+CHI!P33+NMM!P32+PPA!P33+FBT!P13+TRE!P13+MAE!P13+TEL!P13+WWP!P13+OIS!P13</f>
        <v>2033.3320853300866</v>
      </c>
      <c r="Q31" s="51">
        <f>ISI!Q27+NFM!Q44+CHI!Q33+NMM!Q32+PPA!Q33+FBT!Q13+TRE!Q13+MAE!Q13+TEL!Q13+WWP!Q13+OIS!Q13</f>
        <v>2826.6115392791062</v>
      </c>
    </row>
    <row r="32" spans="1:17" x14ac:dyDescent="0.25">
      <c r="A32" s="53" t="s">
        <v>47</v>
      </c>
      <c r="B32" s="51">
        <f>ISI!B28</f>
        <v>1943.9911118196485</v>
      </c>
      <c r="C32" s="51">
        <f>ISI!C28</f>
        <v>1682.5507400000001</v>
      </c>
      <c r="D32" s="51">
        <f>ISI!D28</f>
        <v>1973.1874300000002</v>
      </c>
      <c r="E32" s="51">
        <f>ISI!E28</f>
        <v>1926.5877700000001</v>
      </c>
      <c r="F32" s="51">
        <f>ISI!F28</f>
        <v>1747.1499899999999</v>
      </c>
      <c r="G32" s="51">
        <f>ISI!G28</f>
        <v>1616.7927755960366</v>
      </c>
      <c r="H32" s="51">
        <f>ISI!H28</f>
        <v>1690.5470099999998</v>
      </c>
      <c r="I32" s="51">
        <f>ISI!I28</f>
        <v>1679.0622899999998</v>
      </c>
      <c r="J32" s="51">
        <f>ISI!J28</f>
        <v>1778.04276</v>
      </c>
      <c r="K32" s="51">
        <f>ISI!K28</f>
        <v>1640.9977000000001</v>
      </c>
      <c r="L32" s="51">
        <f>ISI!L28</f>
        <v>1499.5000263243994</v>
      </c>
      <c r="M32" s="51">
        <f>ISI!M28</f>
        <v>1358.6033080361897</v>
      </c>
      <c r="N32" s="51">
        <f>ISI!N28</f>
        <v>1118.0667902756388</v>
      </c>
      <c r="O32" s="51">
        <f>ISI!O28</f>
        <v>1149.2152281079168</v>
      </c>
      <c r="P32" s="51">
        <f>ISI!P28</f>
        <v>1167.3110685193296</v>
      </c>
      <c r="Q32" s="51">
        <f>ISI!Q28</f>
        <v>1209.4038427902283</v>
      </c>
    </row>
    <row r="33" spans="1:17" x14ac:dyDescent="0.25">
      <c r="A33" s="67" t="s">
        <v>32</v>
      </c>
      <c r="B33" s="66">
        <f t="shared" ref="B33:Q33" si="1">SUM(B34:B38)</f>
        <v>4945.5434360719937</v>
      </c>
      <c r="C33" s="66">
        <f t="shared" si="1"/>
        <v>6011.5516600000064</v>
      </c>
      <c r="D33" s="66">
        <f t="shared" si="1"/>
        <v>5638.6877799999975</v>
      </c>
      <c r="E33" s="66">
        <f t="shared" si="1"/>
        <v>4992.561300000003</v>
      </c>
      <c r="F33" s="66">
        <f t="shared" si="1"/>
        <v>4816.6345900000033</v>
      </c>
      <c r="G33" s="66">
        <f t="shared" si="1"/>
        <v>4388.2190257184993</v>
      </c>
      <c r="H33" s="66">
        <f t="shared" si="1"/>
        <v>4497.1451799999986</v>
      </c>
      <c r="I33" s="66">
        <f t="shared" si="1"/>
        <v>3970.2766800000004</v>
      </c>
      <c r="J33" s="66">
        <f t="shared" si="1"/>
        <v>3475.6958700000014</v>
      </c>
      <c r="K33" s="66">
        <f t="shared" si="1"/>
        <v>3106.6078399999965</v>
      </c>
      <c r="L33" s="66">
        <f t="shared" si="1"/>
        <v>2878.8363352944225</v>
      </c>
      <c r="M33" s="66">
        <f t="shared" si="1"/>
        <v>3097.531250992417</v>
      </c>
      <c r="N33" s="66">
        <f t="shared" si="1"/>
        <v>2757.5111000905108</v>
      </c>
      <c r="O33" s="66">
        <f t="shared" si="1"/>
        <v>2542.5638511223883</v>
      </c>
      <c r="P33" s="66">
        <f t="shared" si="1"/>
        <v>2224.5259140322573</v>
      </c>
      <c r="Q33" s="66">
        <f t="shared" si="1"/>
        <v>2256.3655020987553</v>
      </c>
    </row>
    <row r="34" spans="1:17" x14ac:dyDescent="0.25">
      <c r="A34" s="53" t="s">
        <v>31</v>
      </c>
      <c r="B34" s="51">
        <f>ISI!B30+NFM!B46+CHI!B35+NMM!B34+PPA!B35+FBT!B15+TRE!B15+MAE!B15+TEL!B15+WWP!B15+OIS!B15</f>
        <v>190.360179612114</v>
      </c>
      <c r="C34" s="51">
        <f>ISI!C30+NFM!C46+CHI!C35+NMM!C34+PPA!C35+FBT!C15+TRE!C15+MAE!C15+TEL!C15+WWP!C15+OIS!C15</f>
        <v>303.8</v>
      </c>
      <c r="D34" s="51">
        <f>ISI!D30+NFM!D46+CHI!D35+NMM!D34+PPA!D35+FBT!D15+TRE!D15+MAE!D15+TEL!D15+WWP!D15+OIS!D15</f>
        <v>209.29993000000002</v>
      </c>
      <c r="E34" s="51">
        <f>ISI!E30+NFM!E46+CHI!E35+NMM!E34+PPA!E35+FBT!E15+TRE!E15+MAE!E15+TEL!E15+WWP!E15+OIS!E15</f>
        <v>68.101380000000006</v>
      </c>
      <c r="F34" s="51">
        <f>ISI!F30+NFM!F46+CHI!F35+NMM!F34+PPA!F35+FBT!F15+TRE!F15+MAE!F15+TEL!F15+WWP!F15+OIS!F15</f>
        <v>45</v>
      </c>
      <c r="G34" s="51">
        <f>ISI!G30+NFM!G46+CHI!G35+NMM!G34+PPA!G35+FBT!G15+TRE!G15+MAE!G15+TEL!G15+WWP!G15+OIS!G15</f>
        <v>32.960733734594371</v>
      </c>
      <c r="H34" s="51">
        <f>ISI!H30+NFM!H46+CHI!H35+NMM!H34+PPA!H35+FBT!H15+TRE!H15+MAE!H15+TEL!H15+WWP!H15+OIS!H15</f>
        <v>24.19951</v>
      </c>
      <c r="I34" s="51">
        <f>ISI!I30+NFM!I46+CHI!I35+NMM!I34+PPA!I35+FBT!I15+TRE!I15+MAE!I15+TEL!I15+WWP!I15+OIS!I15</f>
        <v>26.4</v>
      </c>
      <c r="J34" s="51">
        <f>ISI!J30+NFM!J46+CHI!J35+NMM!J34+PPA!J35+FBT!J15+TRE!J15+MAE!J15+TEL!J15+WWP!J15+OIS!J15</f>
        <v>26.4</v>
      </c>
      <c r="K34" s="51">
        <f>ISI!K30+NFM!K46+CHI!K35+NMM!K34+PPA!K35+FBT!K15+TRE!K15+MAE!K15+TEL!K15+WWP!K15+OIS!K15</f>
        <v>37.4</v>
      </c>
      <c r="L34" s="51">
        <f>ISI!L30+NFM!L46+CHI!L35+NMM!L34+PPA!L35+FBT!L15+TRE!L15+MAE!L15+TEL!L15+WWP!L15+OIS!L15</f>
        <v>24.1712047387025</v>
      </c>
      <c r="M34" s="51">
        <f>ISI!M30+NFM!M46+CHI!M35+NMM!M34+PPA!M35+FBT!M15+TRE!M15+MAE!M15+TEL!M15+WWP!M15+OIS!M15</f>
        <v>32.960733734594378</v>
      </c>
      <c r="N34" s="51">
        <f>ISI!N30+NFM!N46+CHI!N35+NMM!N34+PPA!N35+FBT!N15+TRE!N15+MAE!N15+TEL!N15+WWP!N15+OIS!N15</f>
        <v>30.763351485621499</v>
      </c>
      <c r="O34" s="51">
        <f>ISI!O30+NFM!O46+CHI!O35+NMM!O34+PPA!O35+FBT!O15+TRE!O15+MAE!O15+TEL!O15+WWP!O15+OIS!O15</f>
        <v>34.059424859080991</v>
      </c>
      <c r="P34" s="51">
        <f>ISI!P30+NFM!P46+CHI!P35+NMM!P34+PPA!P35+FBT!P15+TRE!P15+MAE!P15+TEL!P15+WWP!P15+OIS!P15</f>
        <v>32.960733734594399</v>
      </c>
      <c r="Q34" s="51">
        <f>ISI!Q30+NFM!Q46+CHI!Q35+NMM!Q34+PPA!Q35+FBT!Q15+TRE!Q15+MAE!Q15+TEL!Q15+WWP!Q15+OIS!Q15</f>
        <v>34.059424859080899</v>
      </c>
    </row>
    <row r="35" spans="1:17" x14ac:dyDescent="0.25">
      <c r="A35" s="53" t="s">
        <v>30</v>
      </c>
      <c r="B35" s="51">
        <f>ISI!B31+NFM!B47+CHI!B36+NMM!B35+PPA!B36+FBT!B16+TRE!B16+MAE!B16+TEL!B16+WWP!B16+OIS!B16</f>
        <v>1008.5988419304817</v>
      </c>
      <c r="C35" s="51">
        <f>ISI!C31+NFM!C47+CHI!C36+NMM!C35+PPA!C36+FBT!C16+TRE!C16+MAE!C16+TEL!C16+WWP!C16+OIS!C16</f>
        <v>1070.1126300000001</v>
      </c>
      <c r="D35" s="51">
        <f>ISI!D31+NFM!D47+CHI!D36+NMM!D35+PPA!D36+FBT!D16+TRE!D16+MAE!D16+TEL!D16+WWP!D16+OIS!D16</f>
        <v>724.01595999999972</v>
      </c>
      <c r="E35" s="51">
        <f>ISI!E31+NFM!E47+CHI!E36+NMM!E35+PPA!E36+FBT!E16+TRE!E16+MAE!E16+TEL!E16+WWP!E16+OIS!E16</f>
        <v>571.30434000000014</v>
      </c>
      <c r="F35" s="51">
        <f>ISI!F31+NFM!F47+CHI!F36+NMM!F35+PPA!F36+FBT!F16+TRE!F16+MAE!F16+TEL!F16+WWP!F16+OIS!F16</f>
        <v>525.19293000000016</v>
      </c>
      <c r="G35" s="51">
        <f>ISI!G31+NFM!G47+CHI!G36+NMM!G35+PPA!G36+FBT!G16+TRE!G16+MAE!G16+TEL!G16+WWP!G16+OIS!G16</f>
        <v>519.68091364793145</v>
      </c>
      <c r="H35" s="51">
        <f>ISI!H31+NFM!H47+CHI!H36+NMM!H35+PPA!H36+FBT!H16+TRE!H16+MAE!H16+TEL!H16+WWP!H16+OIS!H16</f>
        <v>549.30290000000014</v>
      </c>
      <c r="I35" s="51">
        <f>ISI!I31+NFM!I47+CHI!I36+NMM!I35+PPA!I36+FBT!I16+TRE!I16+MAE!I16+TEL!I16+WWP!I16+OIS!I16</f>
        <v>452.69913000000042</v>
      </c>
      <c r="J35" s="51">
        <f>ISI!J31+NFM!J47+CHI!J36+NMM!J35+PPA!J36+FBT!J16+TRE!J16+MAE!J16+TEL!J16+WWP!J16+OIS!J16</f>
        <v>471.27649999999949</v>
      </c>
      <c r="K35" s="51">
        <f>ISI!K31+NFM!K47+CHI!K36+NMM!K35+PPA!K36+FBT!K16+TRE!K16+MAE!K16+TEL!K16+WWP!K16+OIS!K16</f>
        <v>373.59561000000031</v>
      </c>
      <c r="L35" s="51">
        <f>ISI!L31+NFM!L47+CHI!L36+NMM!L35+PPA!L36+FBT!L16+TRE!L16+MAE!L16+TEL!L16+WWP!L16+OIS!L16</f>
        <v>397.72658046301285</v>
      </c>
      <c r="M35" s="51">
        <f>ISI!M31+NFM!M47+CHI!M36+NMM!M35+PPA!M36+FBT!M16+TRE!M16+MAE!M16+TEL!M16+WWP!M16+OIS!M16</f>
        <v>366.96487877322778</v>
      </c>
      <c r="N35" s="51">
        <f>ISI!N31+NFM!N47+CHI!N36+NMM!N35+PPA!N36+FBT!N16+TRE!N16+MAE!N16+TEL!N16+WWP!N16+OIS!N16</f>
        <v>409.81454886495993</v>
      </c>
      <c r="O35" s="51">
        <f>ISI!O31+NFM!O47+CHI!O36+NMM!O35+PPA!O36+FBT!O16+TRE!O16+MAE!O16+TEL!O16+WWP!O16+OIS!O16</f>
        <v>429.58893303969563</v>
      </c>
      <c r="P35" s="51">
        <f>ISI!P31+NFM!P47+CHI!P36+NMM!P35+PPA!P36+FBT!P16+TRE!P16+MAE!P16+TEL!P16+WWP!P16+OIS!P16</f>
        <v>372.45306459384256</v>
      </c>
      <c r="Q35" s="51">
        <f>ISI!Q31+NFM!Q47+CHI!Q36+NMM!Q35+PPA!Q36+FBT!Q16+TRE!Q16+MAE!Q16+TEL!Q16+WWP!Q16+OIS!Q16</f>
        <v>327.40763300172944</v>
      </c>
    </row>
    <row r="36" spans="1:17" x14ac:dyDescent="0.25">
      <c r="A36" s="53" t="s">
        <v>76</v>
      </c>
      <c r="B36" s="51">
        <f>ISI!B32+NFM!B48+CHI!B37+NMM!B36+PPA!B37+FBT!B17+TRE!B17+MAE!B17+TEL!B17+WWP!B17+OIS!B17</f>
        <v>1234.689793734171</v>
      </c>
      <c r="C36" s="51">
        <f>ISI!C32+NFM!C48+CHI!C37+NMM!C36+PPA!C37+FBT!C17+TRE!C17+MAE!C17+TEL!C17+WWP!C17+OIS!C17</f>
        <v>1594.4155100000062</v>
      </c>
      <c r="D36" s="51">
        <f>ISI!D32+NFM!D48+CHI!D37+NMM!D36+PPA!D37+FBT!D17+TRE!D17+MAE!D17+TEL!D17+WWP!D17+OIS!D17</f>
        <v>1900.7470499999981</v>
      </c>
      <c r="E36" s="51">
        <f>ISI!E32+NFM!E48+CHI!E37+NMM!E36+PPA!E37+FBT!E17+TRE!E17+MAE!E17+TEL!E17+WWP!E17+OIS!E17</f>
        <v>1801.3259400000024</v>
      </c>
      <c r="F36" s="51">
        <f>ISI!F32+NFM!F48+CHI!F37+NMM!F36+PPA!F37+FBT!F17+TRE!F17+MAE!F17+TEL!F17+WWP!F17+OIS!F17</f>
        <v>1710.1336900000024</v>
      </c>
      <c r="G36" s="51">
        <f>ISI!G32+NFM!G48+CHI!G37+NMM!G36+PPA!G37+FBT!G17+TRE!G17+MAE!G17+TEL!G17+WWP!G17+OIS!G17</f>
        <v>1590.2355839739903</v>
      </c>
      <c r="H36" s="51">
        <f>ISI!H32+NFM!H48+CHI!H37+NMM!H36+PPA!H37+FBT!H17+TRE!H17+MAE!H17+TEL!H17+WWP!H17+OIS!H17</f>
        <v>1602.5050899999987</v>
      </c>
      <c r="I36" s="51">
        <f>ISI!I32+NFM!I48+CHI!I37+NMM!I36+PPA!I37+FBT!I17+TRE!I17+MAE!I17+TEL!I17+WWP!I17+OIS!I17</f>
        <v>1386.2677100000001</v>
      </c>
      <c r="J36" s="51">
        <f>ISI!J32+NFM!J48+CHI!J37+NMM!J36+PPA!J37+FBT!J17+TRE!J17+MAE!J17+TEL!J17+WWP!J17+OIS!J17</f>
        <v>1207.9707100000014</v>
      </c>
      <c r="K36" s="51">
        <f>ISI!K32+NFM!K48+CHI!K37+NMM!K36+PPA!K37+FBT!K17+TRE!K17+MAE!K17+TEL!K17+WWP!K17+OIS!K17</f>
        <v>947.79307999999583</v>
      </c>
      <c r="L36" s="51">
        <f>ISI!L32+NFM!L48+CHI!L37+NMM!L36+PPA!L37+FBT!L17+TRE!L17+MAE!L17+TEL!L17+WWP!L17+OIS!L17</f>
        <v>886.28617936754017</v>
      </c>
      <c r="M36" s="51">
        <f>ISI!M32+NFM!M48+CHI!M37+NMM!M36+PPA!M37+FBT!M17+TRE!M17+MAE!M17+TEL!M17+WWP!M17+OIS!M17</f>
        <v>892.430565702438</v>
      </c>
      <c r="N36" s="51">
        <f>ISI!N32+NFM!N48+CHI!N37+NMM!N36+PPA!N37+FBT!N17+TRE!N17+MAE!N17+TEL!N17+WWP!N17+OIS!N17</f>
        <v>825.83992248732829</v>
      </c>
      <c r="O36" s="51">
        <f>ISI!O32+NFM!O48+CHI!O37+NMM!O36+PPA!O37+FBT!O17+TRE!O17+MAE!O17+TEL!O17+WWP!O17+OIS!O17</f>
        <v>894.50218127211701</v>
      </c>
      <c r="P36" s="51">
        <f>ISI!P32+NFM!P48+CHI!P37+NMM!P36+PPA!P37+FBT!P17+TRE!P17+MAE!P17+TEL!P17+WWP!P17+OIS!P17</f>
        <v>822.74416493187891</v>
      </c>
      <c r="Q36" s="51">
        <f>ISI!Q32+NFM!Q48+CHI!Q37+NMM!Q36+PPA!Q37+FBT!Q17+TRE!Q17+MAE!Q17+TEL!Q17+WWP!Q17+OIS!Q17</f>
        <v>940.56578771138436</v>
      </c>
    </row>
    <row r="37" spans="1:17" x14ac:dyDescent="0.25">
      <c r="A37" s="53" t="s">
        <v>29</v>
      </c>
      <c r="B37" s="51">
        <f>ISI!B33+NFM!B49+CHI!B38+NMM!B37+PPA!B38+FBT!B18+TRE!B18+MAE!B18+TEL!B18+WWP!B18+OIS!B18</f>
        <v>1736.8876832714457</v>
      </c>
      <c r="C37" s="51">
        <f>ISI!C33+NFM!C49+CHI!C38+NMM!C37+PPA!C38+FBT!C18+TRE!C18+MAE!C18+TEL!C18+WWP!C18+OIS!C18</f>
        <v>1817.1184300000004</v>
      </c>
      <c r="D37" s="51">
        <f>ISI!D33+NFM!D49+CHI!D38+NMM!D37+PPA!D38+FBT!D18+TRE!D18+MAE!D18+TEL!D18+WWP!D18+OIS!D18</f>
        <v>1672.8436899999997</v>
      </c>
      <c r="E37" s="51">
        <f>ISI!E33+NFM!E49+CHI!E38+NMM!E37+PPA!E38+FBT!E18+TRE!E18+MAE!E18+TEL!E18+WWP!E18+OIS!E18</f>
        <v>1591.90272</v>
      </c>
      <c r="F37" s="51">
        <f>ISI!F33+NFM!F49+CHI!F38+NMM!F37+PPA!F38+FBT!F18+TRE!F18+MAE!F18+TEL!F18+WWP!F18+OIS!F18</f>
        <v>1509.5073300000001</v>
      </c>
      <c r="G37" s="51">
        <f>ISI!G33+NFM!G49+CHI!G38+NMM!G37+PPA!G38+FBT!G18+TRE!G18+MAE!G18+TEL!G18+WWP!G18+OIS!G18</f>
        <v>1352.8224779736659</v>
      </c>
      <c r="H37" s="51">
        <f>ISI!H33+NFM!H49+CHI!H38+NMM!H37+PPA!H38+FBT!H18+TRE!H18+MAE!H18+TEL!H18+WWP!H18+OIS!H18</f>
        <v>1332.9350599999998</v>
      </c>
      <c r="I37" s="51">
        <f>ISI!I33+NFM!I49+CHI!I38+NMM!I37+PPA!I38+FBT!I18+TRE!I18+MAE!I18+TEL!I18+WWP!I18+OIS!I18</f>
        <v>1260.3975399999999</v>
      </c>
      <c r="J37" s="51">
        <f>ISI!J33+NFM!J49+CHI!J38+NMM!J37+PPA!J38+FBT!J18+TRE!J18+MAE!J18+TEL!J18+WWP!J18+OIS!J18</f>
        <v>996.54953000000012</v>
      </c>
      <c r="K37" s="51">
        <f>ISI!K33+NFM!K49+CHI!K38+NMM!K37+PPA!K38+FBT!K18+TRE!K18+MAE!K18+TEL!K18+WWP!K18+OIS!K18</f>
        <v>904.7337</v>
      </c>
      <c r="L37" s="51">
        <f>ISI!L33+NFM!L49+CHI!L38+NMM!L37+PPA!L38+FBT!L18+TRE!L18+MAE!L18+TEL!L18+WWP!L18+OIS!L18</f>
        <v>810.16707750707928</v>
      </c>
      <c r="M37" s="51">
        <f>ISI!M33+NFM!M49+CHI!M38+NMM!M37+PPA!M38+FBT!M18+TRE!M18+MAE!M18+TEL!M18+WWP!M18+OIS!M18</f>
        <v>871.95635774209063</v>
      </c>
      <c r="N37" s="51">
        <f>ISI!N33+NFM!N49+CHI!N38+NMM!N37+PPA!N38+FBT!N18+TRE!N18+MAE!N18+TEL!N18+WWP!N18+OIS!N18</f>
        <v>774.93742248755063</v>
      </c>
      <c r="O37" s="51">
        <f>ISI!O33+NFM!O49+CHI!O38+NMM!O37+PPA!O38+FBT!O18+TRE!O18+MAE!O18+TEL!O18+WWP!O18+OIS!O18</f>
        <v>613.47581770905526</v>
      </c>
      <c r="P37" s="51">
        <f>ISI!P33+NFM!P49+CHI!P38+NMM!P37+PPA!P38+FBT!P18+TRE!P18+MAE!P18+TEL!P18+WWP!P18+OIS!P18</f>
        <v>456.76688638710641</v>
      </c>
      <c r="Q37" s="51">
        <f>ISI!Q33+NFM!Q49+CHI!Q38+NMM!Q37+PPA!Q38+FBT!Q18+TRE!Q18+MAE!Q18+TEL!Q18+WWP!Q18+OIS!Q18</f>
        <v>491.16255712915</v>
      </c>
    </row>
    <row r="38" spans="1:17" x14ac:dyDescent="0.25">
      <c r="A38" s="53" t="s">
        <v>28</v>
      </c>
      <c r="B38" s="51">
        <f>ISI!B34+NFM!B50+CHI!B39+NMM!B38+PPA!B39+FBT!B19+TRE!B19+MAE!B19+TEL!B19+WWP!B19+OIS!B19</f>
        <v>775.00693752378129</v>
      </c>
      <c r="C38" s="51">
        <f>ISI!C34+NFM!C50+CHI!C39+NMM!C38+PPA!C39+FBT!C19+TRE!C19+MAE!C19+TEL!C19+WWP!C19+OIS!C19</f>
        <v>1226.10509</v>
      </c>
      <c r="D38" s="51">
        <f>ISI!D34+NFM!D50+CHI!D39+NMM!D38+PPA!D39+FBT!D19+TRE!D19+MAE!D19+TEL!D19+WWP!D19+OIS!D19</f>
        <v>1131.78115</v>
      </c>
      <c r="E38" s="51">
        <f>ISI!E34+NFM!E50+CHI!E39+NMM!E38+PPA!E39+FBT!E19+TRE!E19+MAE!E19+TEL!E19+WWP!E19+OIS!E19</f>
        <v>959.92692</v>
      </c>
      <c r="F38" s="51">
        <f>ISI!F34+NFM!F50+CHI!F39+NMM!F38+PPA!F39+FBT!F19+TRE!F19+MAE!F19+TEL!F19+WWP!F19+OIS!F19</f>
        <v>1026.8006400000002</v>
      </c>
      <c r="G38" s="51">
        <f>ISI!G34+NFM!G50+CHI!G39+NMM!G38+PPA!G39+FBT!G19+TRE!G19+MAE!G19+TEL!G19+WWP!G19+OIS!G19</f>
        <v>892.5193163883182</v>
      </c>
      <c r="H38" s="51">
        <f>ISI!H34+NFM!H50+CHI!H39+NMM!H38+PPA!H39+FBT!H19+TRE!H19+MAE!H19+TEL!H19+WWP!H19+OIS!H19</f>
        <v>988.20262000000002</v>
      </c>
      <c r="I38" s="51">
        <f>ISI!I34+NFM!I50+CHI!I39+NMM!I38+PPA!I39+FBT!I19+TRE!I19+MAE!I19+TEL!I19+WWP!I19+OIS!I19</f>
        <v>844.51229999999998</v>
      </c>
      <c r="J38" s="51">
        <f>ISI!J34+NFM!J50+CHI!J39+NMM!J38+PPA!J39+FBT!J19+TRE!J19+MAE!J19+TEL!J19+WWP!J19+OIS!J19</f>
        <v>773.49913000000004</v>
      </c>
      <c r="K38" s="51">
        <f>ISI!K34+NFM!K50+CHI!K39+NMM!K38+PPA!K39+FBT!K19+TRE!K19+MAE!K19+TEL!K19+WWP!K19+OIS!K19</f>
        <v>843.08545000000004</v>
      </c>
      <c r="L38" s="51">
        <f>ISI!L34+NFM!L50+CHI!L39+NMM!L38+PPA!L39+FBT!L19+TRE!L19+MAE!L19+TEL!L19+WWP!L19+OIS!L19</f>
        <v>760.48529321808746</v>
      </c>
      <c r="M38" s="51">
        <f>ISI!M34+NFM!M50+CHI!M39+NMM!M38+PPA!M39+FBT!M19+TRE!M19+MAE!M19+TEL!M19+WWP!M19+OIS!M19</f>
        <v>933.21871504006594</v>
      </c>
      <c r="N38" s="51">
        <f>ISI!N34+NFM!N50+CHI!N39+NMM!N38+PPA!N39+FBT!N19+TRE!N19+MAE!N19+TEL!N19+WWP!N19+OIS!N19</f>
        <v>716.15585476505044</v>
      </c>
      <c r="O38" s="51">
        <f>ISI!O34+NFM!O50+CHI!O39+NMM!O38+PPA!O39+FBT!O19+TRE!O19+MAE!O19+TEL!O19+WWP!O19+OIS!O19</f>
        <v>570.93749424243947</v>
      </c>
      <c r="P38" s="51">
        <f>ISI!P34+NFM!P50+CHI!P39+NMM!P38+PPA!P39+FBT!P19+TRE!P19+MAE!P19+TEL!P19+WWP!P19+OIS!P19</f>
        <v>539.6010643848349</v>
      </c>
      <c r="Q38" s="51">
        <f>ISI!Q34+NFM!Q50+CHI!Q39+NMM!Q38+PPA!Q39+FBT!Q19+TRE!Q19+MAE!Q19+TEL!Q19+WWP!Q19+OIS!Q19</f>
        <v>463.17009939741058</v>
      </c>
    </row>
    <row r="39" spans="1:17" x14ac:dyDescent="0.25">
      <c r="A39" s="67" t="s">
        <v>75</v>
      </c>
      <c r="B39" s="66">
        <f t="shared" ref="B39:Q39" si="2">B40+B41</f>
        <v>13429.755142212733</v>
      </c>
      <c r="C39" s="66">
        <f t="shared" si="2"/>
        <v>13953.595959999995</v>
      </c>
      <c r="D39" s="66">
        <f t="shared" si="2"/>
        <v>13924.833730000004</v>
      </c>
      <c r="E39" s="66">
        <f t="shared" si="2"/>
        <v>14385.41207</v>
      </c>
      <c r="F39" s="66">
        <f t="shared" si="2"/>
        <v>13167.259189999999</v>
      </c>
      <c r="G39" s="66">
        <f t="shared" si="2"/>
        <v>10707.162332216503</v>
      </c>
      <c r="H39" s="66">
        <f t="shared" si="2"/>
        <v>10254.025459999997</v>
      </c>
      <c r="I39" s="66">
        <f t="shared" si="2"/>
        <v>9889.6221399999995</v>
      </c>
      <c r="J39" s="66">
        <f t="shared" si="2"/>
        <v>10252.53836</v>
      </c>
      <c r="K39" s="66">
        <f t="shared" si="2"/>
        <v>8799.31819</v>
      </c>
      <c r="L39" s="66">
        <f t="shared" si="2"/>
        <v>9857.3492992349238</v>
      </c>
      <c r="M39" s="66">
        <f t="shared" si="2"/>
        <v>9424.717768982011</v>
      </c>
      <c r="N39" s="66">
        <f t="shared" si="2"/>
        <v>10412.332743689201</v>
      </c>
      <c r="O39" s="66">
        <f t="shared" si="2"/>
        <v>12582.52084806685</v>
      </c>
      <c r="P39" s="66">
        <f t="shared" si="2"/>
        <v>11286.914074677792</v>
      </c>
      <c r="Q39" s="66">
        <f t="shared" si="2"/>
        <v>11684.601409889327</v>
      </c>
    </row>
    <row r="40" spans="1:17" x14ac:dyDescent="0.25">
      <c r="A40" s="53" t="s">
        <v>66</v>
      </c>
      <c r="B40" s="51">
        <f>ISI!B36+NFM!B52+CHI!B41+NMM!B40+PPA!B41+FBT!B21+TRE!B21+MAE!B21+TEL!B21+WWP!B21+OIS!B21</f>
        <v>12348.07566803402</v>
      </c>
      <c r="C40" s="51">
        <f>ISI!C36+NFM!C52+CHI!C41+NMM!C40+PPA!C41+FBT!C21+TRE!C21+MAE!C21+TEL!C21+WWP!C21+OIS!C21</f>
        <v>12953.990649999994</v>
      </c>
      <c r="D40" s="51">
        <f>ISI!D36+NFM!D52+CHI!D41+NMM!D40+PPA!D41+FBT!D21+TRE!D21+MAE!D21+TEL!D21+WWP!D21+OIS!D21</f>
        <v>12862.833730000004</v>
      </c>
      <c r="E40" s="51">
        <f>ISI!E36+NFM!E52+CHI!E41+NMM!E40+PPA!E41+FBT!E21+TRE!E21+MAE!E21+TEL!E21+WWP!E21+OIS!E21</f>
        <v>13386.27707</v>
      </c>
      <c r="F40" s="51">
        <f>ISI!F36+NFM!F52+CHI!F41+NMM!F40+PPA!F41+FBT!F21+TRE!F21+MAE!F21+TEL!F21+WWP!F21+OIS!F21</f>
        <v>12149.060239999999</v>
      </c>
      <c r="G40" s="51">
        <f>ISI!G36+NFM!G52+CHI!G41+NMM!G40+PPA!G41+FBT!G21+TRE!G21+MAE!G21+TEL!G21+WWP!G21+OIS!G21</f>
        <v>9716.516474494907</v>
      </c>
      <c r="H40" s="51">
        <f>ISI!H36+NFM!H52+CHI!H41+NMM!H40+PPA!H41+FBT!H21+TRE!H21+MAE!H21+TEL!H21+WWP!H21+OIS!H21</f>
        <v>9267.8254199999974</v>
      </c>
      <c r="I40" s="51">
        <f>ISI!I36+NFM!I52+CHI!I41+NMM!I40+PPA!I41+FBT!I21+TRE!I21+MAE!I21+TEL!I21+WWP!I21+OIS!I21</f>
        <v>8942.4324699999997</v>
      </c>
      <c r="J40" s="51">
        <f>ISI!J36+NFM!J52+CHI!J41+NMM!J40+PPA!J41+FBT!J21+TRE!J21+MAE!J21+TEL!J21+WWP!J21+OIS!J21</f>
        <v>9364.3421300000009</v>
      </c>
      <c r="K40" s="51">
        <f>ISI!K36+NFM!K52+CHI!K41+NMM!K40+PPA!K41+FBT!K21+TRE!K21+MAE!K21+TEL!K21+WWP!K21+OIS!K21</f>
        <v>8142.8195899999992</v>
      </c>
      <c r="L40" s="51">
        <f>ISI!L36+NFM!L52+CHI!L41+NMM!L40+PPA!L41+FBT!L21+TRE!L21+MAE!L21+TEL!L21+WWP!L21+OIS!L21</f>
        <v>9091.1794429272159</v>
      </c>
      <c r="M40" s="51">
        <f>ISI!M36+NFM!M52+CHI!M41+NMM!M40+PPA!M41+FBT!M21+TRE!M21+MAE!M21+TEL!M21+WWP!M21+OIS!M21</f>
        <v>8585.7238004784267</v>
      </c>
      <c r="N40" s="51">
        <f>ISI!N36+NFM!N52+CHI!N41+NMM!N40+PPA!N41+FBT!N21+TRE!N21+MAE!N21+TEL!N21+WWP!N21+OIS!N21</f>
        <v>9574.5573375403765</v>
      </c>
      <c r="O40" s="51">
        <f>ISI!O36+NFM!O52+CHI!O41+NMM!O40+PPA!O41+FBT!O21+TRE!O21+MAE!O21+TEL!O21+WWP!O21+OIS!O21</f>
        <v>11777.942188404446</v>
      </c>
      <c r="P40" s="51">
        <f>ISI!P36+NFM!P52+CHI!P41+NMM!P40+PPA!P41+FBT!P21+TRE!P21+MAE!P21+TEL!P21+WWP!P21+OIS!P21</f>
        <v>10554.619353121936</v>
      </c>
      <c r="Q40" s="51">
        <f>ISI!Q36+NFM!Q52+CHI!Q41+NMM!Q40+PPA!Q41+FBT!Q21+TRE!Q21+MAE!Q21+TEL!Q21+WWP!Q21+OIS!Q21</f>
        <v>10881.481786251596</v>
      </c>
    </row>
    <row r="41" spans="1:17" x14ac:dyDescent="0.25">
      <c r="A41" s="53" t="s">
        <v>25</v>
      </c>
      <c r="B41" s="51">
        <f>ISI!B37+NFM!B53+CHI!B42+NMM!B41+PPA!B42+FBT!B22+TRE!B22+MAE!B22+TEL!B22+WWP!B22+OIS!B22</f>
        <v>1081.6794741787116</v>
      </c>
      <c r="C41" s="51">
        <f>ISI!C37+NFM!C53+CHI!C42+NMM!C41+PPA!C42+FBT!C22+TRE!C22+MAE!C22+TEL!C22+WWP!C22+OIS!C22</f>
        <v>999.60530999999992</v>
      </c>
      <c r="D41" s="51">
        <f>ISI!D37+NFM!D53+CHI!D42+NMM!D41+PPA!D42+FBT!D22+TRE!D22+MAE!D22+TEL!D22+WWP!D22+OIS!D22</f>
        <v>1062</v>
      </c>
      <c r="E41" s="51">
        <f>ISI!E37+NFM!E53+CHI!E42+NMM!E41+PPA!E42+FBT!E22+TRE!E22+MAE!E22+TEL!E22+WWP!E22+OIS!E22</f>
        <v>999.1350000000001</v>
      </c>
      <c r="F41" s="51">
        <f>ISI!F37+NFM!F53+CHI!F42+NMM!F41+PPA!F42+FBT!F22+TRE!F22+MAE!F22+TEL!F22+WWP!F22+OIS!F22</f>
        <v>1018.19895</v>
      </c>
      <c r="G41" s="51">
        <f>ISI!G37+NFM!G53+CHI!G42+NMM!G41+PPA!G42+FBT!G22+TRE!G22+MAE!G22+TEL!G22+WWP!G22+OIS!G22</f>
        <v>990.64585772159558</v>
      </c>
      <c r="H41" s="51">
        <f>ISI!H37+NFM!H53+CHI!H42+NMM!H41+PPA!H42+FBT!H22+TRE!H22+MAE!H22+TEL!H22+WWP!H22+OIS!H22</f>
        <v>986.20003999999994</v>
      </c>
      <c r="I41" s="51">
        <f>ISI!I37+NFM!I53+CHI!I42+NMM!I41+PPA!I42+FBT!I22+TRE!I22+MAE!I22+TEL!I22+WWP!I22+OIS!I22</f>
        <v>947.18967000000009</v>
      </c>
      <c r="J41" s="51">
        <f>ISI!J37+NFM!J53+CHI!J42+NMM!J41+PPA!J42+FBT!J22+TRE!J22+MAE!J22+TEL!J22+WWP!J22+OIS!J22</f>
        <v>888.19623000000001</v>
      </c>
      <c r="K41" s="51">
        <f>ISI!K37+NFM!K53+CHI!K42+NMM!K41+PPA!K42+FBT!K22+TRE!K22+MAE!K22+TEL!K22+WWP!K22+OIS!K22</f>
        <v>656.49860000000001</v>
      </c>
      <c r="L41" s="51">
        <f>ISI!L37+NFM!L53+CHI!L42+NMM!L41+PPA!L42+FBT!L22+TRE!L22+MAE!L22+TEL!L22+WWP!L22+OIS!L22</f>
        <v>766.16985630770796</v>
      </c>
      <c r="M41" s="51">
        <f>ISI!M37+NFM!M53+CHI!M42+NMM!M41+PPA!M42+FBT!M22+TRE!M22+MAE!M22+TEL!M22+WWP!M22+OIS!M22</f>
        <v>838.99396850358494</v>
      </c>
      <c r="N41" s="51">
        <f>ISI!N37+NFM!N53+CHI!N42+NMM!N41+PPA!N42+FBT!N22+TRE!N22+MAE!N22+TEL!N22+WWP!N22+OIS!N22</f>
        <v>837.77540614882503</v>
      </c>
      <c r="O41" s="51">
        <f>ISI!O37+NFM!O53+CHI!O42+NMM!O41+PPA!O42+FBT!O22+TRE!O22+MAE!O22+TEL!O22+WWP!O22+OIS!O22</f>
        <v>804.57865966240399</v>
      </c>
      <c r="P41" s="51">
        <f>ISI!P37+NFM!P53+CHI!P42+NMM!P41+PPA!P42+FBT!P22+TRE!P22+MAE!P22+TEL!P22+WWP!P22+OIS!P22</f>
        <v>732.29472155585654</v>
      </c>
      <c r="Q41" s="51">
        <f>ISI!Q37+NFM!Q53+CHI!Q42+NMM!Q41+PPA!Q42+FBT!Q22+TRE!Q22+MAE!Q22+TEL!Q22+WWP!Q22+OIS!Q22</f>
        <v>803.11962363773137</v>
      </c>
    </row>
    <row r="42" spans="1:17" x14ac:dyDescent="0.25">
      <c r="A42" s="67" t="s">
        <v>24</v>
      </c>
      <c r="B42" s="66">
        <f t="shared" ref="B42:Q42" si="3">SUM(B43:B47)</f>
        <v>1562.9600111959348</v>
      </c>
      <c r="C42" s="66">
        <f t="shared" si="3"/>
        <v>1536.3954399999986</v>
      </c>
      <c r="D42" s="66">
        <f t="shared" si="3"/>
        <v>1555.1034200000011</v>
      </c>
      <c r="E42" s="66">
        <f t="shared" si="3"/>
        <v>1593.0158899999985</v>
      </c>
      <c r="F42" s="66">
        <f t="shared" si="3"/>
        <v>1623.4181399999989</v>
      </c>
      <c r="G42" s="66">
        <f t="shared" si="3"/>
        <v>1582.6174332759854</v>
      </c>
      <c r="H42" s="66">
        <f t="shared" si="3"/>
        <v>1188.7048500000003</v>
      </c>
      <c r="I42" s="66">
        <f t="shared" si="3"/>
        <v>1273.0054299999995</v>
      </c>
      <c r="J42" s="66">
        <f t="shared" si="3"/>
        <v>1226.0449599999999</v>
      </c>
      <c r="K42" s="66">
        <f t="shared" si="3"/>
        <v>1358.7447499999996</v>
      </c>
      <c r="L42" s="66">
        <f t="shared" si="3"/>
        <v>1462.6692017481703</v>
      </c>
      <c r="M42" s="66">
        <f t="shared" si="3"/>
        <v>1163.3470602186219</v>
      </c>
      <c r="N42" s="66">
        <f t="shared" si="3"/>
        <v>1157.0399872963187</v>
      </c>
      <c r="O42" s="66">
        <f t="shared" si="3"/>
        <v>1401.833764625133</v>
      </c>
      <c r="P42" s="66">
        <f t="shared" si="3"/>
        <v>1302.0445208751362</v>
      </c>
      <c r="Q42" s="66">
        <f t="shared" si="3"/>
        <v>1364.4558974907538</v>
      </c>
    </row>
    <row r="43" spans="1:17" x14ac:dyDescent="0.25">
      <c r="A43" s="53" t="s">
        <v>23</v>
      </c>
      <c r="B43" s="51">
        <f>ISI!B39+NFM!B55+CHI!B44+NMM!B43+PPA!B44+FBT!B24+TRE!B24+MAE!B24+TEL!B24+WWP!B24+OIS!B24</f>
        <v>1545.3331813988352</v>
      </c>
      <c r="C43" s="51">
        <f>ISI!C39+NFM!C55+CHI!C44+NMM!C43+PPA!C44+FBT!C24+TRE!C24+MAE!C24+TEL!C24+WWP!C24+OIS!C24</f>
        <v>1518.5181599999987</v>
      </c>
      <c r="D43" s="51">
        <f>ISI!D39+NFM!D55+CHI!D44+NMM!D43+PPA!D44+FBT!D24+TRE!D24+MAE!D24+TEL!D24+WWP!D24+OIS!D24</f>
        <v>1535.503380000001</v>
      </c>
      <c r="E43" s="51">
        <f>ISI!E39+NFM!E55+CHI!E44+NMM!E43+PPA!E44+FBT!E24+TRE!E24+MAE!E24+TEL!E24+WWP!E24+OIS!E24</f>
        <v>1571.7156799999984</v>
      </c>
      <c r="F43" s="51">
        <f>ISI!F39+NFM!F55+CHI!F44+NMM!F43+PPA!F44+FBT!F24+TRE!F24+MAE!F24+TEL!F24+WWP!F24+OIS!F24</f>
        <v>1601.6935199999989</v>
      </c>
      <c r="G43" s="51">
        <f>ISI!G39+NFM!G55+CHI!G44+NMM!G43+PPA!G44+FBT!G24+TRE!G24+MAE!G24+TEL!G24+WWP!G24+OIS!G24</f>
        <v>1563.0081595498705</v>
      </c>
      <c r="H43" s="51">
        <f>ISI!H39+NFM!H55+CHI!H44+NMM!H43+PPA!H44+FBT!H24+TRE!H24+MAE!H24+TEL!H24+WWP!H24+OIS!H24</f>
        <v>1168.8048500000004</v>
      </c>
      <c r="I43" s="51">
        <f>ISI!I39+NFM!I55+CHI!I44+NMM!I43+PPA!I44+FBT!I24+TRE!I24+MAE!I24+TEL!I24+WWP!I24+OIS!I24</f>
        <v>1252.9056199999995</v>
      </c>
      <c r="J43" s="51">
        <f>ISI!J39+NFM!J55+CHI!J44+NMM!J43+PPA!J44+FBT!J24+TRE!J24+MAE!J24+TEL!J24+WWP!J24+OIS!J24</f>
        <v>1206.2088800000001</v>
      </c>
      <c r="K43" s="51">
        <f>ISI!K39+NFM!K55+CHI!K44+NMM!K43+PPA!K44+FBT!K24+TRE!K24+MAE!K24+TEL!K24+WWP!K24+OIS!K24</f>
        <v>1338.8083599999998</v>
      </c>
      <c r="L43" s="51">
        <f>ISI!L39+NFM!L55+CHI!L44+NMM!L43+PPA!L44+FBT!L24+TRE!L24+MAE!L24+TEL!L24+WWP!L24+OIS!L24</f>
        <v>1442.7972150119831</v>
      </c>
      <c r="M43" s="51">
        <f>ISI!M39+NFM!M55+CHI!M44+NMM!M43+PPA!M44+FBT!M24+TRE!M24+MAE!M24+TEL!M24+WWP!M24+OIS!M24</f>
        <v>1143.4273072544295</v>
      </c>
      <c r="N43" s="51">
        <f>ISI!N39+NFM!N55+CHI!N44+NMM!N43+PPA!N44+FBT!N24+TRE!N24+MAE!N24+TEL!N24+WWP!N24+OIS!N24</f>
        <v>1136.0693366389523</v>
      </c>
      <c r="O43" s="51">
        <f>ISI!O39+NFM!O55+CHI!O44+NMM!O43+PPA!O44+FBT!O24+TRE!O24+MAE!O24+TEL!O24+WWP!O24+OIS!O24</f>
        <v>1381.0302946347852</v>
      </c>
      <c r="P43" s="51">
        <f>ISI!P39+NFM!P55+CHI!P44+NMM!P43+PPA!P44+FBT!P24+TRE!P24+MAE!P24+TEL!P24+WWP!P24+OIS!P24</f>
        <v>1255.4456864431115</v>
      </c>
      <c r="Q43" s="51">
        <f>ISI!Q39+NFM!Q55+CHI!Q44+NMM!Q43+PPA!Q44+FBT!Q24+TRE!Q24+MAE!Q24+TEL!Q24+WWP!Q24+OIS!Q24</f>
        <v>1309.1152772919036</v>
      </c>
    </row>
    <row r="44" spans="1:17" x14ac:dyDescent="0.25">
      <c r="A44" s="53" t="s">
        <v>74</v>
      </c>
      <c r="B44" s="51">
        <f>ISI!B40+NFM!B56+CHI!B45+NMM!B44+PPA!B45+FBT!B25+TRE!B25+MAE!B25+TEL!B25+WWP!B25+OIS!B25</f>
        <v>17.626829797099532</v>
      </c>
      <c r="C44" s="51">
        <f>ISI!C40+NFM!C56+CHI!C45+NMM!C44+PPA!C45+FBT!C25+TRE!C25+MAE!C25+TEL!C25+WWP!C25+OIS!C25</f>
        <v>17.877279999999999</v>
      </c>
      <c r="D44" s="51">
        <f>ISI!D40+NFM!D56+CHI!D45+NMM!D44+PPA!D45+FBT!D25+TRE!D25+MAE!D25+TEL!D25+WWP!D25+OIS!D25</f>
        <v>19.600040000000007</v>
      </c>
      <c r="E44" s="51">
        <f>ISI!E40+NFM!E56+CHI!E45+NMM!E44+PPA!E45+FBT!E25+TRE!E25+MAE!E25+TEL!E25+WWP!E25+OIS!E25</f>
        <v>21.300210000000007</v>
      </c>
      <c r="F44" s="51">
        <f>ISI!F40+NFM!F56+CHI!F45+NMM!F44+PPA!F45+FBT!F25+TRE!F25+MAE!F25+TEL!F25+WWP!F25+OIS!F25</f>
        <v>21.724620000000002</v>
      </c>
      <c r="G44" s="51">
        <f>ISI!G40+NFM!G56+CHI!G45+NMM!G44+PPA!G45+FBT!G25+TRE!G25+MAE!G25+TEL!G25+WWP!G25+OIS!G25</f>
        <v>19.537619934972721</v>
      </c>
      <c r="H44" s="51">
        <f>ISI!H40+NFM!H56+CHI!H45+NMM!H44+PPA!H45+FBT!H25+TRE!H25+MAE!H25+TEL!H25+WWP!H25+OIS!H25</f>
        <v>19.799999999999997</v>
      </c>
      <c r="I44" s="51">
        <f>ISI!I40+NFM!I56+CHI!I45+NMM!I44+PPA!I45+FBT!I25+TRE!I25+MAE!I25+TEL!I25+WWP!I25+OIS!I25</f>
        <v>19.999809999999997</v>
      </c>
      <c r="J44" s="51">
        <f>ISI!J40+NFM!J56+CHI!J45+NMM!J44+PPA!J45+FBT!J25+TRE!J25+MAE!J25+TEL!J25+WWP!J25+OIS!J25</f>
        <v>19.736080000000001</v>
      </c>
      <c r="K44" s="51">
        <f>ISI!K40+NFM!K56+CHI!K45+NMM!K44+PPA!K45+FBT!K25+TRE!K25+MAE!K25+TEL!K25+WWP!K25+OIS!K25</f>
        <v>19.836400000000005</v>
      </c>
      <c r="L44" s="51">
        <f>ISI!L40+NFM!L56+CHI!L45+NMM!L44+PPA!L45+FBT!L25+TRE!L25+MAE!L25+TEL!L25+WWP!L25+OIS!L25</f>
        <v>19.75256368782707</v>
      </c>
      <c r="M44" s="51">
        <f>ISI!M40+NFM!M56+CHI!M45+NMM!M44+PPA!M45+FBT!M25+TRE!M25+MAE!M25+TEL!M25+WWP!M25+OIS!M25</f>
        <v>19.776445374821641</v>
      </c>
      <c r="N44" s="51">
        <f>ISI!N40+NFM!N56+CHI!N45+NMM!N44+PPA!N45+FBT!N25+TRE!N25+MAE!N25+TEL!N25+WWP!N25+OIS!N25</f>
        <v>20.779574168043467</v>
      </c>
      <c r="O44" s="51">
        <f>ISI!O40+NFM!O56+CHI!O45+NMM!O44+PPA!O45+FBT!O25+TRE!O25+MAE!O25+TEL!O25+WWP!O25+OIS!O25</f>
        <v>20.564624249406805</v>
      </c>
      <c r="P44" s="51">
        <f>ISI!P40+NFM!P56+CHI!P45+NMM!P44+PPA!P45+FBT!P25+TRE!P25+MAE!P25+TEL!P25+WWP!P25+OIS!P25</f>
        <v>46.192796407757946</v>
      </c>
      <c r="Q44" s="51">
        <f>ISI!Q40+NFM!Q56+CHI!Q45+NMM!Q44+PPA!Q45+FBT!Q25+TRE!Q25+MAE!Q25+TEL!Q25+WWP!Q25+OIS!Q25</f>
        <v>54.88681261851692</v>
      </c>
    </row>
    <row r="45" spans="1:17" x14ac:dyDescent="0.25">
      <c r="A45" s="53" t="s">
        <v>73</v>
      </c>
      <c r="B45" s="51">
        <f>ISI!B41+NFM!B57+CHI!B46+NMM!B45+PPA!B46+FBT!B26+TRE!B26+MAE!B26+TEL!B26+WWP!B26+OIS!B26</f>
        <v>0</v>
      </c>
      <c r="C45" s="51">
        <f>ISI!C41+NFM!C57+CHI!C46+NMM!C45+PPA!C46+FBT!C26+TRE!C26+MAE!C26+TEL!C26+WWP!C26+OIS!C26</f>
        <v>0</v>
      </c>
      <c r="D45" s="51">
        <f>ISI!D41+NFM!D57+CHI!D46+NMM!D45+PPA!D46+FBT!D26+TRE!D26+MAE!D26+TEL!D26+WWP!D26+OIS!D26</f>
        <v>0</v>
      </c>
      <c r="E45" s="51">
        <f>ISI!E41+NFM!E57+CHI!E46+NMM!E45+PPA!E46+FBT!E26+TRE!E26+MAE!E26+TEL!E26+WWP!E26+OIS!E26</f>
        <v>0</v>
      </c>
      <c r="F45" s="51">
        <f>ISI!F41+NFM!F57+CHI!F46+NMM!F45+PPA!F46+FBT!F26+TRE!F26+MAE!F26+TEL!F26+WWP!F26+OIS!F26</f>
        <v>0</v>
      </c>
      <c r="G45" s="51">
        <f>ISI!G41+NFM!G57+CHI!G46+NMM!G45+PPA!G46+FBT!G26+TRE!G26+MAE!G26+TEL!G26+WWP!G26+OIS!G26</f>
        <v>0</v>
      </c>
      <c r="H45" s="51">
        <f>ISI!H41+NFM!H57+CHI!H46+NMM!H45+PPA!H46+FBT!H26+TRE!H26+MAE!H26+TEL!H26+WWP!H26+OIS!H26</f>
        <v>0</v>
      </c>
      <c r="I45" s="51">
        <f>ISI!I41+NFM!I57+CHI!I46+NMM!I45+PPA!I46+FBT!I26+TRE!I26+MAE!I26+TEL!I26+WWP!I26+OIS!I26</f>
        <v>0</v>
      </c>
      <c r="J45" s="51">
        <f>ISI!J41+NFM!J57+CHI!J46+NMM!J45+PPA!J46+FBT!J26+TRE!J26+MAE!J26+TEL!J26+WWP!J26+OIS!J26</f>
        <v>0</v>
      </c>
      <c r="K45" s="51">
        <f>ISI!K41+NFM!K57+CHI!K46+NMM!K45+PPA!K46+FBT!K26+TRE!K26+MAE!K26+TEL!K26+WWP!K26+OIS!K26</f>
        <v>0</v>
      </c>
      <c r="L45" s="51">
        <f>ISI!L41+NFM!L57+CHI!L46+NMM!L45+PPA!L46+FBT!L26+TRE!L26+MAE!L26+TEL!L26+WWP!L26+OIS!L26</f>
        <v>0</v>
      </c>
      <c r="M45" s="51">
        <f>ISI!M41+NFM!M57+CHI!M46+NMM!M45+PPA!M46+FBT!M26+TRE!M26+MAE!M26+TEL!M26+WWP!M26+OIS!M26</f>
        <v>0</v>
      </c>
      <c r="N45" s="51">
        <f>ISI!N41+NFM!N57+CHI!N46+NMM!N45+PPA!N46+FBT!N26+TRE!N26+MAE!N26+TEL!N26+WWP!N26+OIS!N26</f>
        <v>0</v>
      </c>
      <c r="O45" s="51">
        <f>ISI!O41+NFM!O57+CHI!O46+NMM!O45+PPA!O46+FBT!O26+TRE!O26+MAE!O26+TEL!O26+WWP!O26+OIS!O26</f>
        <v>0</v>
      </c>
      <c r="P45" s="51">
        <f>ISI!P41+NFM!P57+CHI!P46+NMM!P45+PPA!P46+FBT!P26+TRE!P26+MAE!P26+TEL!P26+WWP!P26+OIS!P26</f>
        <v>0</v>
      </c>
      <c r="Q45" s="51">
        <f>ISI!Q41+NFM!Q57+CHI!Q46+NMM!Q45+PPA!Q46+FBT!Q26+TRE!Q26+MAE!Q26+TEL!Q26+WWP!Q26+OIS!Q26</f>
        <v>0</v>
      </c>
    </row>
    <row r="46" spans="1:17" x14ac:dyDescent="0.25">
      <c r="A46" s="53" t="s">
        <v>72</v>
      </c>
      <c r="B46" s="51">
        <f>ISI!B42+NFM!B58+CHI!B47+NMM!B46+PPA!B47+FBT!B27+TRE!B27+MAE!B27+TEL!B27+WWP!B27+OIS!B27</f>
        <v>0</v>
      </c>
      <c r="C46" s="51">
        <f>ISI!C42+NFM!C58+CHI!C47+NMM!C46+PPA!C47+FBT!C27+TRE!C27+MAE!C27+TEL!C27+WWP!C27+OIS!C27</f>
        <v>0</v>
      </c>
      <c r="D46" s="51">
        <f>ISI!D42+NFM!D58+CHI!D47+NMM!D46+PPA!D47+FBT!D27+TRE!D27+MAE!D27+TEL!D27+WWP!D27+OIS!D27</f>
        <v>0</v>
      </c>
      <c r="E46" s="51">
        <f>ISI!E42+NFM!E58+CHI!E47+NMM!E46+PPA!E47+FBT!E27+TRE!E27+MAE!E27+TEL!E27+WWP!E27+OIS!E27</f>
        <v>0</v>
      </c>
      <c r="F46" s="51">
        <f>ISI!F42+NFM!F58+CHI!F47+NMM!F46+PPA!F47+FBT!F27+TRE!F27+MAE!F27+TEL!F27+WWP!F27+OIS!F27</f>
        <v>0</v>
      </c>
      <c r="G46" s="51">
        <f>ISI!G42+NFM!G58+CHI!G47+NMM!G46+PPA!G47+FBT!G27+TRE!G27+MAE!G27+TEL!G27+WWP!G27+OIS!G27</f>
        <v>7.1653791142203715E-2</v>
      </c>
      <c r="H46" s="51">
        <f>ISI!H42+NFM!H58+CHI!H47+NMM!H46+PPA!H47+FBT!H27+TRE!H27+MAE!H27+TEL!H27+WWP!H27+OIS!H27</f>
        <v>0.10000000000000142</v>
      </c>
      <c r="I46" s="51">
        <f>ISI!I42+NFM!I58+CHI!I47+NMM!I46+PPA!I47+FBT!I27+TRE!I27+MAE!I27+TEL!I27+WWP!I27+OIS!I27</f>
        <v>0.10000000000000142</v>
      </c>
      <c r="J46" s="51">
        <f>ISI!J42+NFM!J58+CHI!J47+NMM!J46+PPA!J47+FBT!J27+TRE!J27+MAE!J27+TEL!J27+WWP!J27+OIS!J27</f>
        <v>0.1</v>
      </c>
      <c r="K46" s="51">
        <f>ISI!K42+NFM!K58+CHI!K47+NMM!K46+PPA!K47+FBT!K27+TRE!K27+MAE!K27+TEL!K27+WWP!K27+OIS!K27</f>
        <v>9.9989999999998247E-2</v>
      </c>
      <c r="L46" s="51">
        <f>ISI!L42+NFM!L58+CHI!L47+NMM!L46+PPA!L47+FBT!L27+TRE!L27+MAE!L27+TEL!L27+WWP!L27+OIS!L27</f>
        <v>0.11942304836016149</v>
      </c>
      <c r="M46" s="51">
        <f>ISI!M42+NFM!M58+CHI!M47+NMM!M46+PPA!M47+FBT!M27+TRE!M27+MAE!M27+TEL!M27+WWP!M27+OIS!M27</f>
        <v>0.14330758937077803</v>
      </c>
      <c r="N46" s="51">
        <f>ISI!N42+NFM!N58+CHI!N47+NMM!N46+PPA!N47+FBT!N27+TRE!N27+MAE!N27+TEL!N27+WWP!N27+OIS!N27</f>
        <v>0.19107648932298105</v>
      </c>
      <c r="O46" s="51">
        <f>ISI!O42+NFM!O58+CHI!O47+NMM!O46+PPA!O47+FBT!O27+TRE!O27+MAE!O27+TEL!O27+WWP!O27+OIS!O27</f>
        <v>0.23884574094115862</v>
      </c>
      <c r="P46" s="51">
        <f>ISI!P42+NFM!P58+CHI!P47+NMM!P46+PPA!P47+FBT!P27+TRE!P27+MAE!P27+TEL!P27+WWP!P27+OIS!P27</f>
        <v>0.40603802426674002</v>
      </c>
      <c r="Q46" s="51">
        <f>ISI!Q42+NFM!Q58+CHI!Q47+NMM!Q46+PPA!Q47+FBT!Q27+TRE!Q27+MAE!Q27+TEL!Q27+WWP!Q27+OIS!Q27</f>
        <v>0.45380758033338964</v>
      </c>
    </row>
    <row r="47" spans="1:17" x14ac:dyDescent="0.25">
      <c r="A47" s="53" t="s">
        <v>71</v>
      </c>
      <c r="B47" s="51">
        <f>ISI!B43+NFM!B59+CHI!B48+NMM!B47+PPA!B48+FBT!B28+TRE!B28+MAE!B28+TEL!B28+WWP!B28+OIS!B28</f>
        <v>0</v>
      </c>
      <c r="C47" s="51">
        <f>ISI!C43+NFM!C59+CHI!C48+NMM!C47+PPA!C48+FBT!C28+TRE!C28+MAE!C28+TEL!C28+WWP!C28+OIS!C28</f>
        <v>0</v>
      </c>
      <c r="D47" s="51">
        <f>ISI!D43+NFM!D59+CHI!D48+NMM!D47+PPA!D48+FBT!D28+TRE!D28+MAE!D28+TEL!D28+WWP!D28+OIS!D28</f>
        <v>0</v>
      </c>
      <c r="E47" s="51">
        <f>ISI!E43+NFM!E59+CHI!E48+NMM!E47+PPA!E48+FBT!E28+TRE!E28+MAE!E28+TEL!E28+WWP!E28+OIS!E28</f>
        <v>0</v>
      </c>
      <c r="F47" s="51">
        <f>ISI!F43+NFM!F59+CHI!F48+NMM!F47+PPA!F48+FBT!F28+TRE!F28+MAE!F28+TEL!F28+WWP!F28+OIS!F28</f>
        <v>0</v>
      </c>
      <c r="G47" s="51">
        <f>ISI!G43+NFM!G59+CHI!G48+NMM!G47+PPA!G48+FBT!G28+TRE!G28+MAE!G28+TEL!G28+WWP!G28+OIS!G28</f>
        <v>0</v>
      </c>
      <c r="H47" s="51">
        <f>ISI!H43+NFM!H59+CHI!H48+NMM!H47+PPA!H48+FBT!H28+TRE!H28+MAE!H28+TEL!H28+WWP!H28+OIS!H28</f>
        <v>0</v>
      </c>
      <c r="I47" s="51">
        <f>ISI!I43+NFM!I59+CHI!I48+NMM!I47+PPA!I48+FBT!I28+TRE!I28+MAE!I28+TEL!I28+WWP!I28+OIS!I28</f>
        <v>0</v>
      </c>
      <c r="J47" s="51">
        <f>ISI!J43+NFM!J59+CHI!J48+NMM!J47+PPA!J48+FBT!J28+TRE!J28+MAE!J28+TEL!J28+WWP!J28+OIS!J28</f>
        <v>0</v>
      </c>
      <c r="K47" s="51">
        <f>ISI!K43+NFM!K59+CHI!K48+NMM!K47+PPA!K48+FBT!K28+TRE!K28+MAE!K28+TEL!K28+WWP!K28+OIS!K28</f>
        <v>0</v>
      </c>
      <c r="L47" s="51">
        <f>ISI!L43+NFM!L59+CHI!L48+NMM!L47+PPA!L48+FBT!L28+TRE!L28+MAE!L28+TEL!L28+WWP!L28+OIS!L28</f>
        <v>0</v>
      </c>
      <c r="M47" s="51">
        <f>ISI!M43+NFM!M59+CHI!M48+NMM!M47+PPA!M48+FBT!M28+TRE!M28+MAE!M28+TEL!M28+WWP!M28+OIS!M28</f>
        <v>0</v>
      </c>
      <c r="N47" s="51">
        <f>ISI!N43+NFM!N59+CHI!N48+NMM!N47+PPA!N48+FBT!N28+TRE!N28+MAE!N28+TEL!N28+WWP!N28+OIS!N28</f>
        <v>0</v>
      </c>
      <c r="O47" s="51">
        <f>ISI!O43+NFM!O59+CHI!O48+NMM!O47+PPA!O48+FBT!O28+TRE!O28+MAE!O28+TEL!O28+WWP!O28+OIS!O28</f>
        <v>0</v>
      </c>
      <c r="P47" s="51">
        <f>ISI!P43+NFM!P59+CHI!P48+NMM!P47+PPA!P48+FBT!P28+TRE!P28+MAE!P28+TEL!P28+WWP!P28+OIS!P28</f>
        <v>0</v>
      </c>
      <c r="Q47" s="51">
        <f>ISI!Q43+NFM!Q59+CHI!Q48+NMM!Q47+PPA!Q48+FBT!Q28+TRE!Q28+MAE!Q28+TEL!Q28+WWP!Q28+OIS!Q28</f>
        <v>0</v>
      </c>
    </row>
    <row r="48" spans="1:17" x14ac:dyDescent="0.25">
      <c r="A48" s="65" t="s">
        <v>22</v>
      </c>
      <c r="B48" s="64">
        <f>ISI!B44+NFM!B60+CHI!B49+NMM!B48+PPA!B49+FBT!B29+TRE!B29+MAE!B29+TEL!B29+WWP!B29+OIS!B29</f>
        <v>0</v>
      </c>
      <c r="C48" s="64">
        <f>ISI!C44+NFM!C60+CHI!C49+NMM!C48+PPA!C49+FBT!C29+TRE!C29+MAE!C29+TEL!C29+WWP!C29+OIS!C29</f>
        <v>0</v>
      </c>
      <c r="D48" s="64">
        <f>ISI!D44+NFM!D60+CHI!D49+NMM!D48+PPA!D49+FBT!D29+TRE!D29+MAE!D29+TEL!D29+WWP!D29+OIS!D29</f>
        <v>0</v>
      </c>
      <c r="E48" s="64">
        <f>ISI!E44+NFM!E60+CHI!E49+NMM!E48+PPA!E49+FBT!E29+TRE!E29+MAE!E29+TEL!E29+WWP!E29+OIS!E29</f>
        <v>0</v>
      </c>
      <c r="F48" s="64">
        <f>ISI!F44+NFM!F60+CHI!F49+NMM!F48+PPA!F49+FBT!F29+TRE!F29+MAE!F29+TEL!F29+WWP!F29+OIS!F29</f>
        <v>0</v>
      </c>
      <c r="G48" s="64">
        <f>ISI!G44+NFM!G60+CHI!G49+NMM!G48+PPA!G49+FBT!G29+TRE!G29+MAE!G29+TEL!G29+WWP!G29+OIS!G29</f>
        <v>0</v>
      </c>
      <c r="H48" s="64">
        <f>ISI!H44+NFM!H60+CHI!H49+NMM!H48+PPA!H49+FBT!H29+TRE!H29+MAE!H29+TEL!H29+WWP!H29+OIS!H29</f>
        <v>0</v>
      </c>
      <c r="I48" s="64">
        <f>ISI!I44+NFM!I60+CHI!I49+NMM!I48+PPA!I49+FBT!I29+TRE!I29+MAE!I29+TEL!I29+WWP!I29+OIS!I29</f>
        <v>0</v>
      </c>
      <c r="J48" s="64">
        <f>ISI!J44+NFM!J60+CHI!J49+NMM!J48+PPA!J49+FBT!J29+TRE!J29+MAE!J29+TEL!J29+WWP!J29+OIS!J29</f>
        <v>0</v>
      </c>
      <c r="K48" s="64">
        <f>ISI!K44+NFM!K60+CHI!K49+NMM!K48+PPA!K49+FBT!K29+TRE!K29+MAE!K29+TEL!K29+WWP!K29+OIS!K29</f>
        <v>0</v>
      </c>
      <c r="L48" s="64">
        <f>ISI!L44+NFM!L60+CHI!L49+NMM!L48+PPA!L49+FBT!L29+TRE!L29+MAE!L29+TEL!L29+WWP!L29+OIS!L29</f>
        <v>0</v>
      </c>
      <c r="M48" s="64">
        <f>ISI!M44+NFM!M60+CHI!M49+NMM!M48+PPA!M49+FBT!M29+TRE!M29+MAE!M29+TEL!M29+WWP!M29+OIS!M29</f>
        <v>191.6738917281391</v>
      </c>
      <c r="N48" s="64">
        <f>ISI!N44+NFM!N60+CHI!N49+NMM!N48+PPA!N49+FBT!N29+TRE!N29+MAE!N29+TEL!N29+WWP!N29+OIS!N29</f>
        <v>166.40364976856608</v>
      </c>
      <c r="O48" s="64">
        <f>ISI!O44+NFM!O60+CHI!O49+NMM!O48+PPA!O49+FBT!O29+TRE!O29+MAE!O29+TEL!O29+WWP!O29+OIS!O29</f>
        <v>0</v>
      </c>
      <c r="P48" s="64">
        <f>ISI!P44+NFM!P60+CHI!P49+NMM!P48+PPA!P49+FBT!P29+TRE!P29+MAE!P29+TEL!P29+WWP!P29+OIS!P29</f>
        <v>68.835455622816426</v>
      </c>
      <c r="Q48" s="64">
        <f>ISI!Q44+NFM!Q60+CHI!Q49+NMM!Q48+PPA!Q49+FBT!Q29+TRE!Q29+MAE!Q29+TEL!Q29+WWP!Q29+OIS!Q29</f>
        <v>95.156355705765236</v>
      </c>
    </row>
    <row r="49" spans="1:17" x14ac:dyDescent="0.25">
      <c r="A49" s="63" t="s">
        <v>21</v>
      </c>
      <c r="B49" s="62">
        <f>ISI!B45+NFM!B61+CHI!B50+NMM!B49+PPA!B50+FBT!B30+TRE!B30+MAE!B30+TEL!B30+WWP!B30+OIS!B30</f>
        <v>11578.342908295053</v>
      </c>
      <c r="C49" s="62">
        <f>ISI!C45+NFM!C61+CHI!C50+NMM!C49+PPA!C50+FBT!C30+TRE!C30+MAE!C30+TEL!C30+WWP!C30+OIS!C30</f>
        <v>11578.793269999998</v>
      </c>
      <c r="D49" s="62">
        <f>ISI!D45+NFM!D61+CHI!D50+NMM!D49+PPA!D50+FBT!D30+TRE!D30+MAE!D30+TEL!D30+WWP!D30+OIS!D30</f>
        <v>11466.023149999997</v>
      </c>
      <c r="E49" s="62">
        <f>ISI!E45+NFM!E61+CHI!E50+NMM!E49+PPA!E50+FBT!E30+TRE!E30+MAE!E30+TEL!E30+WWP!E30+OIS!E30</f>
        <v>11508.189419999999</v>
      </c>
      <c r="F49" s="62">
        <f>ISI!F45+NFM!F61+CHI!F50+NMM!F49+PPA!F50+FBT!F30+TRE!F30+MAE!F30+TEL!F30+WWP!F30+OIS!F30</f>
        <v>11744.459379999995</v>
      </c>
      <c r="G49" s="62">
        <f>ISI!G45+NFM!G61+CHI!G50+NMM!G49+PPA!G50+FBT!G30+TRE!G30+MAE!G30+TEL!G30+WWP!G30+OIS!G30</f>
        <v>11998.87403771251</v>
      </c>
      <c r="H49" s="62">
        <f>ISI!H45+NFM!H61+CHI!H50+NMM!H49+PPA!H50+FBT!H30+TRE!H30+MAE!H30+TEL!H30+WWP!H30+OIS!H30</f>
        <v>11544.628339999997</v>
      </c>
      <c r="I49" s="62">
        <f>ISI!I45+NFM!I61+CHI!I50+NMM!I49+PPA!I50+FBT!I30+TRE!I30+MAE!I30+TEL!I30+WWP!I30+OIS!I30</f>
        <v>11401.473739999994</v>
      </c>
      <c r="J49" s="62">
        <f>ISI!J45+NFM!J61+CHI!J50+NMM!J49+PPA!J50+FBT!J30+TRE!J30+MAE!J30+TEL!J30+WWP!J30+OIS!J30</f>
        <v>11061.450439999997</v>
      </c>
      <c r="K49" s="62">
        <f>ISI!K45+NFM!K61+CHI!K50+NMM!K49+PPA!K50+FBT!K30+TRE!K30+MAE!K30+TEL!K30+WWP!K30+OIS!K30</f>
        <v>9606.3468799999955</v>
      </c>
      <c r="L49" s="62">
        <f>ISI!L45+NFM!L61+CHI!L50+NMM!L49+PPA!L50+FBT!L30+TRE!L30+MAE!L30+TEL!L30+WWP!L30+OIS!L30</f>
        <v>10098.361532524934</v>
      </c>
      <c r="M49" s="62">
        <f>ISI!M45+NFM!M61+CHI!M50+NMM!M49+PPA!M50+FBT!M30+TRE!M30+MAE!M30+TEL!M30+WWP!M30+OIS!M30</f>
        <v>10136.806857885727</v>
      </c>
      <c r="N49" s="62">
        <f>ISI!N45+NFM!N61+CHI!N50+NMM!N49+PPA!N50+FBT!N30+TRE!N30+MAE!N30+TEL!N30+WWP!N30+OIS!N30</f>
        <v>9829.6526194785947</v>
      </c>
      <c r="O49" s="62">
        <f>ISI!O45+NFM!O61+CHI!O50+NMM!O49+PPA!O50+FBT!O30+TRE!O30+MAE!O30+TEL!O30+WWP!O30+OIS!O30</f>
        <v>9582.1120610780381</v>
      </c>
      <c r="P49" s="62">
        <f>ISI!P45+NFM!P61+CHI!P50+NMM!P49+PPA!P50+FBT!P30+TRE!P30+MAE!P30+TEL!P30+WWP!P30+OIS!P30</f>
        <v>9249.6896144079419</v>
      </c>
      <c r="Q49" s="62">
        <f>ISI!Q45+NFM!Q61+CHI!Q50+NMM!Q49+PPA!Q50+FBT!Q30+TRE!Q30+MAE!Q30+TEL!Q30+WWP!Q30+OIS!Q30</f>
        <v>9201.9742744146643</v>
      </c>
    </row>
    <row r="50" spans="1:17" x14ac:dyDescent="0.25">
      <c r="A50" s="50" t="s">
        <v>65</v>
      </c>
      <c r="B50" s="38">
        <f t="shared" ref="B50:Q50" si="4">SUM(B51,B54,B60,B64,B68,B72:B77)</f>
        <v>36670.489630921875</v>
      </c>
      <c r="C50" s="38">
        <f t="shared" si="4"/>
        <v>37683.206939999989</v>
      </c>
      <c r="D50" s="38">
        <f t="shared" si="4"/>
        <v>37169.223859999991</v>
      </c>
      <c r="E50" s="38">
        <f t="shared" si="4"/>
        <v>36977.093800000002</v>
      </c>
      <c r="F50" s="38">
        <f t="shared" si="4"/>
        <v>35822.237899999993</v>
      </c>
      <c r="G50" s="38">
        <f t="shared" si="4"/>
        <v>33482.807702979204</v>
      </c>
      <c r="H50" s="38">
        <f t="shared" si="4"/>
        <v>32435.295689999992</v>
      </c>
      <c r="I50" s="38">
        <f t="shared" si="4"/>
        <v>31634.302659999987</v>
      </c>
      <c r="J50" s="38">
        <f t="shared" si="4"/>
        <v>30821.48342</v>
      </c>
      <c r="K50" s="38">
        <f t="shared" si="4"/>
        <v>26422.596399999995</v>
      </c>
      <c r="L50" s="38">
        <f t="shared" si="4"/>
        <v>28457.505534678581</v>
      </c>
      <c r="M50" s="38">
        <f t="shared" si="4"/>
        <v>27762.249226322394</v>
      </c>
      <c r="N50" s="38">
        <f t="shared" si="4"/>
        <v>27725.020280613891</v>
      </c>
      <c r="O50" s="38">
        <f t="shared" si="4"/>
        <v>29144.321986860621</v>
      </c>
      <c r="P50" s="38">
        <f t="shared" si="4"/>
        <v>27332.652733465362</v>
      </c>
      <c r="Q50" s="38">
        <f t="shared" si="4"/>
        <v>28638.568821668603</v>
      </c>
    </row>
    <row r="51" spans="1:17" x14ac:dyDescent="0.25">
      <c r="A51" s="61" t="s">
        <v>13</v>
      </c>
      <c r="B51" s="45">
        <f>ISI!B$46</f>
        <v>6720.0923674564301</v>
      </c>
      <c r="C51" s="45">
        <f>ISI!C$46</f>
        <v>6278.1887099999858</v>
      </c>
      <c r="D51" s="45">
        <f>ISI!D$46</f>
        <v>6690.5330799999938</v>
      </c>
      <c r="E51" s="45">
        <f>ISI!E$46</f>
        <v>6395.0803499999984</v>
      </c>
      <c r="F51" s="45">
        <f>ISI!F$46</f>
        <v>6384.501999999995</v>
      </c>
      <c r="G51" s="45">
        <f>ISI!G$46</f>
        <v>6614.2474582765881</v>
      </c>
      <c r="H51" s="45">
        <f>ISI!H$46</f>
        <v>6966.3266599999952</v>
      </c>
      <c r="I51" s="45">
        <f>ISI!I$46</f>
        <v>6804.7366299999912</v>
      </c>
      <c r="J51" s="45">
        <f>ISI!J$46</f>
        <v>6060.4467899999963</v>
      </c>
      <c r="K51" s="45">
        <f>ISI!K$46</f>
        <v>4593.0844299999926</v>
      </c>
      <c r="L51" s="45">
        <f>ISI!L$46</f>
        <v>5500.6532382235127</v>
      </c>
      <c r="M51" s="45">
        <f>ISI!M$46</f>
        <v>5237.1370528673815</v>
      </c>
      <c r="N51" s="45">
        <f>ISI!N$46</f>
        <v>4902.5173100265765</v>
      </c>
      <c r="O51" s="45">
        <f>ISI!O$46</f>
        <v>4882.2664800878074</v>
      </c>
      <c r="P51" s="45">
        <f>ISI!P$46</f>
        <v>4770.130362054143</v>
      </c>
      <c r="Q51" s="45">
        <f>ISI!Q$46</f>
        <v>5637.1501382973847</v>
      </c>
    </row>
    <row r="52" spans="1:17" x14ac:dyDescent="0.25">
      <c r="A52" s="57" t="s">
        <v>46</v>
      </c>
      <c r="B52" s="35">
        <f>ISI!B$47</f>
        <v>5753.1372202211505</v>
      </c>
      <c r="C52" s="35">
        <f>ISI!C$47</f>
        <v>5309.4255195631686</v>
      </c>
      <c r="D52" s="35">
        <f>ISI!D$47</f>
        <v>5778.9485886329066</v>
      </c>
      <c r="E52" s="35">
        <f>ISI!E$47</f>
        <v>5505.9798339763338</v>
      </c>
      <c r="F52" s="35">
        <f>ISI!F$47</f>
        <v>5506.3161457637298</v>
      </c>
      <c r="G52" s="35">
        <f>ISI!G$47</f>
        <v>5761.3070332641073</v>
      </c>
      <c r="H52" s="35">
        <f>ISI!H$47</f>
        <v>6049.0709733983431</v>
      </c>
      <c r="I52" s="35">
        <f>ISI!I$47</f>
        <v>5900.5335028549953</v>
      </c>
      <c r="J52" s="35">
        <f>ISI!J$47</f>
        <v>5199.3874686573954</v>
      </c>
      <c r="K52" s="35">
        <f>ISI!K$47</f>
        <v>3952.1465089514149</v>
      </c>
      <c r="L52" s="35">
        <f>ISI!L$47</f>
        <v>4827.6447101501217</v>
      </c>
      <c r="M52" s="35">
        <f>ISI!M$47</f>
        <v>4525.5703530066585</v>
      </c>
      <c r="N52" s="35">
        <f>ISI!N$47</f>
        <v>4220.956880860972</v>
      </c>
      <c r="O52" s="35">
        <f>ISI!O$47</f>
        <v>4291.6801715406182</v>
      </c>
      <c r="P52" s="35">
        <f>ISI!P$47</f>
        <v>4204.9504260094791</v>
      </c>
      <c r="Q52" s="35">
        <f>ISI!Q$47</f>
        <v>5002.1079091597376</v>
      </c>
    </row>
    <row r="53" spans="1:17" x14ac:dyDescent="0.25">
      <c r="A53" s="57" t="s">
        <v>45</v>
      </c>
      <c r="B53" s="35">
        <f>ISI!B$48</f>
        <v>966.95514723527981</v>
      </c>
      <c r="C53" s="35">
        <f>ISI!C$48</f>
        <v>968.76319043681701</v>
      </c>
      <c r="D53" s="35">
        <f>ISI!D$48</f>
        <v>911.58449136708737</v>
      </c>
      <c r="E53" s="35">
        <f>ISI!E$48</f>
        <v>889.10051602366457</v>
      </c>
      <c r="F53" s="35">
        <f>ISI!F$48</f>
        <v>878.1858542362653</v>
      </c>
      <c r="G53" s="35">
        <f>ISI!G$48</f>
        <v>852.94042501248111</v>
      </c>
      <c r="H53" s="35">
        <f>ISI!H$48</f>
        <v>917.25568660165209</v>
      </c>
      <c r="I53" s="35">
        <f>ISI!I$48</f>
        <v>904.20312714499573</v>
      </c>
      <c r="J53" s="35">
        <f>ISI!J$48</f>
        <v>861.05932134260115</v>
      </c>
      <c r="K53" s="35">
        <f>ISI!K$48</f>
        <v>640.93792104857789</v>
      </c>
      <c r="L53" s="35">
        <f>ISI!L$48</f>
        <v>673.00852807339152</v>
      </c>
      <c r="M53" s="35">
        <f>ISI!M$48</f>
        <v>711.56669986072257</v>
      </c>
      <c r="N53" s="35">
        <f>ISI!N$48</f>
        <v>681.56042916560432</v>
      </c>
      <c r="O53" s="35">
        <f>ISI!O$48</f>
        <v>590.58630854718933</v>
      </c>
      <c r="P53" s="35">
        <f>ISI!P$48</f>
        <v>565.17993604466415</v>
      </c>
      <c r="Q53" s="35">
        <f>ISI!Q$48</f>
        <v>635.04222913764704</v>
      </c>
    </row>
    <row r="54" spans="1:17" x14ac:dyDescent="0.25">
      <c r="A54" s="58" t="s">
        <v>12</v>
      </c>
      <c r="B54" s="37">
        <f>NFM!B$62</f>
        <v>1466.3477397321303</v>
      </c>
      <c r="C54" s="37">
        <f>NFM!C$62</f>
        <v>1298.3966299999997</v>
      </c>
      <c r="D54" s="37">
        <f>NFM!D$62</f>
        <v>1321.1928400000002</v>
      </c>
      <c r="E54" s="37">
        <f>NFM!E$62</f>
        <v>1174.0847000000026</v>
      </c>
      <c r="F54" s="37">
        <f>NFM!F$62</f>
        <v>1211.0846100000022</v>
      </c>
      <c r="G54" s="37">
        <f>NFM!G$62</f>
        <v>1357.2420277469319</v>
      </c>
      <c r="H54" s="37">
        <f>NFM!H$62</f>
        <v>1175.6943999999999</v>
      </c>
      <c r="I54" s="37">
        <f>NFM!I$62</f>
        <v>1109.89373</v>
      </c>
      <c r="J54" s="37">
        <f>NFM!J$62</f>
        <v>985.39478999999994</v>
      </c>
      <c r="K54" s="37">
        <f>NFM!K$62</f>
        <v>972.38754000000006</v>
      </c>
      <c r="L54" s="37">
        <f>NFM!L$62</f>
        <v>881.69924184624324</v>
      </c>
      <c r="M54" s="37">
        <f>NFM!M$62</f>
        <v>978.38442698125959</v>
      </c>
      <c r="N54" s="37">
        <f>NFM!N$62</f>
        <v>1084.4795059907806</v>
      </c>
      <c r="O54" s="37">
        <f>NFM!O$62</f>
        <v>1139.316685122225</v>
      </c>
      <c r="P54" s="37">
        <f>NFM!P$62</f>
        <v>1029.6372867119751</v>
      </c>
      <c r="Q54" s="37">
        <f>NFM!Q$62</f>
        <v>944.75502896861633</v>
      </c>
    </row>
    <row r="55" spans="1:17" x14ac:dyDescent="0.25">
      <c r="A55" s="57" t="s">
        <v>44</v>
      </c>
      <c r="B55" s="35">
        <f>NFM!B$63</f>
        <v>86.279230880804235</v>
      </c>
      <c r="C55" s="35">
        <f>NFM!C$63</f>
        <v>57.353800926195426</v>
      </c>
      <c r="D55" s="35">
        <f>NFM!D$63</f>
        <v>59.737964800690015</v>
      </c>
      <c r="E55" s="35">
        <f>NFM!E$63</f>
        <v>100.27324704240431</v>
      </c>
      <c r="F55" s="35">
        <f>NFM!F$63</f>
        <v>105.48784917679235</v>
      </c>
      <c r="G55" s="35">
        <f>NFM!G$63</f>
        <v>187.98415279641145</v>
      </c>
      <c r="H55" s="35">
        <f>NFM!H$63</f>
        <v>180.95522479735914</v>
      </c>
      <c r="I55" s="35">
        <f>NFM!I$63</f>
        <v>174.32227976014812</v>
      </c>
      <c r="J55" s="35">
        <f>NFM!J$63</f>
        <v>174.79444807076842</v>
      </c>
      <c r="K55" s="35">
        <f>NFM!K$63</f>
        <v>108.30331998747725</v>
      </c>
      <c r="L55" s="35">
        <f>NFM!L$63</f>
        <v>125.74869995642597</v>
      </c>
      <c r="M55" s="35">
        <f>NFM!M$63</f>
        <v>154.42345006212653</v>
      </c>
      <c r="N55" s="35">
        <f>NFM!N$63</f>
        <v>172.64715548224041</v>
      </c>
      <c r="O55" s="35">
        <f>NFM!O$63</f>
        <v>184.93603932373387</v>
      </c>
      <c r="P55" s="35">
        <f>NFM!P$63</f>
        <v>172.47985323200083</v>
      </c>
      <c r="Q55" s="35">
        <f>NFM!Q$63</f>
        <v>163.28504407027313</v>
      </c>
    </row>
    <row r="56" spans="1:17" x14ac:dyDescent="0.25">
      <c r="A56" s="57" t="s">
        <v>59</v>
      </c>
      <c r="B56" s="35">
        <f>NFM!B$64</f>
        <v>809.08061161037904</v>
      </c>
      <c r="C56" s="35">
        <f>NFM!C$64</f>
        <v>747.72022814590014</v>
      </c>
      <c r="D56" s="35">
        <f>NFM!D$64</f>
        <v>782.40272760825496</v>
      </c>
      <c r="E56" s="35">
        <f>NFM!E$64</f>
        <v>723.83600838201517</v>
      </c>
      <c r="F56" s="35">
        <f>NFM!F$64</f>
        <v>753.95241283175687</v>
      </c>
      <c r="G56" s="35">
        <f>NFM!G$64</f>
        <v>792.52514469358175</v>
      </c>
      <c r="H56" s="35">
        <f>NFM!H$64</f>
        <v>763.98717344974443</v>
      </c>
      <c r="I56" s="35">
        <f>NFM!I$64</f>
        <v>711.06769376719865</v>
      </c>
      <c r="J56" s="35">
        <f>NFM!J$64</f>
        <v>622.77253457581958</v>
      </c>
      <c r="K56" s="35">
        <f>NFM!K$64</f>
        <v>611.04697184660392</v>
      </c>
      <c r="L56" s="35">
        <f>NFM!L$64</f>
        <v>535.93718249282188</v>
      </c>
      <c r="M56" s="35">
        <f>NFM!M$64</f>
        <v>569.92752792524448</v>
      </c>
      <c r="N56" s="35">
        <f>NFM!N$64</f>
        <v>643.20175273134009</v>
      </c>
      <c r="O56" s="35">
        <f>NFM!O$64</f>
        <v>682.58418738973796</v>
      </c>
      <c r="P56" s="35">
        <f>NFM!P$64</f>
        <v>606.97216110454974</v>
      </c>
      <c r="Q56" s="35">
        <f>NFM!Q$64</f>
        <v>551.33232308215634</v>
      </c>
    </row>
    <row r="57" spans="1:17" x14ac:dyDescent="0.25">
      <c r="A57" s="60" t="s">
        <v>43</v>
      </c>
      <c r="B57" s="44">
        <f>NFM!B$65</f>
        <v>761.22439821515957</v>
      </c>
      <c r="C57" s="44">
        <f>NFM!C$65</f>
        <v>706.44588394159098</v>
      </c>
      <c r="D57" s="44">
        <f>NFM!D$65</f>
        <v>737.88334121812295</v>
      </c>
      <c r="E57" s="44">
        <f>NFM!E$65</f>
        <v>684.30457384267061</v>
      </c>
      <c r="F57" s="44">
        <f>NFM!F$65</f>
        <v>713.05830905064181</v>
      </c>
      <c r="G57" s="44">
        <f>NFM!G$65</f>
        <v>751.00768091333316</v>
      </c>
      <c r="H57" s="44">
        <f>NFM!H$65</f>
        <v>722.58836702999281</v>
      </c>
      <c r="I57" s="44">
        <f>NFM!I$65</f>
        <v>673.65012060085166</v>
      </c>
      <c r="J57" s="44">
        <f>NFM!J$65</f>
        <v>589.33072495658803</v>
      </c>
      <c r="K57" s="44">
        <f>NFM!K$65</f>
        <v>586.27856848515091</v>
      </c>
      <c r="L57" s="44">
        <f>NFM!L$65</f>
        <v>508.19550939589828</v>
      </c>
      <c r="M57" s="44">
        <f>NFM!M$65</f>
        <v>537.46579273571183</v>
      </c>
      <c r="N57" s="44">
        <f>NFM!N$65</f>
        <v>609.27518777329021</v>
      </c>
      <c r="O57" s="44">
        <f>NFM!O$65</f>
        <v>647.03278827529255</v>
      </c>
      <c r="P57" s="44">
        <f>NFM!P$65</f>
        <v>573.69929751639336</v>
      </c>
      <c r="Q57" s="44">
        <f>NFM!Q$65</f>
        <v>521.22270784048169</v>
      </c>
    </row>
    <row r="58" spans="1:17" x14ac:dyDescent="0.25">
      <c r="A58" s="59" t="s">
        <v>344</v>
      </c>
      <c r="B58" s="43">
        <f>NFM!B$66</f>
        <v>47.85621339521942</v>
      </c>
      <c r="C58" s="43">
        <f>NFM!C$66</f>
        <v>41.274344204309173</v>
      </c>
      <c r="D58" s="43">
        <f>NFM!D$66</f>
        <v>44.51938639013202</v>
      </c>
      <c r="E58" s="43">
        <f>NFM!E$66</f>
        <v>39.531434539344531</v>
      </c>
      <c r="F58" s="43">
        <f>NFM!F$66</f>
        <v>40.894103781115071</v>
      </c>
      <c r="G58" s="43">
        <f>NFM!G$66</f>
        <v>41.517463780248541</v>
      </c>
      <c r="H58" s="43">
        <f>NFM!H$66</f>
        <v>41.398806419751629</v>
      </c>
      <c r="I58" s="43">
        <f>NFM!I$66</f>
        <v>37.417573166346976</v>
      </c>
      <c r="J58" s="43">
        <f>NFM!J$66</f>
        <v>33.441809619231577</v>
      </c>
      <c r="K58" s="43">
        <f>NFM!K$66</f>
        <v>24.768403361452979</v>
      </c>
      <c r="L58" s="43">
        <f>NFM!L$66</f>
        <v>27.741673096923599</v>
      </c>
      <c r="M58" s="43">
        <f>NFM!M$66</f>
        <v>32.461735189532625</v>
      </c>
      <c r="N58" s="43">
        <f>NFM!N$66</f>
        <v>33.926564958049923</v>
      </c>
      <c r="O58" s="43">
        <f>NFM!O$66</f>
        <v>35.551399114445445</v>
      </c>
      <c r="P58" s="43">
        <f>NFM!P$66</f>
        <v>33.272863588156326</v>
      </c>
      <c r="Q58" s="43">
        <f>NFM!Q$66</f>
        <v>30.109615241674675</v>
      </c>
    </row>
    <row r="59" spans="1:17" x14ac:dyDescent="0.25">
      <c r="A59" s="57" t="s">
        <v>42</v>
      </c>
      <c r="B59" s="35">
        <f>NFM!B$67</f>
        <v>570.98789724094695</v>
      </c>
      <c r="C59" s="35">
        <f>NFM!C$67</f>
        <v>493.32260092790432</v>
      </c>
      <c r="D59" s="35">
        <f>NFM!D$67</f>
        <v>479.05214759105525</v>
      </c>
      <c r="E59" s="35">
        <f>NFM!E$67</f>
        <v>349.97544457558308</v>
      </c>
      <c r="F59" s="35">
        <f>NFM!F$67</f>
        <v>351.64434799145306</v>
      </c>
      <c r="G59" s="35">
        <f>NFM!G$67</f>
        <v>376.73273025693879</v>
      </c>
      <c r="H59" s="35">
        <f>NFM!H$67</f>
        <v>230.75200175289626</v>
      </c>
      <c r="I59" s="35">
        <f>NFM!I$67</f>
        <v>224.50375647265321</v>
      </c>
      <c r="J59" s="35">
        <f>NFM!J$67</f>
        <v>187.82780735341191</v>
      </c>
      <c r="K59" s="35">
        <f>NFM!K$67</f>
        <v>253.03724816591887</v>
      </c>
      <c r="L59" s="35">
        <f>NFM!L$67</f>
        <v>220.01335939699538</v>
      </c>
      <c r="M59" s="35">
        <f>NFM!M$67</f>
        <v>254.03344899388856</v>
      </c>
      <c r="N59" s="35">
        <f>NFM!N$67</f>
        <v>268.63059777720014</v>
      </c>
      <c r="O59" s="35">
        <f>NFM!O$67</f>
        <v>271.7964584087531</v>
      </c>
      <c r="P59" s="35">
        <f>NFM!P$67</f>
        <v>250.18527237542457</v>
      </c>
      <c r="Q59" s="35">
        <f>NFM!Q$67</f>
        <v>230.13766181618689</v>
      </c>
    </row>
    <row r="60" spans="1:17" x14ac:dyDescent="0.25">
      <c r="A60" s="58" t="s">
        <v>11</v>
      </c>
      <c r="B60" s="37">
        <f>CHI!B$51</f>
        <v>5446.3133879262305</v>
      </c>
      <c r="C60" s="37">
        <f>CHI!C$51</f>
        <v>6061.0378599999985</v>
      </c>
      <c r="D60" s="37">
        <f>CHI!D$51</f>
        <v>5657.67976</v>
      </c>
      <c r="E60" s="37">
        <f>CHI!E$51</f>
        <v>5975.6036299999996</v>
      </c>
      <c r="F60" s="37">
        <f>CHI!F$51</f>
        <v>5219.9075300000004</v>
      </c>
      <c r="G60" s="37">
        <f>CHI!G$51</f>
        <v>5035.6120160794799</v>
      </c>
      <c r="H60" s="37">
        <f>CHI!H$51</f>
        <v>4335.5541600000006</v>
      </c>
      <c r="I60" s="37">
        <f>CHI!I$51</f>
        <v>4572.6646800000008</v>
      </c>
      <c r="J60" s="37">
        <f>CHI!J$51</f>
        <v>5278.7043400000002</v>
      </c>
      <c r="K60" s="37">
        <f>CHI!K$51</f>
        <v>4116.6658100000004</v>
      </c>
      <c r="L60" s="37">
        <f>CHI!L$51</f>
        <v>3850.0976103304579</v>
      </c>
      <c r="M60" s="37">
        <f>CHI!M$51</f>
        <v>4151.9498997103638</v>
      </c>
      <c r="N60" s="37">
        <f>CHI!N$51</f>
        <v>4071.9338598963873</v>
      </c>
      <c r="O60" s="37">
        <f>CHI!O$51</f>
        <v>5062.1226683329814</v>
      </c>
      <c r="P60" s="37">
        <f>CHI!P$51</f>
        <v>5253.7341199507491</v>
      </c>
      <c r="Q60" s="37">
        <f>CHI!Q$51</f>
        <v>5376.3972112991505</v>
      </c>
    </row>
    <row r="61" spans="1:17" x14ac:dyDescent="0.25">
      <c r="A61" s="57" t="s">
        <v>61</v>
      </c>
      <c r="B61" s="35">
        <f>CHI!B$52</f>
        <v>2191.7281559354956</v>
      </c>
      <c r="C61" s="35">
        <f>CHI!C$52</f>
        <v>2968.58447017766</v>
      </c>
      <c r="D61" s="35">
        <f>CHI!D$52</f>
        <v>3050.5295119649099</v>
      </c>
      <c r="E61" s="35">
        <f>CHI!E$52</f>
        <v>3623.793697798591</v>
      </c>
      <c r="F61" s="35">
        <f>CHI!F$52</f>
        <v>3185.7033674546033</v>
      </c>
      <c r="G61" s="35">
        <f>CHI!G$52</f>
        <v>3058.9627036998086</v>
      </c>
      <c r="H61" s="35">
        <f>CHI!H$52</f>
        <v>2835.8390948182309</v>
      </c>
      <c r="I61" s="35">
        <f>CHI!I$52</f>
        <v>2954.6752242235011</v>
      </c>
      <c r="J61" s="35">
        <f>CHI!J$52</f>
        <v>3346.3721339518529</v>
      </c>
      <c r="K61" s="35">
        <f>CHI!K$52</f>
        <v>2736.1589692825769</v>
      </c>
      <c r="L61" s="35">
        <f>CHI!L$52</f>
        <v>2582.9550506291084</v>
      </c>
      <c r="M61" s="35">
        <f>CHI!M$52</f>
        <v>2937.230318599034</v>
      </c>
      <c r="N61" s="35">
        <f>CHI!N$52</f>
        <v>2786.1035135953975</v>
      </c>
      <c r="O61" s="35">
        <f>CHI!O$52</f>
        <v>3706.8741011086595</v>
      </c>
      <c r="P61" s="35">
        <f>CHI!P$52</f>
        <v>3385.2843191780894</v>
      </c>
      <c r="Q61" s="35">
        <f>CHI!Q$52</f>
        <v>3376.9639293866744</v>
      </c>
    </row>
    <row r="62" spans="1:17" x14ac:dyDescent="0.25">
      <c r="A62" s="57" t="s">
        <v>40</v>
      </c>
      <c r="B62" s="35">
        <f>CHI!B$53</f>
        <v>3124.5285741978573</v>
      </c>
      <c r="C62" s="35">
        <f>CHI!C$53</f>
        <v>2943.9964701308809</v>
      </c>
      <c r="D62" s="35">
        <f>CHI!D$53</f>
        <v>2460.0889129681441</v>
      </c>
      <c r="E62" s="35">
        <f>CHI!E$53</f>
        <v>2200.818782063674</v>
      </c>
      <c r="F62" s="35">
        <f>CHI!F$53</f>
        <v>1905.3203688272529</v>
      </c>
      <c r="G62" s="35">
        <f>CHI!G$53</f>
        <v>1850.0571996502053</v>
      </c>
      <c r="H62" s="35">
        <f>CHI!H$53</f>
        <v>1379.7270178362144</v>
      </c>
      <c r="I62" s="35">
        <f>CHI!I$53</f>
        <v>1504.5076751129893</v>
      </c>
      <c r="J62" s="35">
        <f>CHI!J$53</f>
        <v>1818.685992827541</v>
      </c>
      <c r="K62" s="35">
        <f>CHI!K$53</f>
        <v>1286.4858486821931</v>
      </c>
      <c r="L62" s="35">
        <f>CHI!L$53</f>
        <v>1180.9402827977669</v>
      </c>
      <c r="M62" s="35">
        <f>CHI!M$53</f>
        <v>1126.1046554942209</v>
      </c>
      <c r="N62" s="35">
        <f>CHI!N$53</f>
        <v>1197.8667112116086</v>
      </c>
      <c r="O62" s="35">
        <f>CHI!O$53</f>
        <v>1260.0080162219924</v>
      </c>
      <c r="P62" s="35">
        <f>CHI!P$53</f>
        <v>1753.5420996195046</v>
      </c>
      <c r="Q62" s="35">
        <f>CHI!Q$53</f>
        <v>1878.8984029572575</v>
      </c>
    </row>
    <row r="63" spans="1:17" x14ac:dyDescent="0.25">
      <c r="A63" s="57" t="s">
        <v>39</v>
      </c>
      <c r="B63" s="35">
        <f>CHI!B$54</f>
        <v>130.05665779287736</v>
      </c>
      <c r="C63" s="35">
        <f>CHI!C$54</f>
        <v>148.45691969145855</v>
      </c>
      <c r="D63" s="35">
        <f>CHI!D$54</f>
        <v>147.06133506694579</v>
      </c>
      <c r="E63" s="35">
        <f>CHI!E$54</f>
        <v>150.99115013773482</v>
      </c>
      <c r="F63" s="35">
        <f>CHI!F$54</f>
        <v>128.8837937181442</v>
      </c>
      <c r="G63" s="35">
        <f>CHI!G$54</f>
        <v>126.59211272946578</v>
      </c>
      <c r="H63" s="35">
        <f>CHI!H$54</f>
        <v>119.98804734555506</v>
      </c>
      <c r="I63" s="35">
        <f>CHI!I$54</f>
        <v>113.48178066350995</v>
      </c>
      <c r="J63" s="35">
        <f>CHI!J$54</f>
        <v>113.6462132206058</v>
      </c>
      <c r="K63" s="35">
        <f>CHI!K$54</f>
        <v>94.020992035230122</v>
      </c>
      <c r="L63" s="35">
        <f>CHI!L$54</f>
        <v>86.202276903582543</v>
      </c>
      <c r="M63" s="35">
        <f>CHI!M$54</f>
        <v>88.614925617108497</v>
      </c>
      <c r="N63" s="35">
        <f>CHI!N$54</f>
        <v>87.963635089380944</v>
      </c>
      <c r="O63" s="35">
        <f>CHI!O$54</f>
        <v>95.240551002329596</v>
      </c>
      <c r="P63" s="35">
        <f>CHI!P$54</f>
        <v>114.90770115315493</v>
      </c>
      <c r="Q63" s="35">
        <f>CHI!Q$54</f>
        <v>120.53487895521923</v>
      </c>
    </row>
    <row r="64" spans="1:17" x14ac:dyDescent="0.25">
      <c r="A64" s="58" t="s">
        <v>10</v>
      </c>
      <c r="B64" s="37">
        <f>NMM!B$50</f>
        <v>3703.2838200582701</v>
      </c>
      <c r="C64" s="37">
        <f>NMM!C$50</f>
        <v>4233.4503199999999</v>
      </c>
      <c r="D64" s="37">
        <f>NMM!D$50</f>
        <v>4366.51818</v>
      </c>
      <c r="E64" s="37">
        <f>NMM!E$50</f>
        <v>4295.7181399999999</v>
      </c>
      <c r="F64" s="37">
        <f>NMM!F$50</f>
        <v>4270.9348199999995</v>
      </c>
      <c r="G64" s="37">
        <f>NMM!G$50</f>
        <v>4291.6983563245685</v>
      </c>
      <c r="H64" s="37">
        <f>NMM!H$50</f>
        <v>4332.0295500000002</v>
      </c>
      <c r="I64" s="37">
        <f>NMM!I$50</f>
        <v>4149.4320800000005</v>
      </c>
      <c r="J64" s="37">
        <f>NMM!J$50</f>
        <v>4247.3884699999999</v>
      </c>
      <c r="K64" s="37">
        <f>NMM!K$50</f>
        <v>3692.6689399999996</v>
      </c>
      <c r="L64" s="37">
        <f>NMM!L$50</f>
        <v>3764.4870985871921</v>
      </c>
      <c r="M64" s="37">
        <f>NMM!M$50</f>
        <v>3879.4002065158793</v>
      </c>
      <c r="N64" s="37">
        <f>NMM!N$50</f>
        <v>4283.0321844758382</v>
      </c>
      <c r="O64" s="37">
        <f>NMM!O$50</f>
        <v>4152.7180743985937</v>
      </c>
      <c r="P64" s="37">
        <f>NMM!P$50</f>
        <v>3591.8093233891414</v>
      </c>
      <c r="Q64" s="37">
        <f>NMM!Q$50</f>
        <v>3245.6766801794447</v>
      </c>
    </row>
    <row r="65" spans="1:17" x14ac:dyDescent="0.25">
      <c r="A65" s="57" t="s">
        <v>38</v>
      </c>
      <c r="B65" s="35">
        <f>NMM!B$51</f>
        <v>1731.7819999999999</v>
      </c>
      <c r="C65" s="35">
        <f>NMM!C$51</f>
        <v>1771.7646286301895</v>
      </c>
      <c r="D65" s="35">
        <f>NMM!D$51</f>
        <v>1859.305068579903</v>
      </c>
      <c r="E65" s="35">
        <f>NMM!E$51</f>
        <v>1946.2487027664965</v>
      </c>
      <c r="F65" s="35">
        <f>NMM!F$51</f>
        <v>1987.6498289681542</v>
      </c>
      <c r="G65" s="35">
        <f>NMM!G$51</f>
        <v>1949.1156341307978</v>
      </c>
      <c r="H65" s="35">
        <f>NMM!H$51</f>
        <v>2069.5056372696458</v>
      </c>
      <c r="I65" s="35">
        <f>NMM!I$51</f>
        <v>1978.6750753404144</v>
      </c>
      <c r="J65" s="35">
        <f>NMM!J$51</f>
        <v>1866.028894997987</v>
      </c>
      <c r="K65" s="35">
        <f>NMM!K$51</f>
        <v>1558.3487365918202</v>
      </c>
      <c r="L65" s="35">
        <f>NMM!L$51</f>
        <v>1538.8643707507426</v>
      </c>
      <c r="M65" s="35">
        <f>NMM!M$51</f>
        <v>1610.1775976107983</v>
      </c>
      <c r="N65" s="35">
        <f>NMM!N$51</f>
        <v>1595.5379959881998</v>
      </c>
      <c r="O65" s="35">
        <f>NMM!O$51</f>
        <v>1617.1249136063109</v>
      </c>
      <c r="P65" s="35">
        <f>NMM!P$51</f>
        <v>1353.8525611445982</v>
      </c>
      <c r="Q65" s="35">
        <f>NMM!Q$51</f>
        <v>1444.5311203143767</v>
      </c>
    </row>
    <row r="66" spans="1:17" x14ac:dyDescent="0.25">
      <c r="A66" s="57" t="s">
        <v>37</v>
      </c>
      <c r="B66" s="35">
        <f>NMM!B$52</f>
        <v>755.79596937535405</v>
      </c>
      <c r="C66" s="35">
        <f>NMM!C$52</f>
        <v>1198.4901003643511</v>
      </c>
      <c r="D66" s="35">
        <f>NMM!D$52</f>
        <v>1227.9259496693064</v>
      </c>
      <c r="E66" s="35">
        <f>NMM!E$52</f>
        <v>1039.2533698277127</v>
      </c>
      <c r="F66" s="35">
        <f>NMM!F$52</f>
        <v>992.00835370786501</v>
      </c>
      <c r="G66" s="35">
        <f>NMM!G$52</f>
        <v>1037.8757336174201</v>
      </c>
      <c r="H66" s="35">
        <f>NMM!H$52</f>
        <v>983.11013309143993</v>
      </c>
      <c r="I66" s="35">
        <f>NMM!I$52</f>
        <v>924.65870130900123</v>
      </c>
      <c r="J66" s="35">
        <f>NMM!J$52</f>
        <v>1230.2625873196107</v>
      </c>
      <c r="K66" s="35">
        <f>NMM!K$52</f>
        <v>1152.5369771412159</v>
      </c>
      <c r="L66" s="35">
        <f>NMM!L$52</f>
        <v>1156.4228409291632</v>
      </c>
      <c r="M66" s="35">
        <f>NMM!M$52</f>
        <v>1093.7210188042504</v>
      </c>
      <c r="N66" s="35">
        <f>NMM!N$52</f>
        <v>1443.0551900159583</v>
      </c>
      <c r="O66" s="35">
        <f>NMM!O$52</f>
        <v>1523.9564572449792</v>
      </c>
      <c r="P66" s="35">
        <f>NMM!P$52</f>
        <v>1327.2164525049986</v>
      </c>
      <c r="Q66" s="35">
        <f>NMM!Q$52</f>
        <v>879.84419354108434</v>
      </c>
    </row>
    <row r="67" spans="1:17" x14ac:dyDescent="0.25">
      <c r="A67" s="57" t="s">
        <v>57</v>
      </c>
      <c r="B67" s="35">
        <f>NMM!B$53</f>
        <v>1215.7058506829162</v>
      </c>
      <c r="C67" s="35">
        <f>NMM!C$53</f>
        <v>1263.1955910054594</v>
      </c>
      <c r="D67" s="35">
        <f>NMM!D$53</f>
        <v>1279.2871617507908</v>
      </c>
      <c r="E67" s="35">
        <f>NMM!E$53</f>
        <v>1310.2160674057907</v>
      </c>
      <c r="F67" s="35">
        <f>NMM!F$53</f>
        <v>1291.2766373239801</v>
      </c>
      <c r="G67" s="35">
        <f>NMM!G$53</f>
        <v>1304.7069885763508</v>
      </c>
      <c r="H67" s="35">
        <f>NMM!H$53</f>
        <v>1279.4137796389145</v>
      </c>
      <c r="I67" s="35">
        <f>NMM!I$53</f>
        <v>1246.098303350585</v>
      </c>
      <c r="J67" s="35">
        <f>NMM!J$53</f>
        <v>1151.096987682402</v>
      </c>
      <c r="K67" s="35">
        <f>NMM!K$53</f>
        <v>981.78322626696354</v>
      </c>
      <c r="L67" s="35">
        <f>NMM!L$53</f>
        <v>1069.1998869072863</v>
      </c>
      <c r="M67" s="35">
        <f>NMM!M$53</f>
        <v>1175.5015901008305</v>
      </c>
      <c r="N67" s="35">
        <f>NMM!N$53</f>
        <v>1244.4389984716797</v>
      </c>
      <c r="O67" s="35">
        <f>NMM!O$53</f>
        <v>1011.6367035473036</v>
      </c>
      <c r="P67" s="35">
        <f>NMM!P$53</f>
        <v>910.74030973954439</v>
      </c>
      <c r="Q67" s="35">
        <f>NMM!Q$53</f>
        <v>921.3013663239833</v>
      </c>
    </row>
    <row r="68" spans="1:17" x14ac:dyDescent="0.25">
      <c r="A68" s="58" t="s">
        <v>9</v>
      </c>
      <c r="B68" s="37">
        <f>PPA!B$51</f>
        <v>3570.1284939957345</v>
      </c>
      <c r="C68" s="37">
        <f>PPA!C$51</f>
        <v>3403.2007999999987</v>
      </c>
      <c r="D68" s="37">
        <f>PPA!D$51</f>
        <v>3489.4800400000017</v>
      </c>
      <c r="E68" s="37">
        <f>PPA!E$51</f>
        <v>3492.7790499999983</v>
      </c>
      <c r="F68" s="37">
        <f>PPA!F$51</f>
        <v>3264.5009399999985</v>
      </c>
      <c r="G68" s="37">
        <f>PPA!G$51</f>
        <v>3275.1035501479646</v>
      </c>
      <c r="H68" s="37">
        <f>PPA!H$51</f>
        <v>3249.8457699999999</v>
      </c>
      <c r="I68" s="37">
        <f>PPA!I$51</f>
        <v>2793.3037800000002</v>
      </c>
      <c r="J68" s="37">
        <f>PPA!J$51</f>
        <v>2481.65101</v>
      </c>
      <c r="K68" s="37">
        <f>PPA!K$51</f>
        <v>2218.7189099999996</v>
      </c>
      <c r="L68" s="37">
        <f>PPA!L$51</f>
        <v>2498.8016697344015</v>
      </c>
      <c r="M68" s="37">
        <f>PPA!M$51</f>
        <v>2111.7112966580103</v>
      </c>
      <c r="N68" s="37">
        <f>PPA!N$51</f>
        <v>2203.5205692781292</v>
      </c>
      <c r="O68" s="37">
        <f>PPA!O$51</f>
        <v>2742.9966670323506</v>
      </c>
      <c r="P68" s="37">
        <f>PPA!P$51</f>
        <v>2268.7034980473695</v>
      </c>
      <c r="Q68" s="37">
        <f>PPA!Q$51</f>
        <v>2309.762435260046</v>
      </c>
    </row>
    <row r="69" spans="1:17" x14ac:dyDescent="0.25">
      <c r="A69" s="57" t="s">
        <v>35</v>
      </c>
      <c r="B69" s="35">
        <f>PPA!B$52</f>
        <v>770.59874643967703</v>
      </c>
      <c r="C69" s="35">
        <f>PPA!C$52</f>
        <v>728.58193595421108</v>
      </c>
      <c r="D69" s="35">
        <f>PPA!D$52</f>
        <v>741.24558565572579</v>
      </c>
      <c r="E69" s="35">
        <f>PPA!E$52</f>
        <v>718.14616999314921</v>
      </c>
      <c r="F69" s="35">
        <f>PPA!F$52</f>
        <v>682.67648536512115</v>
      </c>
      <c r="G69" s="35">
        <f>PPA!G$52</f>
        <v>682.96141713855775</v>
      </c>
      <c r="H69" s="35">
        <f>PPA!H$52</f>
        <v>686.49398655029802</v>
      </c>
      <c r="I69" s="35">
        <f>PPA!I$52</f>
        <v>566.39929618449435</v>
      </c>
      <c r="J69" s="35">
        <f>PPA!J$52</f>
        <v>515.20251719707619</v>
      </c>
      <c r="K69" s="35">
        <f>PPA!K$52</f>
        <v>404.97266462451483</v>
      </c>
      <c r="L69" s="35">
        <f>PPA!L$52</f>
        <v>467.01382971854071</v>
      </c>
      <c r="M69" s="35">
        <f>PPA!M$52</f>
        <v>406.70752183799578</v>
      </c>
      <c r="N69" s="35">
        <f>PPA!N$52</f>
        <v>585.97328620842961</v>
      </c>
      <c r="O69" s="35">
        <f>PPA!O$52</f>
        <v>496.50880485663589</v>
      </c>
      <c r="P69" s="35">
        <f>PPA!P$52</f>
        <v>415.34932185447394</v>
      </c>
      <c r="Q69" s="35">
        <f>PPA!Q$52</f>
        <v>440.28678048955953</v>
      </c>
    </row>
    <row r="70" spans="1:17" x14ac:dyDescent="0.25">
      <c r="A70" s="57" t="s">
        <v>56</v>
      </c>
      <c r="B70" s="35">
        <f>PPA!B$53</f>
        <v>2602.0546689415937</v>
      </c>
      <c r="C70" s="35">
        <f>PPA!C$53</f>
        <v>2482.9024388650323</v>
      </c>
      <c r="D70" s="35">
        <f>PPA!D$53</f>
        <v>2553.9667106654947</v>
      </c>
      <c r="E70" s="35">
        <f>PPA!E$53</f>
        <v>2584.4147807822001</v>
      </c>
      <c r="F70" s="35">
        <f>PPA!F$53</f>
        <v>2404.8584004936497</v>
      </c>
      <c r="G70" s="35">
        <f>PPA!G$53</f>
        <v>2422.958599098763</v>
      </c>
      <c r="H70" s="35">
        <f>PPA!H$53</f>
        <v>2390.3568155617618</v>
      </c>
      <c r="I70" s="35">
        <f>PPA!I$53</f>
        <v>2084.9051251152564</v>
      </c>
      <c r="J70" s="35">
        <f>PPA!J$53</f>
        <v>1834.5747640550721</v>
      </c>
      <c r="K70" s="35">
        <f>PPA!K$53</f>
        <v>1684.9007413791064</v>
      </c>
      <c r="L70" s="35">
        <f>PPA!L$53</f>
        <v>1896.5953934223737</v>
      </c>
      <c r="M70" s="35">
        <f>PPA!M$53</f>
        <v>1590.7857071154097</v>
      </c>
      <c r="N70" s="35">
        <f>PPA!N$53</f>
        <v>1501.7499027777965</v>
      </c>
      <c r="O70" s="35">
        <f>PPA!O$53</f>
        <v>2081.6090669858413</v>
      </c>
      <c r="P70" s="35">
        <f>PPA!P$53</f>
        <v>1718.3473032548127</v>
      </c>
      <c r="Q70" s="35">
        <f>PPA!Q$53</f>
        <v>1723.423511720652</v>
      </c>
    </row>
    <row r="71" spans="1:17" x14ac:dyDescent="0.25">
      <c r="A71" s="57" t="s">
        <v>55</v>
      </c>
      <c r="B71" s="35">
        <f>PPA!B$54</f>
        <v>197.47507861446371</v>
      </c>
      <c r="C71" s="35">
        <f>PPA!C$54</f>
        <v>191.71642518075555</v>
      </c>
      <c r="D71" s="35">
        <f>PPA!D$54</f>
        <v>194.26774367878122</v>
      </c>
      <c r="E71" s="35">
        <f>PPA!E$54</f>
        <v>190.21809922464897</v>
      </c>
      <c r="F71" s="35">
        <f>PPA!F$54</f>
        <v>176.9660541412276</v>
      </c>
      <c r="G71" s="35">
        <f>PPA!G$54</f>
        <v>169.18353391064383</v>
      </c>
      <c r="H71" s="35">
        <f>PPA!H$54</f>
        <v>172.99496788794036</v>
      </c>
      <c r="I71" s="35">
        <f>PPA!I$54</f>
        <v>141.99935870024939</v>
      </c>
      <c r="J71" s="35">
        <f>PPA!J$54</f>
        <v>131.87372874785146</v>
      </c>
      <c r="K71" s="35">
        <f>PPA!K$54</f>
        <v>128.84550399637848</v>
      </c>
      <c r="L71" s="35">
        <f>PPA!L$54</f>
        <v>135.19244659348709</v>
      </c>
      <c r="M71" s="35">
        <f>PPA!M$54</f>
        <v>114.21806770460495</v>
      </c>
      <c r="N71" s="35">
        <f>PPA!N$54</f>
        <v>115.79738029190332</v>
      </c>
      <c r="O71" s="35">
        <f>PPA!O$54</f>
        <v>164.87879518987341</v>
      </c>
      <c r="P71" s="35">
        <f>PPA!P$54</f>
        <v>135.00687293808269</v>
      </c>
      <c r="Q71" s="35">
        <f>PPA!Q$54</f>
        <v>146.05214304983488</v>
      </c>
    </row>
    <row r="72" spans="1:17" x14ac:dyDescent="0.25">
      <c r="A72" s="56" t="s">
        <v>54</v>
      </c>
      <c r="B72" s="36">
        <f>FBT!B$12</f>
        <v>5026.1577052916109</v>
      </c>
      <c r="C72" s="36">
        <f>FBT!C$12</f>
        <v>5176.0767599999999</v>
      </c>
      <c r="D72" s="36">
        <f>FBT!D$12</f>
        <v>5301.2820599999995</v>
      </c>
      <c r="E72" s="36">
        <f>FBT!E$12</f>
        <v>5261.4494199999999</v>
      </c>
      <c r="F72" s="36">
        <f>FBT!F$12</f>
        <v>5153.1529699999992</v>
      </c>
      <c r="G72" s="36">
        <f>FBT!G$12</f>
        <v>4303.7413077076872</v>
      </c>
      <c r="H72" s="36">
        <f>FBT!H$12</f>
        <v>4365.5614100000003</v>
      </c>
      <c r="I72" s="36">
        <f>FBT!I$12</f>
        <v>4579.4381000000003</v>
      </c>
      <c r="J72" s="36">
        <f>FBT!J$12</f>
        <v>4514.4476500000001</v>
      </c>
      <c r="K72" s="36">
        <f>FBT!K$12</f>
        <v>4452.6100200000001</v>
      </c>
      <c r="L72" s="36">
        <f>FBT!L$12</f>
        <v>4774.3035985801171</v>
      </c>
      <c r="M72" s="36">
        <f>FBT!M$12</f>
        <v>4352.165915937434</v>
      </c>
      <c r="N72" s="36">
        <f>FBT!N$12</f>
        <v>4692.8206969182602</v>
      </c>
      <c r="O72" s="36">
        <f>FBT!O$12</f>
        <v>4919.1224109250206</v>
      </c>
      <c r="P72" s="36">
        <f>FBT!P$12</f>
        <v>4757.9870934716528</v>
      </c>
      <c r="Q72" s="36">
        <f>FBT!Q$12</f>
        <v>5068.6514575492456</v>
      </c>
    </row>
    <row r="73" spans="1:17" x14ac:dyDescent="0.25">
      <c r="A73" s="21" t="s">
        <v>53</v>
      </c>
      <c r="B73" s="35">
        <f>TRE!B$12</f>
        <v>1549.0125027529857</v>
      </c>
      <c r="C73" s="35">
        <f>TRE!C$12</f>
        <v>1528.8949499999999</v>
      </c>
      <c r="D73" s="35">
        <f>TRE!D$12</f>
        <v>1448.6891299999997</v>
      </c>
      <c r="E73" s="35">
        <f>TRE!E$12</f>
        <v>1499.6823300000001</v>
      </c>
      <c r="F73" s="35">
        <f>TRE!F$12</f>
        <v>1534.5824</v>
      </c>
      <c r="G73" s="35">
        <f>TRE!G$12</f>
        <v>1391.062521689503</v>
      </c>
      <c r="H73" s="35">
        <f>TRE!H$12</f>
        <v>1302.6909799999999</v>
      </c>
      <c r="I73" s="35">
        <f>TRE!I$12</f>
        <v>1312.09166</v>
      </c>
      <c r="J73" s="35">
        <f>TRE!J$12</f>
        <v>1168.69048</v>
      </c>
      <c r="K73" s="35">
        <f>TRE!K$12</f>
        <v>1097.5822900000001</v>
      </c>
      <c r="L73" s="35">
        <f>TRE!L$12</f>
        <v>1137.3823036115677</v>
      </c>
      <c r="M73" s="35">
        <f>TRE!M$12</f>
        <v>1048.7963065937506</v>
      </c>
      <c r="N73" s="35">
        <f>TRE!N$12</f>
        <v>1135.3295544295149</v>
      </c>
      <c r="O73" s="35">
        <f>TRE!O$12</f>
        <v>1113.2351062738626</v>
      </c>
      <c r="P73" s="35">
        <f>TRE!P$12</f>
        <v>934.09988332312616</v>
      </c>
      <c r="Q73" s="35">
        <f>TRE!Q$12</f>
        <v>996.8474514480381</v>
      </c>
    </row>
    <row r="74" spans="1:17" x14ac:dyDescent="0.25">
      <c r="A74" s="21" t="s">
        <v>52</v>
      </c>
      <c r="B74" s="35">
        <f>MAE!B$12</f>
        <v>2473.8237510573117</v>
      </c>
      <c r="C74" s="35">
        <f>MAE!C$12</f>
        <v>2461.8914</v>
      </c>
      <c r="D74" s="35">
        <f>MAE!D$12</f>
        <v>2335.8835199999999</v>
      </c>
      <c r="E74" s="35">
        <f>MAE!E$12</f>
        <v>2334.348</v>
      </c>
      <c r="F74" s="35">
        <f>MAE!F$12</f>
        <v>2309.05305</v>
      </c>
      <c r="G74" s="35">
        <f>MAE!G$12</f>
        <v>2117.4884974963197</v>
      </c>
      <c r="H74" s="35">
        <f>MAE!H$12</f>
        <v>2264.8599299999996</v>
      </c>
      <c r="I74" s="35">
        <f>MAE!I$12</f>
        <v>2197.1768300000003</v>
      </c>
      <c r="J74" s="35">
        <f>MAE!J$12</f>
        <v>2247.0703199999998</v>
      </c>
      <c r="K74" s="35">
        <f>MAE!K$12</f>
        <v>2015.4544500000002</v>
      </c>
      <c r="L74" s="35">
        <f>MAE!L$12</f>
        <v>2238.9876665839338</v>
      </c>
      <c r="M74" s="35">
        <f>MAE!M$12</f>
        <v>2130.362531956403</v>
      </c>
      <c r="N74" s="35">
        <f>MAE!N$12</f>
        <v>2176.5776445340498</v>
      </c>
      <c r="O74" s="35">
        <f>MAE!O$12</f>
        <v>1965.6980137373077</v>
      </c>
      <c r="P74" s="35">
        <f>MAE!P$12</f>
        <v>1809.7305014421268</v>
      </c>
      <c r="Q74" s="35">
        <f>MAE!Q$12</f>
        <v>1877.7122685002341</v>
      </c>
    </row>
    <row r="75" spans="1:17" x14ac:dyDescent="0.25">
      <c r="A75" s="21" t="s">
        <v>51</v>
      </c>
      <c r="B75" s="35">
        <f>TEL!B$12</f>
        <v>1661.1035884587991</v>
      </c>
      <c r="C75" s="35">
        <f>TEL!C$12</f>
        <v>1815.2944499999999</v>
      </c>
      <c r="D75" s="35">
        <f>TEL!D$12</f>
        <v>1768.6790000000001</v>
      </c>
      <c r="E75" s="35">
        <f>TEL!E$12</f>
        <v>1744.38483</v>
      </c>
      <c r="F75" s="35">
        <f>TEL!F$12</f>
        <v>1555.2821799999999</v>
      </c>
      <c r="G75" s="35">
        <f>TEL!G$12</f>
        <v>566.68583637193467</v>
      </c>
      <c r="H75" s="35">
        <f>TEL!H$12</f>
        <v>581.19466</v>
      </c>
      <c r="I75" s="35">
        <f>TEL!I$12</f>
        <v>469.89607000000001</v>
      </c>
      <c r="J75" s="35">
        <f>TEL!J$12</f>
        <v>452.79793000000001</v>
      </c>
      <c r="K75" s="35">
        <f>TEL!K$12</f>
        <v>355.09384999999997</v>
      </c>
      <c r="L75" s="35">
        <f>TEL!L$12</f>
        <v>327.17059607517552</v>
      </c>
      <c r="M75" s="35">
        <f>TEL!M$12</f>
        <v>305.55558478121202</v>
      </c>
      <c r="N75" s="35">
        <f>TEL!N$12</f>
        <v>344.53549595340576</v>
      </c>
      <c r="O75" s="35">
        <f>TEL!O$12</f>
        <v>306.03279837123353</v>
      </c>
      <c r="P75" s="35">
        <f>TEL!P$12</f>
        <v>293.32589440098565</v>
      </c>
      <c r="Q75" s="35">
        <f>TEL!Q$12</f>
        <v>359.79774078415733</v>
      </c>
    </row>
    <row r="76" spans="1:17" x14ac:dyDescent="0.25">
      <c r="A76" s="21" t="s">
        <v>50</v>
      </c>
      <c r="B76" s="35">
        <f>WWP!B$12</f>
        <v>1048.9157760553987</v>
      </c>
      <c r="C76" s="35">
        <f>WWP!C$12</f>
        <v>1081.6005299999999</v>
      </c>
      <c r="D76" s="35">
        <f>WWP!D$12</f>
        <v>1072.71</v>
      </c>
      <c r="E76" s="35">
        <f>WWP!E$12</f>
        <v>1118.7052000000001</v>
      </c>
      <c r="F76" s="35">
        <f>WWP!F$12</f>
        <v>1171.64166</v>
      </c>
      <c r="G76" s="35">
        <f>WWP!G$12</f>
        <v>463.17000730891152</v>
      </c>
      <c r="H76" s="35">
        <f>WWP!H$12</f>
        <v>441.28413999999998</v>
      </c>
      <c r="I76" s="35">
        <f>WWP!I$12</f>
        <v>472.50508000000002</v>
      </c>
      <c r="J76" s="35">
        <f>WWP!J$12</f>
        <v>577.02241000000004</v>
      </c>
      <c r="K76" s="35">
        <f>WWP!K$12</f>
        <v>607.61477000000002</v>
      </c>
      <c r="L76" s="35">
        <f>WWP!L$12</f>
        <v>602.34598019651071</v>
      </c>
      <c r="M76" s="35">
        <f>WWP!M$12</f>
        <v>492.6689088777286</v>
      </c>
      <c r="N76" s="35">
        <f>WWP!N$12</f>
        <v>514.59306680104055</v>
      </c>
      <c r="O76" s="35">
        <f>WWP!O$12</f>
        <v>590.25764136845123</v>
      </c>
      <c r="P76" s="35">
        <f>WWP!P$12</f>
        <v>529.5234845408047</v>
      </c>
      <c r="Q76" s="35">
        <f>WWP!Q$12</f>
        <v>611.92626194090553</v>
      </c>
    </row>
    <row r="77" spans="1:17" x14ac:dyDescent="0.25">
      <c r="A77" s="47" t="s">
        <v>49</v>
      </c>
      <c r="B77" s="34">
        <f>OIS!B$12</f>
        <v>4005.3104981369784</v>
      </c>
      <c r="C77" s="34">
        <f>OIS!C$12</f>
        <v>4345.1745300000002</v>
      </c>
      <c r="D77" s="34">
        <f>OIS!D$12</f>
        <v>3716.5762500000001</v>
      </c>
      <c r="E77" s="34">
        <f>OIS!E$12</f>
        <v>3685.2581500000001</v>
      </c>
      <c r="F77" s="34">
        <f>OIS!F$12</f>
        <v>3747.5957400000002</v>
      </c>
      <c r="G77" s="34">
        <f>OIS!G$12</f>
        <v>4066.7561238293183</v>
      </c>
      <c r="H77" s="34">
        <f>OIS!H$12</f>
        <v>3420.2540300000001</v>
      </c>
      <c r="I77" s="34">
        <f>OIS!I$12</f>
        <v>3173.1640200000002</v>
      </c>
      <c r="J77" s="34">
        <f>OIS!J$12</f>
        <v>2807.8692299999998</v>
      </c>
      <c r="K77" s="34">
        <f>OIS!K$12</f>
        <v>2300.7153899999998</v>
      </c>
      <c r="L77" s="34">
        <f>OIS!L$12</f>
        <v>2881.5765309094677</v>
      </c>
      <c r="M77" s="34">
        <f>OIS!M$12</f>
        <v>3074.1170954429731</v>
      </c>
      <c r="N77" s="34">
        <f>OIS!N$12</f>
        <v>2315.6803923099087</v>
      </c>
      <c r="O77" s="34">
        <f>OIS!O$12</f>
        <v>2270.555441210784</v>
      </c>
      <c r="P77" s="34">
        <f>OIS!P$12</f>
        <v>2093.9712861332846</v>
      </c>
      <c r="Q77" s="34">
        <f>OIS!Q$12</f>
        <v>2209.8921474413783</v>
      </c>
    </row>
    <row r="78" spans="1:17" x14ac:dyDescent="0.25">
      <c r="A78" s="40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</row>
    <row r="79" spans="1:17" x14ac:dyDescent="0.25">
      <c r="A79" s="31" t="s">
        <v>70</v>
      </c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</row>
    <row r="80" spans="1:17" x14ac:dyDescent="0.25">
      <c r="A80" s="50" t="s">
        <v>69</v>
      </c>
      <c r="B80" s="38">
        <v>16236.576632345372</v>
      </c>
      <c r="C80" s="38">
        <v>16421.518689999997</v>
      </c>
      <c r="D80" s="38">
        <v>15619.755250000004</v>
      </c>
      <c r="E80" s="38">
        <v>16017.849950000005</v>
      </c>
      <c r="F80" s="38">
        <v>15989.225769999986</v>
      </c>
      <c r="G80" s="38">
        <v>15602.527048067166</v>
      </c>
      <c r="H80" s="38">
        <v>16187.545660000007</v>
      </c>
      <c r="I80" s="38">
        <v>17004.455590000005</v>
      </c>
      <c r="J80" s="38">
        <v>15531.288779999993</v>
      </c>
      <c r="K80" s="38">
        <v>13831.901370000007</v>
      </c>
      <c r="L80" s="38">
        <v>13571.417998996401</v>
      </c>
      <c r="M80" s="38">
        <v>13801.1362520683</v>
      </c>
      <c r="N80" s="38">
        <v>13342.048798447735</v>
      </c>
      <c r="O80" s="38">
        <v>12926.038229675492</v>
      </c>
      <c r="P80" s="38">
        <v>13570.133609219232</v>
      </c>
      <c r="Q80" s="38">
        <v>13041.421689645073</v>
      </c>
    </row>
    <row r="81" spans="1:17" x14ac:dyDescent="0.25">
      <c r="A81" s="55" t="s">
        <v>33</v>
      </c>
      <c r="B81" s="54">
        <v>0</v>
      </c>
      <c r="C81" s="54">
        <v>0</v>
      </c>
      <c r="D81" s="54">
        <v>0</v>
      </c>
      <c r="E81" s="54">
        <v>0</v>
      </c>
      <c r="F81" s="54">
        <v>0</v>
      </c>
      <c r="G81" s="54">
        <v>0</v>
      </c>
      <c r="H81" s="54">
        <v>0</v>
      </c>
      <c r="I81" s="54">
        <v>0</v>
      </c>
      <c r="J81" s="54">
        <v>0</v>
      </c>
      <c r="K81" s="54">
        <v>0</v>
      </c>
      <c r="L81" s="54">
        <v>0</v>
      </c>
      <c r="M81" s="54">
        <v>272.88112311661786</v>
      </c>
      <c r="N81" s="54">
        <v>240.20722830019608</v>
      </c>
      <c r="O81" s="54">
        <v>251.44900638663478</v>
      </c>
      <c r="P81" s="54">
        <v>335.24316880556171</v>
      </c>
      <c r="Q81" s="54">
        <v>337.20273216917587</v>
      </c>
    </row>
    <row r="82" spans="1:17" x14ac:dyDescent="0.25">
      <c r="A82" s="52" t="s">
        <v>32</v>
      </c>
      <c r="B82" s="51">
        <v>13914.994108962172</v>
      </c>
      <c r="C82" s="51">
        <v>14339.521489999997</v>
      </c>
      <c r="D82" s="51">
        <v>13816.569450000001</v>
      </c>
      <c r="E82" s="51">
        <v>14236.946249999999</v>
      </c>
      <c r="F82" s="51">
        <v>14275.924659999993</v>
      </c>
      <c r="G82" s="51">
        <v>14391.387208327278</v>
      </c>
      <c r="H82" s="51">
        <v>15238.752320000003</v>
      </c>
      <c r="I82" s="51">
        <v>15875.356250000006</v>
      </c>
      <c r="J82" s="51">
        <v>14359.185109999997</v>
      </c>
      <c r="K82" s="51">
        <v>12779.005360000006</v>
      </c>
      <c r="L82" s="51">
        <v>12579.633903431893</v>
      </c>
      <c r="M82" s="51">
        <v>12577.576658374059</v>
      </c>
      <c r="N82" s="51">
        <v>12463.597641547338</v>
      </c>
      <c r="O82" s="51">
        <v>12094.099109922128</v>
      </c>
      <c r="P82" s="51">
        <v>12674.487528587477</v>
      </c>
      <c r="Q82" s="51">
        <v>12155.064444968724</v>
      </c>
    </row>
    <row r="83" spans="1:17" x14ac:dyDescent="0.25">
      <c r="A83" s="53" t="s">
        <v>31</v>
      </c>
      <c r="B83" s="51">
        <v>81.570994255501788</v>
      </c>
      <c r="C83" s="51">
        <v>86.29992</v>
      </c>
      <c r="D83" s="51">
        <v>91.081059999999994</v>
      </c>
      <c r="E83" s="51">
        <v>83.934779999999989</v>
      </c>
      <c r="F83" s="51">
        <v>79.160569999999993</v>
      </c>
      <c r="G83" s="51">
        <v>68.582469569039375</v>
      </c>
      <c r="H83" s="51">
        <v>16.599799999999998</v>
      </c>
      <c r="I83" s="51">
        <v>10.600159999999999</v>
      </c>
      <c r="J83" s="51">
        <v>13</v>
      </c>
      <c r="K83" s="51">
        <v>11.8</v>
      </c>
      <c r="L83" s="51">
        <v>20.110824496036003</v>
      </c>
      <c r="M83" s="51">
        <v>23.645743766122099</v>
      </c>
      <c r="N83" s="51">
        <v>7.0834868771240229</v>
      </c>
      <c r="O83" s="51">
        <v>18.916595012897702</v>
      </c>
      <c r="P83" s="51">
        <v>11.812015251396145</v>
      </c>
      <c r="Q83" s="51">
        <v>2.36457437661221</v>
      </c>
    </row>
    <row r="84" spans="1:17" x14ac:dyDescent="0.25">
      <c r="A84" s="53" t="s">
        <v>30</v>
      </c>
      <c r="B84" s="51">
        <v>238.41590773751113</v>
      </c>
      <c r="C84" s="51">
        <v>458.1819400000004</v>
      </c>
      <c r="D84" s="51">
        <v>739.4061499999998</v>
      </c>
      <c r="E84" s="51">
        <v>702.09848000000011</v>
      </c>
      <c r="F84" s="51">
        <v>685.5952900000002</v>
      </c>
      <c r="G84" s="51">
        <v>803.14406621294802</v>
      </c>
      <c r="H84" s="51">
        <v>1446.9787099999999</v>
      </c>
      <c r="I84" s="51">
        <v>1729.3441799999996</v>
      </c>
      <c r="J84" s="51">
        <v>1799.6589299999996</v>
      </c>
      <c r="K84" s="51">
        <v>1737.0083499999996</v>
      </c>
      <c r="L84" s="51">
        <v>1484.3313418614212</v>
      </c>
      <c r="M84" s="51">
        <v>1488.7262936113734</v>
      </c>
      <c r="N84" s="51">
        <v>1475.5430752280581</v>
      </c>
      <c r="O84" s="51">
        <v>1866.6744284239064</v>
      </c>
      <c r="P84" s="51">
        <v>2486.3383934634558</v>
      </c>
      <c r="Q84" s="51">
        <v>2413.8228273449631</v>
      </c>
    </row>
    <row r="85" spans="1:17" x14ac:dyDescent="0.25">
      <c r="A85" s="53" t="s">
        <v>68</v>
      </c>
      <c r="B85" s="51">
        <v>1778.7807629532035</v>
      </c>
      <c r="C85" s="51">
        <v>1554.3712499999965</v>
      </c>
      <c r="D85" s="51">
        <v>1242.9125100000019</v>
      </c>
      <c r="E85" s="51">
        <v>1513.4973499999978</v>
      </c>
      <c r="F85" s="51">
        <v>1535.8878299999924</v>
      </c>
      <c r="G85" s="51">
        <v>1687.8786133133763</v>
      </c>
      <c r="H85" s="51">
        <v>1722.5644200000024</v>
      </c>
      <c r="I85" s="51">
        <v>1772.5148500000068</v>
      </c>
      <c r="J85" s="51">
        <v>1310.500509999998</v>
      </c>
      <c r="K85" s="51">
        <v>1298.3067400000073</v>
      </c>
      <c r="L85" s="51">
        <v>1387.0251358491296</v>
      </c>
      <c r="M85" s="51">
        <v>1388.0526472050478</v>
      </c>
      <c r="N85" s="51">
        <v>1304.4097480847267</v>
      </c>
      <c r="O85" s="51">
        <v>1175.9081038896475</v>
      </c>
      <c r="P85" s="51">
        <v>964.79482118089072</v>
      </c>
      <c r="Q85" s="51">
        <v>1160.6214355809352</v>
      </c>
    </row>
    <row r="86" spans="1:17" x14ac:dyDescent="0.25">
      <c r="A86" s="53" t="s">
        <v>29</v>
      </c>
      <c r="B86" s="51">
        <v>0</v>
      </c>
      <c r="C86" s="51">
        <v>0</v>
      </c>
      <c r="D86" s="51">
        <v>0</v>
      </c>
      <c r="E86" s="51">
        <v>0</v>
      </c>
      <c r="F86" s="51">
        <v>0</v>
      </c>
      <c r="G86" s="51">
        <v>0</v>
      </c>
      <c r="H86" s="51">
        <v>0</v>
      </c>
      <c r="I86" s="51">
        <v>0</v>
      </c>
      <c r="J86" s="51">
        <v>0</v>
      </c>
      <c r="K86" s="51">
        <v>0</v>
      </c>
      <c r="L86" s="51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</row>
    <row r="87" spans="1:17" x14ac:dyDescent="0.25">
      <c r="A87" s="53" t="s">
        <v>28</v>
      </c>
      <c r="B87" s="51">
        <f t="shared" ref="B87:Q87" si="5">IF(ABS(B82-B83-B84-B85-B86-B88)&lt;0.0000001,0,B82-B83-B84-B85-B86-B88)</f>
        <v>4829.7007013209386</v>
      </c>
      <c r="C87" s="51">
        <f t="shared" si="5"/>
        <v>5580.9723700000004</v>
      </c>
      <c r="D87" s="51">
        <f t="shared" si="5"/>
        <v>5165.4627699999983</v>
      </c>
      <c r="E87" s="51">
        <f t="shared" si="5"/>
        <v>4800.622910000001</v>
      </c>
      <c r="F87" s="51">
        <f t="shared" si="5"/>
        <v>4999.2897800000001</v>
      </c>
      <c r="G87" s="51">
        <f t="shared" si="5"/>
        <v>4828.4381209018293</v>
      </c>
      <c r="H87" s="51">
        <f t="shared" si="5"/>
        <v>5029.3247000000019</v>
      </c>
      <c r="I87" s="51">
        <f t="shared" si="5"/>
        <v>5400.5950399999992</v>
      </c>
      <c r="J87" s="51">
        <f t="shared" si="5"/>
        <v>4869.5303299999996</v>
      </c>
      <c r="K87" s="51">
        <f t="shared" si="5"/>
        <v>4773.5934200000002</v>
      </c>
      <c r="L87" s="51">
        <f t="shared" si="5"/>
        <v>4563.8687068221898</v>
      </c>
      <c r="M87" s="51">
        <f t="shared" si="5"/>
        <v>4628.5229492381495</v>
      </c>
      <c r="N87" s="51">
        <f t="shared" si="5"/>
        <v>4177.0832350165256</v>
      </c>
      <c r="O87" s="51">
        <f t="shared" si="5"/>
        <v>4297.1472288485957</v>
      </c>
      <c r="P87" s="51">
        <f t="shared" si="5"/>
        <v>4203.9011595693237</v>
      </c>
      <c r="Q87" s="51">
        <f t="shared" si="5"/>
        <v>4084.5132636380813</v>
      </c>
    </row>
    <row r="88" spans="1:17" x14ac:dyDescent="0.25">
      <c r="A88" s="53" t="s">
        <v>67</v>
      </c>
      <c r="B88" s="51">
        <v>6986.5257426950157</v>
      </c>
      <c r="C88" s="51">
        <v>6659.6960100000006</v>
      </c>
      <c r="D88" s="51">
        <v>6577.7069599999995</v>
      </c>
      <c r="E88" s="51">
        <v>7136.7927300000001</v>
      </c>
      <c r="F88" s="51">
        <v>6975.9911899999997</v>
      </c>
      <c r="G88" s="51">
        <v>7003.3439383300856</v>
      </c>
      <c r="H88" s="51">
        <v>7023.2846899999995</v>
      </c>
      <c r="I88" s="51">
        <v>6962.3020200000001</v>
      </c>
      <c r="J88" s="51">
        <v>6366.4953399999995</v>
      </c>
      <c r="K88" s="51">
        <v>4958.2968499999997</v>
      </c>
      <c r="L88" s="51">
        <v>5124.2978944031165</v>
      </c>
      <c r="M88" s="51">
        <v>5048.6290245533655</v>
      </c>
      <c r="N88" s="51">
        <v>5499.478096340903</v>
      </c>
      <c r="O88" s="51">
        <v>4735.4527537470813</v>
      </c>
      <c r="P88" s="51">
        <v>5007.6411391224092</v>
      </c>
      <c r="Q88" s="51">
        <v>4493.7423440281336</v>
      </c>
    </row>
    <row r="89" spans="1:17" x14ac:dyDescent="0.25">
      <c r="A89" s="52" t="s">
        <v>27</v>
      </c>
      <c r="B89" s="51">
        <v>2321.5825233832002</v>
      </c>
      <c r="C89" s="51">
        <v>2081.9972000000016</v>
      </c>
      <c r="D89" s="51">
        <v>1803.1858000000029</v>
      </c>
      <c r="E89" s="51">
        <v>1780.9037000000062</v>
      </c>
      <c r="F89" s="51">
        <v>1713.3011099999931</v>
      </c>
      <c r="G89" s="51">
        <v>1211.139839739888</v>
      </c>
      <c r="H89" s="51">
        <v>948.79334000000381</v>
      </c>
      <c r="I89" s="51">
        <v>1129.0993400000007</v>
      </c>
      <c r="J89" s="51">
        <v>1172.1036699999968</v>
      </c>
      <c r="K89" s="51">
        <v>1052.8960100000004</v>
      </c>
      <c r="L89" s="51">
        <v>991.78409556450788</v>
      </c>
      <c r="M89" s="51">
        <v>950.67847057762265</v>
      </c>
      <c r="N89" s="51">
        <v>638.24392860020089</v>
      </c>
      <c r="O89" s="51">
        <v>580.49011336672993</v>
      </c>
      <c r="P89" s="51">
        <v>560.4029118261933</v>
      </c>
      <c r="Q89" s="51">
        <v>549.1545125071716</v>
      </c>
    </row>
    <row r="90" spans="1:17" x14ac:dyDescent="0.25">
      <c r="A90" s="53" t="s">
        <v>66</v>
      </c>
      <c r="B90" s="51">
        <v>2321.5825233832002</v>
      </c>
      <c r="C90" s="51">
        <v>2081.9972000000016</v>
      </c>
      <c r="D90" s="51">
        <v>1803.1858000000029</v>
      </c>
      <c r="E90" s="51">
        <v>1780.9037000000062</v>
      </c>
      <c r="F90" s="51">
        <v>1713.3011099999931</v>
      </c>
      <c r="G90" s="51">
        <v>1211.139839739888</v>
      </c>
      <c r="H90" s="51">
        <v>948.79334000000381</v>
      </c>
      <c r="I90" s="51">
        <v>1129.0993400000007</v>
      </c>
      <c r="J90" s="51">
        <v>1172.1036699999968</v>
      </c>
      <c r="K90" s="51">
        <v>1052.8960100000004</v>
      </c>
      <c r="L90" s="51">
        <v>991.78409556450788</v>
      </c>
      <c r="M90" s="51">
        <v>950.67847057762265</v>
      </c>
      <c r="N90" s="51">
        <v>638.24392860020089</v>
      </c>
      <c r="O90" s="51">
        <v>580.49011336672993</v>
      </c>
      <c r="P90" s="51">
        <v>560.4029118261933</v>
      </c>
      <c r="Q90" s="51">
        <v>549.1545125071716</v>
      </c>
    </row>
    <row r="91" spans="1:17" x14ac:dyDescent="0.25">
      <c r="A91" s="53" t="s">
        <v>25</v>
      </c>
      <c r="B91" s="51">
        <v>0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</row>
    <row r="92" spans="1:17" x14ac:dyDescent="0.25">
      <c r="A92" s="52" t="s">
        <v>24</v>
      </c>
      <c r="B92" s="51">
        <v>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</row>
    <row r="93" spans="1:17" x14ac:dyDescent="0.25">
      <c r="A93" s="50" t="s">
        <v>65</v>
      </c>
      <c r="B93" s="38">
        <f t="shared" ref="B93:Q93" si="6">SUM(B94:B95)</f>
        <v>16236.576632345372</v>
      </c>
      <c r="C93" s="38">
        <f t="shared" si="6"/>
        <v>16421.518689999997</v>
      </c>
      <c r="D93" s="38">
        <f t="shared" si="6"/>
        <v>15619.755250000004</v>
      </c>
      <c r="E93" s="38">
        <f t="shared" si="6"/>
        <v>16017.849950000005</v>
      </c>
      <c r="F93" s="38">
        <f t="shared" si="6"/>
        <v>15989.225769999986</v>
      </c>
      <c r="G93" s="38">
        <f t="shared" si="6"/>
        <v>15602.527048067166</v>
      </c>
      <c r="H93" s="38">
        <f t="shared" si="6"/>
        <v>16187.545660000007</v>
      </c>
      <c r="I93" s="38">
        <f t="shared" si="6"/>
        <v>17004.455590000005</v>
      </c>
      <c r="J93" s="38">
        <f t="shared" si="6"/>
        <v>15531.288779999993</v>
      </c>
      <c r="K93" s="38">
        <f t="shared" si="6"/>
        <v>13831.901370000007</v>
      </c>
      <c r="L93" s="38">
        <f t="shared" si="6"/>
        <v>13571.417998996401</v>
      </c>
      <c r="M93" s="38">
        <f t="shared" si="6"/>
        <v>13801.1362520683</v>
      </c>
      <c r="N93" s="38">
        <f t="shared" si="6"/>
        <v>13342.048798447735</v>
      </c>
      <c r="O93" s="38">
        <f t="shared" si="6"/>
        <v>12926.038229675492</v>
      </c>
      <c r="P93" s="38">
        <f t="shared" si="6"/>
        <v>13570.133609219232</v>
      </c>
      <c r="Q93" s="38">
        <f t="shared" si="6"/>
        <v>13041.421689645073</v>
      </c>
    </row>
    <row r="94" spans="1:17" x14ac:dyDescent="0.25">
      <c r="A94" s="49" t="s">
        <v>41</v>
      </c>
      <c r="B94" s="48">
        <f>CHI!B57</f>
        <v>12319.266497051502</v>
      </c>
      <c r="C94" s="48">
        <f>CHI!C57</f>
        <v>12434.14086</v>
      </c>
      <c r="D94" s="48">
        <f>CHI!D57</f>
        <v>11818.594800000004</v>
      </c>
      <c r="E94" s="48">
        <f>CHI!E57</f>
        <v>12131.570370000005</v>
      </c>
      <c r="F94" s="48">
        <f>CHI!F57</f>
        <v>11975.932449999986</v>
      </c>
      <c r="G94" s="48">
        <f>CHI!G57</f>
        <v>11696.033979838328</v>
      </c>
      <c r="H94" s="48">
        <f>CHI!H57</f>
        <v>12237.815550000007</v>
      </c>
      <c r="I94" s="48">
        <f>CHI!I57</f>
        <v>12821.969660000006</v>
      </c>
      <c r="J94" s="48">
        <f>CHI!J57</f>
        <v>11625.757619999993</v>
      </c>
      <c r="K94" s="48">
        <f>CHI!K57</f>
        <v>10013.712370000007</v>
      </c>
      <c r="L94" s="48">
        <f>CHI!L57</f>
        <v>9829.1806744148453</v>
      </c>
      <c r="M94" s="48">
        <f>CHI!M57</f>
        <v>9814.034272003586</v>
      </c>
      <c r="N94" s="48">
        <f>CHI!N57</f>
        <v>9871.5444401943496</v>
      </c>
      <c r="O94" s="48">
        <f>CHI!O57</f>
        <v>9532.4998941768081</v>
      </c>
      <c r="P94" s="48">
        <f>CHI!P57</f>
        <v>10340.817828909694</v>
      </c>
      <c r="Q94" s="48">
        <f>CHI!Q57</f>
        <v>9837.8198647615754</v>
      </c>
    </row>
    <row r="95" spans="1:17" x14ac:dyDescent="0.25">
      <c r="A95" s="47" t="s">
        <v>64</v>
      </c>
      <c r="B95" s="34">
        <v>3917.3101352938702</v>
      </c>
      <c r="C95" s="34">
        <v>3987.3778299999976</v>
      </c>
      <c r="D95" s="34">
        <v>3801.1604499999994</v>
      </c>
      <c r="E95" s="34">
        <v>3886.2795800000004</v>
      </c>
      <c r="F95" s="34">
        <v>4013.2933200000007</v>
      </c>
      <c r="G95" s="34">
        <v>3906.4930682288377</v>
      </c>
      <c r="H95" s="34">
        <v>3949.7301100000004</v>
      </c>
      <c r="I95" s="34">
        <v>4182.4859299999989</v>
      </c>
      <c r="J95" s="34">
        <v>3905.5311600000005</v>
      </c>
      <c r="K95" s="34">
        <v>3818.1890000000003</v>
      </c>
      <c r="L95" s="34">
        <v>3742.2373245815561</v>
      </c>
      <c r="M95" s="34">
        <v>3987.1019800647136</v>
      </c>
      <c r="N95" s="34">
        <v>3470.5043582533854</v>
      </c>
      <c r="O95" s="34">
        <v>3393.5383354986843</v>
      </c>
      <c r="P95" s="34">
        <v>3229.3157803095382</v>
      </c>
      <c r="Q95" s="34">
        <v>3203.6018248834971</v>
      </c>
    </row>
    <row r="96" spans="1:17" x14ac:dyDescent="0.25">
      <c r="A96" s="40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</row>
    <row r="97" spans="1:17" x14ac:dyDescent="0.25">
      <c r="A97" s="31" t="s">
        <v>63</v>
      </c>
      <c r="B97" s="46">
        <f t="shared" ref="B97:Q97" si="7">SUM(B98,B101,B107,B111,B115,B119:B125)</f>
        <v>101312.77823544214</v>
      </c>
      <c r="C97" s="46">
        <f t="shared" si="7"/>
        <v>102329.52731194881</v>
      </c>
      <c r="D97" s="46">
        <f t="shared" si="7"/>
        <v>100890.43362085341</v>
      </c>
      <c r="E97" s="46">
        <f t="shared" si="7"/>
        <v>99189.934319309134</v>
      </c>
      <c r="F97" s="46">
        <f t="shared" si="7"/>
        <v>96812.530888972004</v>
      </c>
      <c r="G97" s="46">
        <f t="shared" si="7"/>
        <v>90836.462184093674</v>
      </c>
      <c r="H97" s="46">
        <f t="shared" si="7"/>
        <v>90170.521970435439</v>
      </c>
      <c r="I97" s="46">
        <f t="shared" si="7"/>
        <v>88112.41017550198</v>
      </c>
      <c r="J97" s="46">
        <f t="shared" si="7"/>
        <v>84447.127891424243</v>
      </c>
      <c r="K97" s="46">
        <f t="shared" si="7"/>
        <v>70326.689030752663</v>
      </c>
      <c r="L97" s="46">
        <f t="shared" si="7"/>
        <v>75999.608790921484</v>
      </c>
      <c r="M97" s="46">
        <f t="shared" si="7"/>
        <v>74189.648794669512</v>
      </c>
      <c r="N97" s="46">
        <f t="shared" si="7"/>
        <v>72703.107468523158</v>
      </c>
      <c r="O97" s="46">
        <f t="shared" si="7"/>
        <v>76594.370041340604</v>
      </c>
      <c r="P97" s="46">
        <f t="shared" si="7"/>
        <v>75490.000501149887</v>
      </c>
      <c r="Q97" s="46">
        <f t="shared" si="7"/>
        <v>76261.662693320264</v>
      </c>
    </row>
    <row r="98" spans="1:17" x14ac:dyDescent="0.25">
      <c r="A98" s="29" t="s">
        <v>13</v>
      </c>
      <c r="B98" s="45">
        <f>ISI!B$53</f>
        <v>25332.516623062424</v>
      </c>
      <c r="C98" s="45">
        <f>ISI!C$53</f>
        <v>22629.756410658883</v>
      </c>
      <c r="D98" s="45">
        <f>ISI!D$53</f>
        <v>24978.884565501943</v>
      </c>
      <c r="E98" s="45">
        <f>ISI!E$53</f>
        <v>24034.278074334114</v>
      </c>
      <c r="F98" s="45">
        <f>ISI!F$53</f>
        <v>23884.39185179149</v>
      </c>
      <c r="G98" s="45">
        <f>ISI!G$53</f>
        <v>24433.366837986188</v>
      </c>
      <c r="H98" s="45">
        <f>ISI!H$53</f>
        <v>25358.500664632043</v>
      </c>
      <c r="I98" s="45">
        <f>ISI!I$53</f>
        <v>24540.998744566143</v>
      </c>
      <c r="J98" s="45">
        <f>ISI!J$53</f>
        <v>23085.117221397293</v>
      </c>
      <c r="K98" s="45">
        <f>ISI!K$53</f>
        <v>17427.436214718942</v>
      </c>
      <c r="L98" s="45">
        <f>ISI!L$53</f>
        <v>20696.461378370925</v>
      </c>
      <c r="M98" s="45">
        <f>ISI!M$53</f>
        <v>19084.987248007423</v>
      </c>
      <c r="N98" s="45">
        <f>ISI!N$53</f>
        <v>17595.287244908446</v>
      </c>
      <c r="O98" s="45">
        <f>ISI!O$53</f>
        <v>18044.048277025453</v>
      </c>
      <c r="P98" s="45">
        <f>ISI!P$53</f>
        <v>20924.727986312922</v>
      </c>
      <c r="Q98" s="45">
        <f>ISI!Q$53</f>
        <v>21237.036804249812</v>
      </c>
    </row>
    <row r="99" spans="1:17" x14ac:dyDescent="0.25">
      <c r="A99" s="21" t="s">
        <v>46</v>
      </c>
      <c r="B99" s="35">
        <f>ISI!B$54</f>
        <v>24706.333444505653</v>
      </c>
      <c r="C99" s="35">
        <f>ISI!C$54</f>
        <v>22020.089653747331</v>
      </c>
      <c r="D99" s="35">
        <f>ISI!D$54</f>
        <v>24379.99138890687</v>
      </c>
      <c r="E99" s="35">
        <f>ISI!E$54</f>
        <v>23454.944920424965</v>
      </c>
      <c r="F99" s="35">
        <f>ISI!F$54</f>
        <v>23360.681521636219</v>
      </c>
      <c r="G99" s="35">
        <f>ISI!G$54</f>
        <v>23894.200932046395</v>
      </c>
      <c r="H99" s="35">
        <f>ISI!H$54</f>
        <v>24766.476650858189</v>
      </c>
      <c r="I99" s="35">
        <f>ISI!I$54</f>
        <v>23956.388965134433</v>
      </c>
      <c r="J99" s="35">
        <f>ISI!J$54</f>
        <v>22387.663475814763</v>
      </c>
      <c r="K99" s="35">
        <f>ISI!K$54</f>
        <v>16924.441942988797</v>
      </c>
      <c r="L99" s="35">
        <f>ISI!L$54</f>
        <v>20180.218912380846</v>
      </c>
      <c r="M99" s="35">
        <f>ISI!M$54</f>
        <v>18571.925980936147</v>
      </c>
      <c r="N99" s="35">
        <f>ISI!N$54</f>
        <v>17124.397582643796</v>
      </c>
      <c r="O99" s="35">
        <f>ISI!O$54</f>
        <v>17723.324859998524</v>
      </c>
      <c r="P99" s="35">
        <f>ISI!P$54</f>
        <v>20468.587925286174</v>
      </c>
      <c r="Q99" s="35">
        <f>ISI!Q$54</f>
        <v>20733.496758621528</v>
      </c>
    </row>
    <row r="100" spans="1:17" x14ac:dyDescent="0.25">
      <c r="A100" s="21" t="s">
        <v>45</v>
      </c>
      <c r="B100" s="35">
        <f>ISI!B$55</f>
        <v>626.18317855677014</v>
      </c>
      <c r="C100" s="35">
        <f>ISI!C$55</f>
        <v>609.6667569115541</v>
      </c>
      <c r="D100" s="35">
        <f>ISI!D$55</f>
        <v>598.89317659507321</v>
      </c>
      <c r="E100" s="35">
        <f>ISI!E$55</f>
        <v>579.33315390914754</v>
      </c>
      <c r="F100" s="35">
        <f>ISI!F$55</f>
        <v>523.71033015526893</v>
      </c>
      <c r="G100" s="35">
        <f>ISI!G$55</f>
        <v>539.16590593979379</v>
      </c>
      <c r="H100" s="35">
        <f>ISI!H$55</f>
        <v>592.02401377385468</v>
      </c>
      <c r="I100" s="35">
        <f>ISI!I$55</f>
        <v>584.6097794317094</v>
      </c>
      <c r="J100" s="35">
        <f>ISI!J$55</f>
        <v>697.45374558253059</v>
      </c>
      <c r="K100" s="35">
        <f>ISI!K$55</f>
        <v>502.99427173014675</v>
      </c>
      <c r="L100" s="35">
        <f>ISI!L$55</f>
        <v>516.24246599007949</v>
      </c>
      <c r="M100" s="35">
        <f>ISI!M$55</f>
        <v>513.06126707127544</v>
      </c>
      <c r="N100" s="35">
        <f>ISI!N$55</f>
        <v>470.88966226465067</v>
      </c>
      <c r="O100" s="35">
        <f>ISI!O$55</f>
        <v>320.72341702692927</v>
      </c>
      <c r="P100" s="35">
        <f>ISI!P$55</f>
        <v>456.14006102674682</v>
      </c>
      <c r="Q100" s="35">
        <f>ISI!Q$55</f>
        <v>503.54004562828317</v>
      </c>
    </row>
    <row r="101" spans="1:17" x14ac:dyDescent="0.25">
      <c r="A101" s="23" t="s">
        <v>12</v>
      </c>
      <c r="B101" s="37">
        <f>NFM!B$72</f>
        <v>3071.4763464285484</v>
      </c>
      <c r="C101" s="37">
        <f>NFM!C$72</f>
        <v>2531.9509759303191</v>
      </c>
      <c r="D101" s="37">
        <f>NFM!D$72</f>
        <v>2809.2659206606081</v>
      </c>
      <c r="E101" s="37">
        <f>NFM!E$72</f>
        <v>2339.967948260899</v>
      </c>
      <c r="F101" s="37">
        <f>NFM!F$72</f>
        <v>2300.1609979161753</v>
      </c>
      <c r="G101" s="37">
        <f>NFM!G$72</f>
        <v>2803.671098059986</v>
      </c>
      <c r="H101" s="37">
        <f>NFM!H$72</f>
        <v>2479.7063517806928</v>
      </c>
      <c r="I101" s="37">
        <f>NFM!I$72</f>
        <v>2261.3651861355265</v>
      </c>
      <c r="J101" s="37">
        <f>NFM!J$72</f>
        <v>2259.9449088657029</v>
      </c>
      <c r="K101" s="37">
        <f>NFM!K$72</f>
        <v>2048.0093453934105</v>
      </c>
      <c r="L101" s="37">
        <f>NFM!L$72</f>
        <v>2037.9098133065722</v>
      </c>
      <c r="M101" s="37">
        <f>NFM!M$72</f>
        <v>2368.5599064931516</v>
      </c>
      <c r="N101" s="37">
        <f>NFM!N$72</f>
        <v>2477.9505003815002</v>
      </c>
      <c r="O101" s="37">
        <f>NFM!O$72</f>
        <v>2394.1304971788982</v>
      </c>
      <c r="P101" s="37">
        <f>NFM!P$72</f>
        <v>2235.9975980165191</v>
      </c>
      <c r="Q101" s="37">
        <f>NFM!Q$72</f>
        <v>1933.5750254166651</v>
      </c>
    </row>
    <row r="102" spans="1:17" x14ac:dyDescent="0.25">
      <c r="A102" s="21" t="s">
        <v>44</v>
      </c>
      <c r="B102" s="35">
        <f>NFM!B$73</f>
        <v>186.27477987409756</v>
      </c>
      <c r="C102" s="35">
        <f>NFM!C$73</f>
        <v>127.45634979998815</v>
      </c>
      <c r="D102" s="35">
        <f>NFM!D$73</f>
        <v>175.96517880776031</v>
      </c>
      <c r="E102" s="35">
        <f>NFM!E$73</f>
        <v>217.30875352940632</v>
      </c>
      <c r="F102" s="35">
        <f>NFM!F$73</f>
        <v>227.46738994961939</v>
      </c>
      <c r="G102" s="35">
        <f>NFM!G$73</f>
        <v>400.88646291919997</v>
      </c>
      <c r="H102" s="35">
        <f>NFM!H$73</f>
        <v>396.40441424188805</v>
      </c>
      <c r="I102" s="35">
        <f>NFM!I$73</f>
        <v>374.87442199569438</v>
      </c>
      <c r="J102" s="35">
        <f>NFM!J$73</f>
        <v>377.22202833939042</v>
      </c>
      <c r="K102" s="35">
        <f>NFM!K$73</f>
        <v>232.90465684749006</v>
      </c>
      <c r="L102" s="35">
        <f>NFM!L$73</f>
        <v>259.57309720551632</v>
      </c>
      <c r="M102" s="35">
        <f>NFM!M$73</f>
        <v>314.77524879757391</v>
      </c>
      <c r="N102" s="35">
        <f>NFM!N$73</f>
        <v>349.86442578680129</v>
      </c>
      <c r="O102" s="35">
        <f>NFM!O$73</f>
        <v>379.90392832787921</v>
      </c>
      <c r="P102" s="35">
        <f>NFM!P$73</f>
        <v>351.97626139596696</v>
      </c>
      <c r="Q102" s="35">
        <f>NFM!Q$73</f>
        <v>329.10537251159468</v>
      </c>
    </row>
    <row r="103" spans="1:17" x14ac:dyDescent="0.25">
      <c r="A103" s="21" t="s">
        <v>59</v>
      </c>
      <c r="B103" s="35">
        <f>NFM!B$74</f>
        <v>1119.8188714660444</v>
      </c>
      <c r="C103" s="35">
        <f>NFM!C$74</f>
        <v>1099.2950779945338</v>
      </c>
      <c r="D103" s="35">
        <f>NFM!D$74</f>
        <v>1208.7659577208485</v>
      </c>
      <c r="E103" s="35">
        <f>NFM!E$74</f>
        <v>1031.1840480558672</v>
      </c>
      <c r="F103" s="35">
        <f>NFM!F$74</f>
        <v>1009.4113411764794</v>
      </c>
      <c r="G103" s="35">
        <f>NFM!G$74</f>
        <v>1057.3703461464172</v>
      </c>
      <c r="H103" s="35">
        <f>NFM!H$74</f>
        <v>1010.1328511034078</v>
      </c>
      <c r="I103" s="35">
        <f>NFM!I$74</f>
        <v>916.76957464068721</v>
      </c>
      <c r="J103" s="35">
        <f>NFM!J$74</f>
        <v>865.1916619056027</v>
      </c>
      <c r="K103" s="35">
        <f>NFM!K$74</f>
        <v>839.66165149165374</v>
      </c>
      <c r="L103" s="35">
        <f>NFM!L$74</f>
        <v>763.38816564217666</v>
      </c>
      <c r="M103" s="35">
        <f>NFM!M$74</f>
        <v>804.43811922546479</v>
      </c>
      <c r="N103" s="35">
        <f>NFM!N$74</f>
        <v>854.98568843071143</v>
      </c>
      <c r="O103" s="35">
        <f>NFM!O$74</f>
        <v>872.15919744770622</v>
      </c>
      <c r="P103" s="35">
        <f>NFM!P$74</f>
        <v>816.03536090135447</v>
      </c>
      <c r="Q103" s="35">
        <f>NFM!Q$74</f>
        <v>707.18692974213059</v>
      </c>
    </row>
    <row r="104" spans="1:17" x14ac:dyDescent="0.25">
      <c r="A104" s="27" t="s">
        <v>43</v>
      </c>
      <c r="B104" s="44">
        <f>NFM!B$75</f>
        <v>1025.7919182255796</v>
      </c>
      <c r="C104" s="44">
        <f>NFM!C$75</f>
        <v>1030.4566744829644</v>
      </c>
      <c r="D104" s="44">
        <f>NFM!D$75</f>
        <v>1125.4229252016326</v>
      </c>
      <c r="E104" s="44">
        <f>NFM!E$75</f>
        <v>976.21561295607626</v>
      </c>
      <c r="F104" s="44">
        <f>NFM!F$75</f>
        <v>952.10064679549805</v>
      </c>
      <c r="G104" s="44">
        <f>NFM!G$75</f>
        <v>988.22245560845067</v>
      </c>
      <c r="H104" s="44">
        <f>NFM!H$75</f>
        <v>952.31417882805408</v>
      </c>
      <c r="I104" s="44">
        <f>NFM!I$75</f>
        <v>872.90605659166954</v>
      </c>
      <c r="J104" s="44">
        <f>NFM!J$75</f>
        <v>820.8434634144794</v>
      </c>
      <c r="K104" s="44">
        <f>NFM!K$75</f>
        <v>798.08458458142252</v>
      </c>
      <c r="L104" s="44">
        <f>NFM!L$75</f>
        <v>733.01397538098968</v>
      </c>
      <c r="M104" s="44">
        <f>NFM!M$75</f>
        <v>751.47746863650787</v>
      </c>
      <c r="N104" s="44">
        <f>NFM!N$75</f>
        <v>799.16196333043047</v>
      </c>
      <c r="O104" s="44">
        <f>NFM!O$75</f>
        <v>814.2629891091176</v>
      </c>
      <c r="P104" s="44">
        <f>NFM!P$75</f>
        <v>774.4931982225412</v>
      </c>
      <c r="Q104" s="44">
        <f>NFM!Q$75</f>
        <v>692.09020621998297</v>
      </c>
    </row>
    <row r="105" spans="1:17" x14ac:dyDescent="0.25">
      <c r="A105" s="25" t="s">
        <v>344</v>
      </c>
      <c r="B105" s="43">
        <f>NFM!B$76</f>
        <v>94.026953240464778</v>
      </c>
      <c r="C105" s="43">
        <f>NFM!C$76</f>
        <v>68.838403511569467</v>
      </c>
      <c r="D105" s="43">
        <f>NFM!D$76</f>
        <v>83.343032519215924</v>
      </c>
      <c r="E105" s="43">
        <f>NFM!E$76</f>
        <v>54.96843509979081</v>
      </c>
      <c r="F105" s="43">
        <f>NFM!F$76</f>
        <v>57.310694380981353</v>
      </c>
      <c r="G105" s="43">
        <f>NFM!G$76</f>
        <v>69.147890537966532</v>
      </c>
      <c r="H105" s="43">
        <f>NFM!H$76</f>
        <v>57.818672275353734</v>
      </c>
      <c r="I105" s="43">
        <f>NFM!I$76</f>
        <v>43.863518049017621</v>
      </c>
      <c r="J105" s="43">
        <f>NFM!J$76</f>
        <v>44.348198491123348</v>
      </c>
      <c r="K105" s="43">
        <f>NFM!K$76</f>
        <v>41.577066910231189</v>
      </c>
      <c r="L105" s="43">
        <f>NFM!L$76</f>
        <v>30.374190261186971</v>
      </c>
      <c r="M105" s="43">
        <f>NFM!M$76</f>
        <v>52.960650588956902</v>
      </c>
      <c r="N105" s="43">
        <f>NFM!N$76</f>
        <v>55.823725100280996</v>
      </c>
      <c r="O105" s="43">
        <f>NFM!O$76</f>
        <v>57.896208338588643</v>
      </c>
      <c r="P105" s="43">
        <f>NFM!P$76</f>
        <v>41.542162678813298</v>
      </c>
      <c r="Q105" s="43">
        <f>NFM!Q$76</f>
        <v>15.096723522147569</v>
      </c>
    </row>
    <row r="106" spans="1:17" x14ac:dyDescent="0.25">
      <c r="A106" s="21" t="s">
        <v>42</v>
      </c>
      <c r="B106" s="35">
        <f>NFM!B$77</f>
        <v>1765.3826950884065</v>
      </c>
      <c r="C106" s="35">
        <f>NFM!C$77</f>
        <v>1305.1995481357972</v>
      </c>
      <c r="D106" s="35">
        <f>NFM!D$77</f>
        <v>1424.5347841319992</v>
      </c>
      <c r="E106" s="35">
        <f>NFM!E$77</f>
        <v>1091.4751466756256</v>
      </c>
      <c r="F106" s="35">
        <f>NFM!F$77</f>
        <v>1063.2822667900766</v>
      </c>
      <c r="G106" s="35">
        <f>NFM!G$77</f>
        <v>1345.4142889943687</v>
      </c>
      <c r="H106" s="35">
        <f>NFM!H$77</f>
        <v>1073.1690864353968</v>
      </c>
      <c r="I106" s="35">
        <f>NFM!I$77</f>
        <v>969.721189499145</v>
      </c>
      <c r="J106" s="35">
        <f>NFM!J$77</f>
        <v>1017.53121862071</v>
      </c>
      <c r="K106" s="35">
        <f>NFM!K$77</f>
        <v>975.44303705426705</v>
      </c>
      <c r="L106" s="35">
        <f>NFM!L$77</f>
        <v>1014.9485504588793</v>
      </c>
      <c r="M106" s="35">
        <f>NFM!M$77</f>
        <v>1249.346538470113</v>
      </c>
      <c r="N106" s="35">
        <f>NFM!N$77</f>
        <v>1273.1003861639877</v>
      </c>
      <c r="O106" s="35">
        <f>NFM!O$77</f>
        <v>1142.0673714033128</v>
      </c>
      <c r="P106" s="35">
        <f>NFM!P$77</f>
        <v>1067.9859757191978</v>
      </c>
      <c r="Q106" s="35">
        <f>NFM!Q$77</f>
        <v>897.28272316293987</v>
      </c>
    </row>
    <row r="107" spans="1:17" x14ac:dyDescent="0.25">
      <c r="A107" s="23" t="s">
        <v>11</v>
      </c>
      <c r="B107" s="37">
        <f>CHI!B$78</f>
        <v>16374.796926935061</v>
      </c>
      <c r="C107" s="37">
        <f>CHI!C$78</f>
        <v>18078.600921434729</v>
      </c>
      <c r="D107" s="37">
        <f>CHI!D$78</f>
        <v>16992.286318234444</v>
      </c>
      <c r="E107" s="37">
        <f>CHI!E$78</f>
        <v>17785.29660128491</v>
      </c>
      <c r="F107" s="37">
        <f>CHI!F$78</f>
        <v>16291.144254956049</v>
      </c>
      <c r="G107" s="37">
        <f>CHI!G$78</f>
        <v>15745.391863689549</v>
      </c>
      <c r="H107" s="37">
        <f>CHI!H$78</f>
        <v>13559.579362314129</v>
      </c>
      <c r="I107" s="37">
        <f>CHI!I$78</f>
        <v>14357.977668230189</v>
      </c>
      <c r="J107" s="37">
        <f>CHI!J$78</f>
        <v>14397.178177582229</v>
      </c>
      <c r="K107" s="37">
        <f>CHI!K$78</f>
        <v>11280.237087873707</v>
      </c>
      <c r="L107" s="37">
        <f>CHI!L$78</f>
        <v>10483.140137147107</v>
      </c>
      <c r="M107" s="37">
        <f>CHI!M$78</f>
        <v>11083.837468166124</v>
      </c>
      <c r="N107" s="37">
        <f>CHI!N$78</f>
        <v>11122.101268658669</v>
      </c>
      <c r="O107" s="37">
        <f>CHI!O$78</f>
        <v>14697.551311573847</v>
      </c>
      <c r="P107" s="37">
        <f>CHI!P$78</f>
        <v>15550.074721167841</v>
      </c>
      <c r="Q107" s="37">
        <f>CHI!Q$78</f>
        <v>15753.658502261302</v>
      </c>
    </row>
    <row r="108" spans="1:17" x14ac:dyDescent="0.25">
      <c r="A108" s="21" t="s">
        <v>61</v>
      </c>
      <c r="B108" s="35">
        <f>CHI!B$79</f>
        <v>12519.079339646756</v>
      </c>
      <c r="C108" s="35">
        <f>CHI!C$79</f>
        <v>14078.498535419192</v>
      </c>
      <c r="D108" s="35">
        <f>CHI!D$79</f>
        <v>13947.269399317131</v>
      </c>
      <c r="E108" s="35">
        <f>CHI!E$79</f>
        <v>14892.871147115504</v>
      </c>
      <c r="F108" s="35">
        <f>CHI!F$79</f>
        <v>14236.866242680222</v>
      </c>
      <c r="G108" s="35">
        <f>CHI!G$79</f>
        <v>13967.813276798293</v>
      </c>
      <c r="H108" s="35">
        <f>CHI!H$79</f>
        <v>12692.382529995401</v>
      </c>
      <c r="I108" s="35">
        <f>CHI!I$79</f>
        <v>13248.240651895365</v>
      </c>
      <c r="J108" s="35">
        <f>CHI!J$79</f>
        <v>13289.434946697518</v>
      </c>
      <c r="K108" s="35">
        <f>CHI!K$79</f>
        <v>10901.263951209534</v>
      </c>
      <c r="L108" s="35">
        <f>CHI!L$79</f>
        <v>10153.867866114877</v>
      </c>
      <c r="M108" s="35">
        <f>CHI!M$79</f>
        <v>10792.662437838804</v>
      </c>
      <c r="N108" s="35">
        <f>CHI!N$79</f>
        <v>10819.017369003572</v>
      </c>
      <c r="O108" s="35">
        <f>CHI!O$79</f>
        <v>13246.529485337367</v>
      </c>
      <c r="P108" s="35">
        <f>CHI!P$79</f>
        <v>13222.767435135815</v>
      </c>
      <c r="Q108" s="35">
        <f>CHI!Q$79</f>
        <v>13177.83432020948</v>
      </c>
    </row>
    <row r="109" spans="1:17" x14ac:dyDescent="0.25">
      <c r="A109" s="21" t="s">
        <v>40</v>
      </c>
      <c r="B109" s="35">
        <f>CHI!B$80</f>
        <v>3737.410687570708</v>
      </c>
      <c r="C109" s="35">
        <f>CHI!C$80</f>
        <v>3855.5529275226377</v>
      </c>
      <c r="D109" s="35">
        <f>CHI!D$80</f>
        <v>2912.6292024300465</v>
      </c>
      <c r="E109" s="35">
        <f>CHI!E$80</f>
        <v>2750.3780507348833</v>
      </c>
      <c r="F109" s="35">
        <f>CHI!F$80</f>
        <v>1950.6274240939592</v>
      </c>
      <c r="G109" s="35">
        <f>CHI!G$80</f>
        <v>1684.0818861203581</v>
      </c>
      <c r="H109" s="35">
        <f>CHI!H$80</f>
        <v>802.06414712958212</v>
      </c>
      <c r="I109" s="35">
        <f>CHI!I$80</f>
        <v>1041.3090225158114</v>
      </c>
      <c r="J109" s="35">
        <f>CHI!J$80</f>
        <v>1046.8585254166389</v>
      </c>
      <c r="K109" s="35">
        <f>CHI!K$80</f>
        <v>345.27145789521137</v>
      </c>
      <c r="L109" s="35">
        <f>CHI!L$80</f>
        <v>299.31294127915288</v>
      </c>
      <c r="M109" s="35">
        <f>CHI!M$80</f>
        <v>260.78267348832935</v>
      </c>
      <c r="N109" s="35">
        <f>CHI!N$80</f>
        <v>272.9471668385392</v>
      </c>
      <c r="O109" s="35">
        <f>CHI!O$80</f>
        <v>1371.2518809658891</v>
      </c>
      <c r="P109" s="35">
        <f>CHI!P$80</f>
        <v>2218.723756447936</v>
      </c>
      <c r="Q109" s="35">
        <f>CHI!Q$80</f>
        <v>2458.1115864828721</v>
      </c>
    </row>
    <row r="110" spans="1:17" x14ac:dyDescent="0.25">
      <c r="A110" s="21" t="s">
        <v>39</v>
      </c>
      <c r="B110" s="35">
        <f>CHI!B$81</f>
        <v>118.30689971759776</v>
      </c>
      <c r="C110" s="35">
        <f>CHI!C$81</f>
        <v>144.54945849290019</v>
      </c>
      <c r="D110" s="35">
        <f>CHI!D$81</f>
        <v>132.38771648726984</v>
      </c>
      <c r="E110" s="35">
        <f>CHI!E$81</f>
        <v>142.04740343452445</v>
      </c>
      <c r="F110" s="35">
        <f>CHI!F$81</f>
        <v>103.65058818186574</v>
      </c>
      <c r="G110" s="35">
        <f>CHI!G$81</f>
        <v>93.496700770896339</v>
      </c>
      <c r="H110" s="35">
        <f>CHI!H$81</f>
        <v>65.132685189146841</v>
      </c>
      <c r="I110" s="35">
        <f>CHI!I$81</f>
        <v>68.427993819012514</v>
      </c>
      <c r="J110" s="35">
        <f>CHI!J$81</f>
        <v>60.884705468072312</v>
      </c>
      <c r="K110" s="35">
        <f>CHI!K$81</f>
        <v>33.701678768962765</v>
      </c>
      <c r="L110" s="35">
        <f>CHI!L$81</f>
        <v>29.959329753077142</v>
      </c>
      <c r="M110" s="35">
        <f>CHI!M$81</f>
        <v>30.392356838991596</v>
      </c>
      <c r="N110" s="35">
        <f>CHI!N$81</f>
        <v>30.136732816557199</v>
      </c>
      <c r="O110" s="35">
        <f>CHI!O$81</f>
        <v>79.769945270591691</v>
      </c>
      <c r="P110" s="35">
        <f>CHI!P$81</f>
        <v>108.58352958409066</v>
      </c>
      <c r="Q110" s="35">
        <f>CHI!Q$81</f>
        <v>117.7125955689491</v>
      </c>
    </row>
    <row r="111" spans="1:17" x14ac:dyDescent="0.25">
      <c r="A111" s="23" t="s">
        <v>10</v>
      </c>
      <c r="B111" s="37">
        <f>NMM!B$58</f>
        <v>22446.803109140481</v>
      </c>
      <c r="C111" s="37">
        <f>NMM!C$58</f>
        <v>23887.887565139194</v>
      </c>
      <c r="D111" s="37">
        <f>NMM!D$58</f>
        <v>24169.136018744233</v>
      </c>
      <c r="E111" s="37">
        <f>NMM!E$58</f>
        <v>23867.539592312154</v>
      </c>
      <c r="F111" s="37">
        <f>NMM!F$58</f>
        <v>24427.51882284744</v>
      </c>
      <c r="G111" s="37">
        <f>NMM!G$58</f>
        <v>23786.833011769704</v>
      </c>
      <c r="H111" s="37">
        <f>NMM!H$58</f>
        <v>24229.826663827043</v>
      </c>
      <c r="I111" s="37">
        <f>NMM!I$58</f>
        <v>23948.519544728144</v>
      </c>
      <c r="J111" s="37">
        <f>NMM!J$58</f>
        <v>22911.22408174368</v>
      </c>
      <c r="K111" s="37">
        <f>NMM!K$58</f>
        <v>19764.872923025156</v>
      </c>
      <c r="L111" s="37">
        <f>NMM!L$58</f>
        <v>20585.886630900266</v>
      </c>
      <c r="M111" s="37">
        <f>NMM!M$58</f>
        <v>21205.759808303257</v>
      </c>
      <c r="N111" s="37">
        <f>NMM!N$58</f>
        <v>21383.884219550237</v>
      </c>
      <c r="O111" s="37">
        <f>NMM!O$58</f>
        <v>20910.042113029936</v>
      </c>
      <c r="P111" s="37">
        <f>NMM!P$58</f>
        <v>18867.140150566673</v>
      </c>
      <c r="Q111" s="37">
        <f>NMM!Q$58</f>
        <v>17698.976565499008</v>
      </c>
    </row>
    <row r="112" spans="1:17" x14ac:dyDescent="0.25">
      <c r="A112" s="21" t="s">
        <v>38</v>
      </c>
      <c r="B112" s="35">
        <f>NMM!B$59</f>
        <v>16405.188525713071</v>
      </c>
      <c r="C112" s="35">
        <f>NMM!C$59</f>
        <v>16905.089492715539</v>
      </c>
      <c r="D112" s="35">
        <f>NMM!D$59</f>
        <v>16990.099255805373</v>
      </c>
      <c r="E112" s="35">
        <f>NMM!E$59</f>
        <v>17119.941720705916</v>
      </c>
      <c r="F112" s="35">
        <f>NMM!F$59</f>
        <v>17894.855996478109</v>
      </c>
      <c r="G112" s="35">
        <f>NMM!G$59</f>
        <v>17200.150663292548</v>
      </c>
      <c r="H112" s="35">
        <f>NMM!H$59</f>
        <v>17779.387937559248</v>
      </c>
      <c r="I112" s="35">
        <f>NMM!I$59</f>
        <v>17760.919149323207</v>
      </c>
      <c r="J112" s="35">
        <f>NMM!J$59</f>
        <v>16872.512751600421</v>
      </c>
      <c r="K112" s="35">
        <f>NMM!K$59</f>
        <v>14403.147023786834</v>
      </c>
      <c r="L112" s="35">
        <f>NMM!L$59</f>
        <v>14931.741550844503</v>
      </c>
      <c r="M112" s="35">
        <f>NMM!M$59</f>
        <v>15489.649324208847</v>
      </c>
      <c r="N112" s="35">
        <f>NMM!N$59</f>
        <v>14724.634574927819</v>
      </c>
      <c r="O112" s="35">
        <f>NMM!O$59</f>
        <v>14374.480755711194</v>
      </c>
      <c r="P112" s="35">
        <f>NMM!P$59</f>
        <v>13065.625185310073</v>
      </c>
      <c r="Q112" s="35">
        <f>NMM!Q$59</f>
        <v>12944.536529173958</v>
      </c>
    </row>
    <row r="113" spans="1:17" x14ac:dyDescent="0.25">
      <c r="A113" s="21" t="s">
        <v>37</v>
      </c>
      <c r="B113" s="35">
        <f>NMM!B$60</f>
        <v>3352.4285973755241</v>
      </c>
      <c r="C113" s="35">
        <f>NMM!C$60</f>
        <v>4105.8161176479107</v>
      </c>
      <c r="D113" s="35">
        <f>NMM!D$60</f>
        <v>4208.9408311523894</v>
      </c>
      <c r="E113" s="35">
        <f>NMM!E$60</f>
        <v>3818.8381913947374</v>
      </c>
      <c r="F113" s="35">
        <f>NMM!F$60</f>
        <v>3763.2081338162243</v>
      </c>
      <c r="G113" s="35">
        <f>NMM!G$60</f>
        <v>3768.0858129933581</v>
      </c>
      <c r="H113" s="35">
        <f>NMM!H$60</f>
        <v>3711.2457533819679</v>
      </c>
      <c r="I113" s="35">
        <f>NMM!I$60</f>
        <v>3555.2815515066823</v>
      </c>
      <c r="J113" s="35">
        <f>NMM!J$60</f>
        <v>3779.0810121388558</v>
      </c>
      <c r="K113" s="35">
        <f>NMM!K$60</f>
        <v>3428.0334245933382</v>
      </c>
      <c r="L113" s="35">
        <f>NMM!L$60</f>
        <v>3585.8723869272476</v>
      </c>
      <c r="M113" s="35">
        <f>NMM!M$60</f>
        <v>3439.3649109678113</v>
      </c>
      <c r="N113" s="35">
        <f>NMM!N$60</f>
        <v>4124.6091411604921</v>
      </c>
      <c r="O113" s="35">
        <f>NMM!O$60</f>
        <v>4353.7347495794293</v>
      </c>
      <c r="P113" s="35">
        <f>NMM!P$60</f>
        <v>3932.2485647904705</v>
      </c>
      <c r="Q113" s="35">
        <f>NMM!Q$60</f>
        <v>2982.4227519600927</v>
      </c>
    </row>
    <row r="114" spans="1:17" x14ac:dyDescent="0.25">
      <c r="A114" s="21" t="s">
        <v>57</v>
      </c>
      <c r="B114" s="35">
        <f>NMM!B$61</f>
        <v>2689.1859860518848</v>
      </c>
      <c r="C114" s="35">
        <f>NMM!C$61</f>
        <v>2876.9819547757415</v>
      </c>
      <c r="D114" s="35">
        <f>NMM!D$61</f>
        <v>2970.0959317864699</v>
      </c>
      <c r="E114" s="35">
        <f>NMM!E$61</f>
        <v>2928.7596802114986</v>
      </c>
      <c r="F114" s="35">
        <f>NMM!F$61</f>
        <v>2769.4546925531076</v>
      </c>
      <c r="G114" s="35">
        <f>NMM!G$61</f>
        <v>2818.5965354837963</v>
      </c>
      <c r="H114" s="35">
        <f>NMM!H$61</f>
        <v>2739.1929728858249</v>
      </c>
      <c r="I114" s="35">
        <f>NMM!I$61</f>
        <v>2632.3188438982534</v>
      </c>
      <c r="J114" s="35">
        <f>NMM!J$61</f>
        <v>2259.6303180044006</v>
      </c>
      <c r="K114" s="35">
        <f>NMM!K$61</f>
        <v>1933.6924746449845</v>
      </c>
      <c r="L114" s="35">
        <f>NMM!L$61</f>
        <v>2068.2726931285156</v>
      </c>
      <c r="M114" s="35">
        <f>NMM!M$61</f>
        <v>2276.7455731265973</v>
      </c>
      <c r="N114" s="35">
        <f>NMM!N$61</f>
        <v>2534.6405034619247</v>
      </c>
      <c r="O114" s="35">
        <f>NMM!O$61</f>
        <v>2181.8266077393127</v>
      </c>
      <c r="P114" s="35">
        <f>NMM!P$61</f>
        <v>1869.2664004661256</v>
      </c>
      <c r="Q114" s="35">
        <f>NMM!Q$61</f>
        <v>1772.0172843649566</v>
      </c>
    </row>
    <row r="115" spans="1:17" x14ac:dyDescent="0.25">
      <c r="A115" s="23" t="s">
        <v>9</v>
      </c>
      <c r="B115" s="37">
        <f>PPA!B$56</f>
        <v>4544.3441831445725</v>
      </c>
      <c r="C115" s="37">
        <f>PPA!C$56</f>
        <v>4257.9015913599123</v>
      </c>
      <c r="D115" s="37">
        <f>PPA!D$56</f>
        <v>4392.1869261422053</v>
      </c>
      <c r="E115" s="37">
        <f>PPA!E$56</f>
        <v>4473.6020991243358</v>
      </c>
      <c r="F115" s="37">
        <f>PPA!F$56</f>
        <v>3984.989922788689</v>
      </c>
      <c r="G115" s="37">
        <f>PPA!G$56</f>
        <v>3102.1905077870683</v>
      </c>
      <c r="H115" s="37">
        <f>PPA!H$56</f>
        <v>3761.1405547445529</v>
      </c>
      <c r="I115" s="37">
        <f>PPA!I$56</f>
        <v>2538.0374662891081</v>
      </c>
      <c r="J115" s="37">
        <f>PPA!J$56</f>
        <v>2481.2939586493799</v>
      </c>
      <c r="K115" s="37">
        <f>PPA!K$56</f>
        <v>2006.2298279602805</v>
      </c>
      <c r="L115" s="37">
        <f>PPA!L$56</f>
        <v>2317.9082082083023</v>
      </c>
      <c r="M115" s="37">
        <f>PPA!M$56</f>
        <v>1834.5460575025595</v>
      </c>
      <c r="N115" s="37">
        <f>PPA!N$56</f>
        <v>2393.0564242922906</v>
      </c>
      <c r="O115" s="37">
        <f>PPA!O$56</f>
        <v>3094.1311464450687</v>
      </c>
      <c r="P115" s="37">
        <f>PPA!P$56</f>
        <v>2366.9567399348221</v>
      </c>
      <c r="Q115" s="37">
        <f>PPA!Q$56</f>
        <v>2487.8551950018964</v>
      </c>
    </row>
    <row r="116" spans="1:17" x14ac:dyDescent="0.25">
      <c r="A116" s="21" t="s">
        <v>35</v>
      </c>
      <c r="B116" s="35">
        <f>PPA!B$57</f>
        <v>13.370841073225112</v>
      </c>
      <c r="C116" s="35">
        <f>PPA!C$57</f>
        <v>12.764186848862241</v>
      </c>
      <c r="D116" s="35">
        <f>PPA!D$57</f>
        <v>12.905340377016977</v>
      </c>
      <c r="E116" s="35">
        <f>PPA!E$57</f>
        <v>12.723324513925233</v>
      </c>
      <c r="F116" s="35">
        <f>PPA!F$57</f>
        <v>11.27642659360178</v>
      </c>
      <c r="G116" s="35">
        <f>PPA!G$57</f>
        <v>9.81110045993311</v>
      </c>
      <c r="H116" s="35">
        <f>PPA!H$57</f>
        <v>11.609354978827193</v>
      </c>
      <c r="I116" s="35">
        <f>PPA!I$57</f>
        <v>7.728145413197578</v>
      </c>
      <c r="J116" s="35">
        <f>PPA!J$57</f>
        <v>7.9450697958551331</v>
      </c>
      <c r="K116" s="35">
        <f>PPA!K$57</f>
        <v>6.1428425152888542</v>
      </c>
      <c r="L116" s="35">
        <f>PPA!L$57</f>
        <v>7.973744828162415</v>
      </c>
      <c r="M116" s="35">
        <f>PPA!M$57</f>
        <v>6.4186292659468167</v>
      </c>
      <c r="N116" s="35">
        <f>PPA!N$57</f>
        <v>10.491667654947756</v>
      </c>
      <c r="O116" s="35">
        <f>PPA!O$57</f>
        <v>9.7414334475934616</v>
      </c>
      <c r="P116" s="35">
        <f>PPA!P$57</f>
        <v>8.4316785594644177</v>
      </c>
      <c r="Q116" s="35">
        <f>PPA!Q$57</f>
        <v>9.4879840299286773</v>
      </c>
    </row>
    <row r="117" spans="1:17" x14ac:dyDescent="0.25">
      <c r="A117" s="21" t="s">
        <v>56</v>
      </c>
      <c r="B117" s="35">
        <f>PPA!B$58</f>
        <v>4479.0854270130112</v>
      </c>
      <c r="C117" s="35">
        <f>PPA!C$58</f>
        <v>4194.2749197918783</v>
      </c>
      <c r="D117" s="35">
        <f>PPA!D$58</f>
        <v>4328.0625337634492</v>
      </c>
      <c r="E117" s="35">
        <f>PPA!E$58</f>
        <v>4409.8443656395202</v>
      </c>
      <c r="F117" s="35">
        <f>PPA!F$58</f>
        <v>3929.4475229690752</v>
      </c>
      <c r="G117" s="35">
        <f>PPA!G$58</f>
        <v>3055.5747192191529</v>
      </c>
      <c r="H117" s="35">
        <f>PPA!H$58</f>
        <v>3705.2286909818258</v>
      </c>
      <c r="I117" s="35">
        <f>PPA!I$58</f>
        <v>2500.9691621086204</v>
      </c>
      <c r="J117" s="35">
        <f>PPA!J$58</f>
        <v>2442.5523774401508</v>
      </c>
      <c r="K117" s="35">
        <f>PPA!K$58</f>
        <v>1970.4907525039553</v>
      </c>
      <c r="L117" s="35">
        <f>PPA!L$58</f>
        <v>2276.0529128934522</v>
      </c>
      <c r="M117" s="35">
        <f>PPA!M$58</f>
        <v>1802.8181283502538</v>
      </c>
      <c r="N117" s="35">
        <f>PPA!N$58</f>
        <v>2351.863943789202</v>
      </c>
      <c r="O117" s="35">
        <f>PPA!O$58</f>
        <v>3038.0020868103238</v>
      </c>
      <c r="P117" s="35">
        <f>PPA!P$58</f>
        <v>2322.3780543625053</v>
      </c>
      <c r="Q117" s="35">
        <f>PPA!Q$58</f>
        <v>2437.3366571769188</v>
      </c>
    </row>
    <row r="118" spans="1:17" x14ac:dyDescent="0.25">
      <c r="A118" s="21" t="s">
        <v>55</v>
      </c>
      <c r="B118" s="35">
        <f>PPA!B$59</f>
        <v>51.887915058335977</v>
      </c>
      <c r="C118" s="35">
        <f>PPA!C$59</f>
        <v>50.862484719171754</v>
      </c>
      <c r="D118" s="35">
        <f>PPA!D$59</f>
        <v>51.219052001739257</v>
      </c>
      <c r="E118" s="35">
        <f>PPA!E$59</f>
        <v>51.034408970890873</v>
      </c>
      <c r="F118" s="35">
        <f>PPA!F$59</f>
        <v>44.265973226012008</v>
      </c>
      <c r="G118" s="35">
        <f>PPA!G$59</f>
        <v>36.804688107982138</v>
      </c>
      <c r="H118" s="35">
        <f>PPA!H$59</f>
        <v>44.302508783899867</v>
      </c>
      <c r="I118" s="35">
        <f>PPA!I$59</f>
        <v>29.340158767290333</v>
      </c>
      <c r="J118" s="35">
        <f>PPA!J$59</f>
        <v>30.796511413373853</v>
      </c>
      <c r="K118" s="35">
        <f>PPA!K$59</f>
        <v>29.596232941036519</v>
      </c>
      <c r="L118" s="35">
        <f>PPA!L$59</f>
        <v>33.88155048668763</v>
      </c>
      <c r="M118" s="35">
        <f>PPA!M$59</f>
        <v>25.309299886358911</v>
      </c>
      <c r="N118" s="35">
        <f>PPA!N$59</f>
        <v>30.700812848140721</v>
      </c>
      <c r="O118" s="35">
        <f>PPA!O$59</f>
        <v>46.387626187151554</v>
      </c>
      <c r="P118" s="35">
        <f>PPA!P$59</f>
        <v>36.147007012852733</v>
      </c>
      <c r="Q118" s="35">
        <f>PPA!Q$59</f>
        <v>41.030553795048803</v>
      </c>
    </row>
    <row r="119" spans="1:17" x14ac:dyDescent="0.25">
      <c r="A119" s="20" t="s">
        <v>54</v>
      </c>
      <c r="B119" s="36">
        <f>FBT!B$32</f>
        <v>9085.9061931206743</v>
      </c>
      <c r="C119" s="36">
        <f>FBT!C$32</f>
        <v>9342.7480825019666</v>
      </c>
      <c r="D119" s="36">
        <f>FBT!D$32</f>
        <v>9535.7052021793315</v>
      </c>
      <c r="E119" s="36">
        <f>FBT!E$32</f>
        <v>9189.4071582610923</v>
      </c>
      <c r="F119" s="36">
        <f>FBT!F$32</f>
        <v>9079.6638474480969</v>
      </c>
      <c r="G119" s="36">
        <f>FBT!G$32</f>
        <v>7247.8229436602232</v>
      </c>
      <c r="H119" s="36">
        <f>FBT!H$32</f>
        <v>7329.7251232260132</v>
      </c>
      <c r="I119" s="36">
        <f>FBT!I$32</f>
        <v>7872.8160540377885</v>
      </c>
      <c r="J119" s="36">
        <f>FBT!J$32</f>
        <v>7341.9651049518006</v>
      </c>
      <c r="K119" s="36">
        <f>FBT!K$32</f>
        <v>7065.4594471510318</v>
      </c>
      <c r="L119" s="36">
        <f>FBT!L$32</f>
        <v>7797.3813904674562</v>
      </c>
      <c r="M119" s="36">
        <f>FBT!M$32</f>
        <v>6742.1990430007263</v>
      </c>
      <c r="N119" s="36">
        <f>FBT!N$32</f>
        <v>7542.4179132575291</v>
      </c>
      <c r="O119" s="36">
        <f>FBT!O$32</f>
        <v>7581.8027936479448</v>
      </c>
      <c r="P119" s="36">
        <f>FBT!P$32</f>
        <v>7152.7402457435219</v>
      </c>
      <c r="Q119" s="36">
        <f>FBT!Q$32</f>
        <v>8037.5028117007187</v>
      </c>
    </row>
    <row r="120" spans="1:17" x14ac:dyDescent="0.25">
      <c r="A120" s="18" t="s">
        <v>53</v>
      </c>
      <c r="B120" s="35">
        <f>TRE!B$32</f>
        <v>2024.2264052999151</v>
      </c>
      <c r="C120" s="35">
        <f>TRE!C$32</f>
        <v>2041.8714266236921</v>
      </c>
      <c r="D120" s="35">
        <f>TRE!D$32</f>
        <v>1809.3142337043241</v>
      </c>
      <c r="E120" s="35">
        <f>TRE!E$32</f>
        <v>1891.4197621932003</v>
      </c>
      <c r="F120" s="35">
        <f>TRE!F$32</f>
        <v>1987.0085926163881</v>
      </c>
      <c r="G120" s="35">
        <f>TRE!G$32</f>
        <v>1663.5780141539099</v>
      </c>
      <c r="H120" s="35">
        <f>TRE!H$32</f>
        <v>1517.4685154640242</v>
      </c>
      <c r="I120" s="35">
        <f>TRE!I$32</f>
        <v>1533.7969504719842</v>
      </c>
      <c r="J120" s="35">
        <f>TRE!J$32</f>
        <v>1026.726023107944</v>
      </c>
      <c r="K120" s="35">
        <f>TRE!K$32</f>
        <v>1126.601141277564</v>
      </c>
      <c r="L120" s="35">
        <f>TRE!L$32</f>
        <v>1152.8378757561891</v>
      </c>
      <c r="M120" s="35">
        <f>TRE!M$32</f>
        <v>862.84115292713636</v>
      </c>
      <c r="N120" s="35">
        <f>TRE!N$32</f>
        <v>1115.6436799283747</v>
      </c>
      <c r="O120" s="35">
        <f>TRE!O$32</f>
        <v>1347.0429941055138</v>
      </c>
      <c r="P120" s="35">
        <f>TRE!P$32</f>
        <v>870.15638286555713</v>
      </c>
      <c r="Q120" s="35">
        <f>TRE!Q$32</f>
        <v>952.3282685468356</v>
      </c>
    </row>
    <row r="121" spans="1:17" x14ac:dyDescent="0.25">
      <c r="A121" s="18" t="s">
        <v>52</v>
      </c>
      <c r="B121" s="35">
        <f>MAE!B$32</f>
        <v>2945.3005895652332</v>
      </c>
      <c r="C121" s="35">
        <f>MAE!C$32</f>
        <v>2944.1698886571849</v>
      </c>
      <c r="D121" s="35">
        <f>MAE!D$32</f>
        <v>2686.4901361513803</v>
      </c>
      <c r="E121" s="35">
        <f>MAE!E$32</f>
        <v>2856.8316981563285</v>
      </c>
      <c r="F121" s="35">
        <f>MAE!F$32</f>
        <v>2795.3076622089243</v>
      </c>
      <c r="G121" s="35">
        <f>MAE!G$32</f>
        <v>2652.9571510855408</v>
      </c>
      <c r="H121" s="35">
        <f>MAE!H$32</f>
        <v>2683.4679706874044</v>
      </c>
      <c r="I121" s="35">
        <f>MAE!I$32</f>
        <v>2512.0933661915283</v>
      </c>
      <c r="J121" s="35">
        <f>MAE!J$32</f>
        <v>1920.369128448312</v>
      </c>
      <c r="K121" s="35">
        <f>MAE!K$32</f>
        <v>1872.7640467175881</v>
      </c>
      <c r="L121" s="35">
        <f>MAE!L$32</f>
        <v>2154.1696534249613</v>
      </c>
      <c r="M121" s="35">
        <f>MAE!M$32</f>
        <v>1939.2832483274844</v>
      </c>
      <c r="N121" s="35">
        <f>MAE!N$32</f>
        <v>2120.3467842658597</v>
      </c>
      <c r="O121" s="35">
        <f>MAE!O$32</f>
        <v>2176.7521096173864</v>
      </c>
      <c r="P121" s="35">
        <f>MAE!P$32</f>
        <v>1711.4645021373692</v>
      </c>
      <c r="Q121" s="35">
        <f>MAE!Q$32</f>
        <v>1873.390339069801</v>
      </c>
    </row>
    <row r="122" spans="1:17" x14ac:dyDescent="0.25">
      <c r="A122" s="18" t="s">
        <v>51</v>
      </c>
      <c r="B122" s="35">
        <f>TEL!B$32</f>
        <v>3264.9236918111874</v>
      </c>
      <c r="C122" s="35">
        <f>TEL!C$32</f>
        <v>3652.6813254432363</v>
      </c>
      <c r="D122" s="35">
        <f>TEL!D$32</f>
        <v>3570.0321172352042</v>
      </c>
      <c r="E122" s="35">
        <f>TEL!E$32</f>
        <v>3559.7026531546567</v>
      </c>
      <c r="F122" s="35">
        <f>TEL!F$32</f>
        <v>3132.1120156680963</v>
      </c>
      <c r="G122" s="35">
        <f>TEL!G$32</f>
        <v>856.19854366212826</v>
      </c>
      <c r="H122" s="35">
        <f>TEL!H$32</f>
        <v>914.73095236273218</v>
      </c>
      <c r="I122" s="35">
        <f>TEL!I$32</f>
        <v>671.20585722277201</v>
      </c>
      <c r="J122" s="35">
        <f>TEL!J$32</f>
        <v>669.95497263895209</v>
      </c>
      <c r="K122" s="35">
        <f>TEL!K$32</f>
        <v>502.61820100358403</v>
      </c>
      <c r="L122" s="35">
        <f>TEL!L$32</f>
        <v>425.25745441191884</v>
      </c>
      <c r="M122" s="35">
        <f>TEL!M$32</f>
        <v>393.08818819784375</v>
      </c>
      <c r="N122" s="35">
        <f>TEL!N$32</f>
        <v>486.38535253338353</v>
      </c>
      <c r="O122" s="35">
        <f>TEL!O$32</f>
        <v>429.81771811300075</v>
      </c>
      <c r="P122" s="35">
        <f>TEL!P$32</f>
        <v>359.10163001271081</v>
      </c>
      <c r="Q122" s="35">
        <f>TEL!Q$32</f>
        <v>530.14342021660559</v>
      </c>
    </row>
    <row r="123" spans="1:17" x14ac:dyDescent="0.25">
      <c r="A123" s="18" t="s">
        <v>50</v>
      </c>
      <c r="B123" s="35">
        <f>WWP!B$32</f>
        <v>0</v>
      </c>
      <c r="C123" s="35">
        <f>WWP!C$32</f>
        <v>0</v>
      </c>
      <c r="D123" s="35">
        <f>WWP!D$32</f>
        <v>0</v>
      </c>
      <c r="E123" s="35">
        <f>WWP!E$32</f>
        <v>77.119516893888004</v>
      </c>
      <c r="F123" s="35">
        <f>WWP!F$32</f>
        <v>52.464432870468009</v>
      </c>
      <c r="G123" s="35">
        <f>WWP!G$32</f>
        <v>108.66389169842236</v>
      </c>
      <c r="H123" s="35">
        <f>WWP!H$32</f>
        <v>124.51036823287201</v>
      </c>
      <c r="I123" s="35">
        <f>WWP!I$32</f>
        <v>139.32039524169602</v>
      </c>
      <c r="J123" s="35">
        <f>WWP!J$32</f>
        <v>291.16991064938401</v>
      </c>
      <c r="K123" s="35">
        <f>WWP!K$32</f>
        <v>218.96977833187202</v>
      </c>
      <c r="L123" s="35">
        <f>WWP!L$32</f>
        <v>221.61606938930197</v>
      </c>
      <c r="M123" s="35">
        <f>WWP!M$32</f>
        <v>186.82346530916016</v>
      </c>
      <c r="N123" s="35">
        <f>WWP!N$32</f>
        <v>209.38771787047671</v>
      </c>
      <c r="O123" s="35">
        <f>WWP!O$32</f>
        <v>221.01387674987853</v>
      </c>
      <c r="P123" s="35">
        <f>WWP!P$32</f>
        <v>201.20660466674045</v>
      </c>
      <c r="Q123" s="35">
        <f>WWP!Q$32</f>
        <v>288.52389514457673</v>
      </c>
    </row>
    <row r="124" spans="1:17" x14ac:dyDescent="0.25">
      <c r="A124" s="18" t="s">
        <v>49</v>
      </c>
      <c r="B124" s="35">
        <f>OIS!B$32</f>
        <v>9689.7303676988704</v>
      </c>
      <c r="C124" s="35">
        <f>OIS!C$32</f>
        <v>10483.570600776</v>
      </c>
      <c r="D124" s="35">
        <f>OIS!D$32</f>
        <v>7656.6049695721458</v>
      </c>
      <c r="E124" s="35">
        <f>OIS!E$32</f>
        <v>6921.0979638395756</v>
      </c>
      <c r="F124" s="35">
        <f>OIS!F$32</f>
        <v>6743.9759509126452</v>
      </c>
      <c r="G124" s="35">
        <f>OIS!G$32</f>
        <v>6202.0067736070441</v>
      </c>
      <c r="H124" s="35">
        <f>OIS!H$32</f>
        <v>6139.7110193065919</v>
      </c>
      <c r="I124" s="35">
        <f>OIS!I$32</f>
        <v>5636.8289280252602</v>
      </c>
      <c r="J124" s="35">
        <f>OIS!J$32</f>
        <v>6193.7575873333926</v>
      </c>
      <c r="K124" s="35">
        <f>OIS!K$32</f>
        <v>5341.440590581753</v>
      </c>
      <c r="L124" s="35">
        <f>OIS!L$32</f>
        <v>6378.0271203605171</v>
      </c>
      <c r="M124" s="35">
        <f>OIS!M$32</f>
        <v>6701.2990241193293</v>
      </c>
      <c r="N124" s="35">
        <f>OIS!N$32</f>
        <v>4602.4569156689304</v>
      </c>
      <c r="O124" s="35">
        <f>OIS!O$32</f>
        <v>4041.8186089206838</v>
      </c>
      <c r="P124" s="35">
        <f>OIS!P$32</f>
        <v>3513.8815991109891</v>
      </c>
      <c r="Q124" s="35">
        <f>OIS!Q$32</f>
        <v>3795.3408302907101</v>
      </c>
    </row>
    <row r="125" spans="1:17" x14ac:dyDescent="0.25">
      <c r="A125" s="42" t="s">
        <v>62</v>
      </c>
      <c r="B125" s="41">
        <f>Ind_Summary_emi!B42</f>
        <v>2532.7537992351731</v>
      </c>
      <c r="C125" s="41">
        <f>Ind_Summary_emi!C42</f>
        <v>2478.3885234236927</v>
      </c>
      <c r="D125" s="41">
        <f>Ind_Summary_emi!D42</f>
        <v>2290.5272127275866</v>
      </c>
      <c r="E125" s="41">
        <f>Ind_Summary_emi!E42</f>
        <v>2193.6712514939791</v>
      </c>
      <c r="F125" s="41">
        <f>Ind_Summary_emi!F42</f>
        <v>2133.7925369475088</v>
      </c>
      <c r="G125" s="41">
        <f>Ind_Summary_emi!G42</f>
        <v>2233.7815469338934</v>
      </c>
      <c r="H125" s="41">
        <f>Ind_Summary_emi!H42</f>
        <v>2072.154423857347</v>
      </c>
      <c r="I125" s="41">
        <f>Ind_Summary_emi!I42</f>
        <v>2099.4500143618388</v>
      </c>
      <c r="J125" s="41">
        <f>Ind_Summary_emi!J42</f>
        <v>1868.426816056163</v>
      </c>
      <c r="K125" s="41">
        <f>Ind_Summary_emi!K42</f>
        <v>1672.0504267177764</v>
      </c>
      <c r="L125" s="41">
        <f>Ind_Summary_emi!L42</f>
        <v>1749.0130591779794</v>
      </c>
      <c r="M125" s="41">
        <f>Ind_Summary_emi!M42</f>
        <v>1786.4241843153075</v>
      </c>
      <c r="N125" s="41">
        <f>Ind_Summary_emi!N42</f>
        <v>1654.1894472074632</v>
      </c>
      <c r="O125" s="41">
        <f>Ind_Summary_emi!O42</f>
        <v>1656.2185949329819</v>
      </c>
      <c r="P125" s="41">
        <f>Ind_Summary_emi!P42</f>
        <v>1736.5523406142099</v>
      </c>
      <c r="Q125" s="41">
        <f>Ind_Summary_emi!Q42</f>
        <v>1673.3310359223453</v>
      </c>
    </row>
    <row r="126" spans="1:17" x14ac:dyDescent="0.25">
      <c r="A126" s="40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1:17" x14ac:dyDescent="0.25">
      <c r="A127" s="39" t="str">
        <f>FBT!$A$34</f>
        <v>Value added intensity (toe / M€2010)</v>
      </c>
      <c r="B127" s="38">
        <f t="shared" ref="B127:Q127" si="8">IF(B29=0,"",B29/B3*1000)</f>
        <v>160.45522282778171</v>
      </c>
      <c r="C127" s="38">
        <f t="shared" si="8"/>
        <v>166.27122534836613</v>
      </c>
      <c r="D127" s="38">
        <f t="shared" si="8"/>
        <v>167.53263167542434</v>
      </c>
      <c r="E127" s="38">
        <f t="shared" si="8"/>
        <v>171.05822929835358</v>
      </c>
      <c r="F127" s="38">
        <f t="shared" si="8"/>
        <v>166.34164950222853</v>
      </c>
      <c r="G127" s="38">
        <f t="shared" si="8"/>
        <v>159.51830300618437</v>
      </c>
      <c r="H127" s="38">
        <f t="shared" si="8"/>
        <v>157.01885227612152</v>
      </c>
      <c r="I127" s="38">
        <f t="shared" si="8"/>
        <v>151.61843512876123</v>
      </c>
      <c r="J127" s="38">
        <f t="shared" si="8"/>
        <v>154.16609192774615</v>
      </c>
      <c r="K127" s="38">
        <f t="shared" si="8"/>
        <v>144.26395351831937</v>
      </c>
      <c r="L127" s="38">
        <f t="shared" si="8"/>
        <v>156.64197946110897</v>
      </c>
      <c r="M127" s="38">
        <f t="shared" si="8"/>
        <v>148.37667437460357</v>
      </c>
      <c r="N127" s="38">
        <f t="shared" si="8"/>
        <v>148.99065497748433</v>
      </c>
      <c r="O127" s="38">
        <f t="shared" si="8"/>
        <v>154.87963483745156</v>
      </c>
      <c r="P127" s="38">
        <f t="shared" si="8"/>
        <v>144.12529494647077</v>
      </c>
      <c r="Q127" s="38">
        <f t="shared" si="8"/>
        <v>146.38995996512648</v>
      </c>
    </row>
    <row r="128" spans="1:17" x14ac:dyDescent="0.25">
      <c r="A128" s="18" t="s">
        <v>13</v>
      </c>
      <c r="B128" s="35">
        <f t="shared" ref="B128:Q128" si="9">IF(B51=0,"",B51/B4*1000)</f>
        <v>1048.6442432599822</v>
      </c>
      <c r="C128" s="35">
        <f t="shared" si="9"/>
        <v>1123.310634062045</v>
      </c>
      <c r="D128" s="35">
        <f t="shared" si="9"/>
        <v>1353.1904946511142</v>
      </c>
      <c r="E128" s="35">
        <f t="shared" si="9"/>
        <v>1408.5640669829234</v>
      </c>
      <c r="F128" s="35">
        <f t="shared" si="9"/>
        <v>1224.3570917408445</v>
      </c>
      <c r="G128" s="35">
        <f t="shared" si="9"/>
        <v>1233.0983423299408</v>
      </c>
      <c r="H128" s="35">
        <f t="shared" si="9"/>
        <v>1366.7427067402905</v>
      </c>
      <c r="I128" s="35">
        <f t="shared" si="9"/>
        <v>1180.6635500245677</v>
      </c>
      <c r="J128" s="35">
        <f t="shared" si="9"/>
        <v>1033.1323979767706</v>
      </c>
      <c r="K128" s="35">
        <f t="shared" si="9"/>
        <v>1138.1380038021487</v>
      </c>
      <c r="L128" s="35">
        <f t="shared" si="9"/>
        <v>1489.6611702064968</v>
      </c>
      <c r="M128" s="35">
        <f t="shared" si="9"/>
        <v>1164.4490213959041</v>
      </c>
      <c r="N128" s="35">
        <f t="shared" si="9"/>
        <v>1536.9131932965079</v>
      </c>
      <c r="O128" s="35">
        <f t="shared" si="9"/>
        <v>1469.3587393121566</v>
      </c>
      <c r="P128" s="35">
        <f t="shared" si="9"/>
        <v>1614.050420774689</v>
      </c>
      <c r="Q128" s="35">
        <f t="shared" si="9"/>
        <v>1918.890128561392</v>
      </c>
    </row>
    <row r="129" spans="1:17" x14ac:dyDescent="0.25">
      <c r="A129" s="23" t="s">
        <v>12</v>
      </c>
      <c r="B129" s="37">
        <f t="shared" ref="B129:Q129" si="10">IF(B54=0,"",B54/B5*1000)</f>
        <v>427.06609628043157</v>
      </c>
      <c r="C129" s="37">
        <f t="shared" si="10"/>
        <v>433.58881534254488</v>
      </c>
      <c r="D129" s="37">
        <f t="shared" si="10"/>
        <v>498.73473257865277</v>
      </c>
      <c r="E129" s="37">
        <f t="shared" si="10"/>
        <v>482.65322773799818</v>
      </c>
      <c r="F129" s="37">
        <f t="shared" si="10"/>
        <v>433.47169662120984</v>
      </c>
      <c r="G129" s="37">
        <f t="shared" si="10"/>
        <v>472.25847539039091</v>
      </c>
      <c r="H129" s="37">
        <f t="shared" si="10"/>
        <v>430.50932809862371</v>
      </c>
      <c r="I129" s="37">
        <f t="shared" si="10"/>
        <v>359.4193209164917</v>
      </c>
      <c r="J129" s="37">
        <f t="shared" si="10"/>
        <v>313.52110891308121</v>
      </c>
      <c r="K129" s="37">
        <f t="shared" si="10"/>
        <v>364.40795222655055</v>
      </c>
      <c r="L129" s="37">
        <f t="shared" si="10"/>
        <v>279.39658638113821</v>
      </c>
      <c r="M129" s="37">
        <f t="shared" si="10"/>
        <v>304.35789270439045</v>
      </c>
      <c r="N129" s="37">
        <f t="shared" si="10"/>
        <v>334.06489771790416</v>
      </c>
      <c r="O129" s="37">
        <f t="shared" si="10"/>
        <v>367.17928486532503</v>
      </c>
      <c r="P129" s="37">
        <f t="shared" si="10"/>
        <v>304.7043176713093</v>
      </c>
      <c r="Q129" s="37">
        <f t="shared" si="10"/>
        <v>239.65206950254628</v>
      </c>
    </row>
    <row r="130" spans="1:17" x14ac:dyDescent="0.25">
      <c r="A130" s="21" t="s">
        <v>44</v>
      </c>
      <c r="B130" s="35">
        <f t="shared" ref="B130:Q130" si="11">IF(B55=0,"",B55/B6*1000)</f>
        <v>1833.0767598166935</v>
      </c>
      <c r="C130" s="35">
        <f t="shared" si="11"/>
        <v>1397.1697074573965</v>
      </c>
      <c r="D130" s="35">
        <f t="shared" si="11"/>
        <v>1645.0158641538669</v>
      </c>
      <c r="E130" s="35">
        <f t="shared" si="11"/>
        <v>1265.1254495368109</v>
      </c>
      <c r="F130" s="35">
        <f t="shared" si="11"/>
        <v>1326.0911563501504</v>
      </c>
      <c r="G130" s="35">
        <f t="shared" si="11"/>
        <v>1222.0161372533221</v>
      </c>
      <c r="H130" s="35">
        <f t="shared" si="11"/>
        <v>1422.9169699922807</v>
      </c>
      <c r="I130" s="35">
        <f t="shared" si="11"/>
        <v>1212.2529049621487</v>
      </c>
      <c r="J130" s="35">
        <f t="shared" si="11"/>
        <v>1194.2753659238301</v>
      </c>
      <c r="K130" s="35">
        <f t="shared" si="11"/>
        <v>1051.2473073900969</v>
      </c>
      <c r="L130" s="35">
        <f t="shared" si="11"/>
        <v>1161.6151733796844</v>
      </c>
      <c r="M130" s="35">
        <f t="shared" si="11"/>
        <v>1442.3475693485916</v>
      </c>
      <c r="N130" s="35">
        <f t="shared" si="11"/>
        <v>1440.4826941305666</v>
      </c>
      <c r="O130" s="35">
        <f t="shared" si="11"/>
        <v>1599.1935798797128</v>
      </c>
      <c r="P130" s="35">
        <f t="shared" si="11"/>
        <v>1311.2579008164455</v>
      </c>
      <c r="Q130" s="35">
        <f t="shared" si="11"/>
        <v>999.06867393407128</v>
      </c>
    </row>
    <row r="131" spans="1:17" x14ac:dyDescent="0.25">
      <c r="A131" s="21" t="s">
        <v>59</v>
      </c>
      <c r="B131" s="35">
        <f t="shared" ref="B131:Q131" si="12">IF(B56=0,"",B56/B7*1000)</f>
        <v>562.24774343079696</v>
      </c>
      <c r="C131" s="35">
        <f t="shared" si="12"/>
        <v>595.78234140297513</v>
      </c>
      <c r="D131" s="35">
        <f t="shared" si="12"/>
        <v>704.71183374060138</v>
      </c>
      <c r="E131" s="35">
        <f t="shared" si="12"/>
        <v>709.99252454316957</v>
      </c>
      <c r="F131" s="35">
        <f t="shared" si="12"/>
        <v>643.88454589242519</v>
      </c>
      <c r="G131" s="35">
        <f t="shared" si="12"/>
        <v>657.98094593732992</v>
      </c>
      <c r="H131" s="35">
        <f t="shared" si="12"/>
        <v>667.50110585240964</v>
      </c>
      <c r="I131" s="35">
        <f t="shared" si="12"/>
        <v>549.42545278782165</v>
      </c>
      <c r="J131" s="35">
        <f t="shared" si="12"/>
        <v>472.78510071360051</v>
      </c>
      <c r="K131" s="35">
        <f t="shared" si="12"/>
        <v>659.0148687315185</v>
      </c>
      <c r="L131" s="35">
        <f t="shared" si="12"/>
        <v>550.0854423480622</v>
      </c>
      <c r="M131" s="35">
        <f t="shared" si="12"/>
        <v>591.47146964841977</v>
      </c>
      <c r="N131" s="35">
        <f t="shared" si="12"/>
        <v>596.28423523108108</v>
      </c>
      <c r="O131" s="35">
        <f t="shared" si="12"/>
        <v>655.8328996054455</v>
      </c>
      <c r="P131" s="35">
        <f t="shared" si="12"/>
        <v>512.71498085146141</v>
      </c>
      <c r="Q131" s="35">
        <f t="shared" si="12"/>
        <v>394.54475465359724</v>
      </c>
    </row>
    <row r="132" spans="1:17" x14ac:dyDescent="0.25">
      <c r="A132" s="21" t="s">
        <v>42</v>
      </c>
      <c r="B132" s="35">
        <f t="shared" ref="B132:Q132" si="13">IF(B59=0,"",B59/B8*1000)</f>
        <v>1123.0005721548787</v>
      </c>
      <c r="C132" s="35">
        <f t="shared" si="13"/>
        <v>1112.4913866303391</v>
      </c>
      <c r="D132" s="35">
        <f t="shared" si="13"/>
        <v>1221.1841182500846</v>
      </c>
      <c r="E132" s="35">
        <f t="shared" si="13"/>
        <v>1113.4793231628432</v>
      </c>
      <c r="F132" s="35">
        <f t="shared" si="13"/>
        <v>944.05320491904388</v>
      </c>
      <c r="G132" s="35">
        <f t="shared" si="13"/>
        <v>1210.7868714728918</v>
      </c>
      <c r="H132" s="35">
        <f t="shared" si="13"/>
        <v>733.31450831212067</v>
      </c>
      <c r="I132" s="35">
        <f t="shared" si="13"/>
        <v>630.95780545401965</v>
      </c>
      <c r="J132" s="35">
        <f t="shared" si="13"/>
        <v>518.64846555338693</v>
      </c>
      <c r="K132" s="35">
        <f t="shared" si="13"/>
        <v>355.91194018608098</v>
      </c>
      <c r="L132" s="35">
        <f t="shared" si="13"/>
        <v>200.2098951785128</v>
      </c>
      <c r="M132" s="35">
        <f t="shared" si="13"/>
        <v>215.21509701018226</v>
      </c>
      <c r="N132" s="35">
        <f t="shared" si="13"/>
        <v>277.19770111085086</v>
      </c>
      <c r="O132" s="35">
        <f t="shared" si="13"/>
        <v>300.1065822413841</v>
      </c>
      <c r="P132" s="35">
        <f t="shared" si="13"/>
        <v>284.32745852772501</v>
      </c>
      <c r="Q132" s="35">
        <f t="shared" si="13"/>
        <v>233.88449904662727</v>
      </c>
    </row>
    <row r="133" spans="1:17" x14ac:dyDescent="0.25">
      <c r="A133" s="23" t="s">
        <v>11</v>
      </c>
      <c r="B133" s="37">
        <f t="shared" ref="B133:Q133" si="14">IF(B60=0,"",B60/B9*1000)</f>
        <v>187.60345289235033</v>
      </c>
      <c r="C133" s="37">
        <f t="shared" si="14"/>
        <v>208.52219033365719</v>
      </c>
      <c r="D133" s="37">
        <f t="shared" si="14"/>
        <v>206.33918611585173</v>
      </c>
      <c r="E133" s="37">
        <f t="shared" si="14"/>
        <v>216.37643788727198</v>
      </c>
      <c r="F133" s="37">
        <f t="shared" si="14"/>
        <v>192.45670150241671</v>
      </c>
      <c r="G133" s="37">
        <f t="shared" si="14"/>
        <v>180.38655197184733</v>
      </c>
      <c r="H133" s="37">
        <f t="shared" si="14"/>
        <v>150.95681439647069</v>
      </c>
      <c r="I133" s="37">
        <f t="shared" si="14"/>
        <v>160.9769545005073</v>
      </c>
      <c r="J133" s="37">
        <f t="shared" si="14"/>
        <v>192.23142134093962</v>
      </c>
      <c r="K133" s="37">
        <f t="shared" si="14"/>
        <v>155.66623972032841</v>
      </c>
      <c r="L133" s="37">
        <f t="shared" si="14"/>
        <v>148.96299660800346</v>
      </c>
      <c r="M133" s="37">
        <f t="shared" si="14"/>
        <v>153.30112394958192</v>
      </c>
      <c r="N133" s="37">
        <f t="shared" si="14"/>
        <v>152.32326939964923</v>
      </c>
      <c r="O133" s="37">
        <f t="shared" si="14"/>
        <v>178.32045084354624</v>
      </c>
      <c r="P133" s="37">
        <f t="shared" si="14"/>
        <v>185.22643823829114</v>
      </c>
      <c r="Q133" s="37">
        <f t="shared" si="14"/>
        <v>185.86675917145442</v>
      </c>
    </row>
    <row r="134" spans="1:17" x14ac:dyDescent="0.25">
      <c r="A134" s="21" t="s">
        <v>61</v>
      </c>
      <c r="B134" s="35">
        <f t="shared" ref="B134:Q134" si="15">IF(B61=0,"",B61/B10*1000)</f>
        <v>768.66232112450587</v>
      </c>
      <c r="C134" s="35">
        <f t="shared" si="15"/>
        <v>806.43317854844122</v>
      </c>
      <c r="D134" s="35">
        <f t="shared" si="15"/>
        <v>791.36472537992734</v>
      </c>
      <c r="E134" s="35">
        <f t="shared" si="15"/>
        <v>762.12296677989877</v>
      </c>
      <c r="F134" s="35">
        <f t="shared" si="15"/>
        <v>666.43532311776664</v>
      </c>
      <c r="G134" s="35">
        <f t="shared" si="15"/>
        <v>629.81523699632749</v>
      </c>
      <c r="H134" s="35">
        <f t="shared" si="15"/>
        <v>531.5537215009773</v>
      </c>
      <c r="I134" s="35">
        <f t="shared" si="15"/>
        <v>542.63597689139988</v>
      </c>
      <c r="J134" s="35">
        <f t="shared" si="15"/>
        <v>611.55837539077515</v>
      </c>
      <c r="K134" s="35">
        <f t="shared" si="15"/>
        <v>522.66155917729054</v>
      </c>
      <c r="L134" s="35">
        <f t="shared" si="15"/>
        <v>462.18807022963074</v>
      </c>
      <c r="M134" s="35">
        <f t="shared" si="15"/>
        <v>472.38838758380462</v>
      </c>
      <c r="N134" s="35">
        <f t="shared" si="15"/>
        <v>483.51783915033172</v>
      </c>
      <c r="O134" s="35">
        <f t="shared" si="15"/>
        <v>545.32556039130134</v>
      </c>
      <c r="P134" s="35">
        <f t="shared" si="15"/>
        <v>625.10931420320469</v>
      </c>
      <c r="Q134" s="35">
        <f t="shared" si="15"/>
        <v>655.85358046249075</v>
      </c>
    </row>
    <row r="135" spans="1:17" x14ac:dyDescent="0.25">
      <c r="A135" s="21" t="s">
        <v>40</v>
      </c>
      <c r="B135" s="35">
        <f t="shared" ref="B135:Q135" si="16">IF(B62=0,"",B62/B11*1000)</f>
        <v>220.47581275053432</v>
      </c>
      <c r="C135" s="35">
        <f t="shared" si="16"/>
        <v>239.76956340606225</v>
      </c>
      <c r="D135" s="35">
        <f t="shared" si="16"/>
        <v>238.36170844531091</v>
      </c>
      <c r="E135" s="35">
        <f t="shared" si="16"/>
        <v>243.21111367706743</v>
      </c>
      <c r="F135" s="35">
        <f t="shared" si="16"/>
        <v>207.74997930795956</v>
      </c>
      <c r="G135" s="35">
        <f t="shared" si="16"/>
        <v>193.80740576833955</v>
      </c>
      <c r="H135" s="35">
        <f t="shared" si="16"/>
        <v>157.84618184604645</v>
      </c>
      <c r="I135" s="35">
        <f t="shared" si="16"/>
        <v>163.22162570977093</v>
      </c>
      <c r="J135" s="35">
        <f t="shared" si="16"/>
        <v>194.81138891888048</v>
      </c>
      <c r="K135" s="35">
        <f t="shared" si="16"/>
        <v>141.72705531922261</v>
      </c>
      <c r="L135" s="35">
        <f t="shared" si="16"/>
        <v>140.71438363155411</v>
      </c>
      <c r="M135" s="35">
        <f t="shared" si="16"/>
        <v>126.71266183411642</v>
      </c>
      <c r="N135" s="35">
        <f t="shared" si="16"/>
        <v>128.5589849127021</v>
      </c>
      <c r="O135" s="35">
        <f t="shared" si="16"/>
        <v>128.54097352028307</v>
      </c>
      <c r="P135" s="35">
        <f t="shared" si="16"/>
        <v>150.56110047793362</v>
      </c>
      <c r="Q135" s="35">
        <f t="shared" si="16"/>
        <v>152.30742155629542</v>
      </c>
    </row>
    <row r="136" spans="1:17" x14ac:dyDescent="0.25">
      <c r="A136" s="21" t="s">
        <v>39</v>
      </c>
      <c r="B136" s="35">
        <f t="shared" ref="B136:Q136" si="17">IF(B63=0,"",B63/B12*1000)</f>
        <v>10.830941534272588</v>
      </c>
      <c r="C136" s="35">
        <f t="shared" si="17"/>
        <v>11.326483011793837</v>
      </c>
      <c r="D136" s="35">
        <f t="shared" si="17"/>
        <v>11.104227702399047</v>
      </c>
      <c r="E136" s="35">
        <f t="shared" si="17"/>
        <v>10.931225740986994</v>
      </c>
      <c r="F136" s="35">
        <f t="shared" si="17"/>
        <v>9.7853690009014986</v>
      </c>
      <c r="G136" s="35">
        <f t="shared" si="17"/>
        <v>9.3682428173742807</v>
      </c>
      <c r="H136" s="35">
        <f t="shared" si="17"/>
        <v>8.1933673248852585</v>
      </c>
      <c r="I136" s="35">
        <f t="shared" si="17"/>
        <v>8.257368188990089</v>
      </c>
      <c r="J136" s="35">
        <f t="shared" si="17"/>
        <v>8.9820073152362596</v>
      </c>
      <c r="K136" s="35">
        <f t="shared" si="17"/>
        <v>7.7490636860993511</v>
      </c>
      <c r="L136" s="35">
        <f t="shared" si="17"/>
        <v>7.2652572190124358</v>
      </c>
      <c r="M136" s="35">
        <f t="shared" si="17"/>
        <v>7.3976949193264714</v>
      </c>
      <c r="N136" s="35">
        <f t="shared" si="17"/>
        <v>7.5489779958653482</v>
      </c>
      <c r="O136" s="35">
        <f t="shared" si="17"/>
        <v>8.0795470422150668</v>
      </c>
      <c r="P136" s="35">
        <f t="shared" si="17"/>
        <v>10.167362017585779</v>
      </c>
      <c r="Q136" s="35">
        <f t="shared" si="17"/>
        <v>10.535437888735867</v>
      </c>
    </row>
    <row r="137" spans="1:17" x14ac:dyDescent="0.25">
      <c r="A137" s="23" t="s">
        <v>10</v>
      </c>
      <c r="B137" s="37">
        <f t="shared" ref="B137:Q137" si="18">IF(B64=0,"",B64/B13*1000)</f>
        <v>401.93300092117664</v>
      </c>
      <c r="C137" s="37">
        <f t="shared" si="18"/>
        <v>455.73286840969968</v>
      </c>
      <c r="D137" s="37">
        <f t="shared" si="18"/>
        <v>471.81457422245802</v>
      </c>
      <c r="E137" s="37">
        <f t="shared" si="18"/>
        <v>475.3920979264123</v>
      </c>
      <c r="F137" s="37">
        <f t="shared" si="18"/>
        <v>493.73338116562741</v>
      </c>
      <c r="G137" s="37">
        <f t="shared" si="18"/>
        <v>488.58846292510452</v>
      </c>
      <c r="H137" s="37">
        <f t="shared" si="18"/>
        <v>490.42898180623195</v>
      </c>
      <c r="I137" s="37">
        <f t="shared" si="18"/>
        <v>441.50305176818881</v>
      </c>
      <c r="J137" s="37">
        <f t="shared" si="18"/>
        <v>483.23341125158987</v>
      </c>
      <c r="K137" s="37">
        <f t="shared" si="18"/>
        <v>483.1546780340334</v>
      </c>
      <c r="L137" s="37">
        <f t="shared" si="18"/>
        <v>502.66886080747662</v>
      </c>
      <c r="M137" s="37">
        <f t="shared" si="18"/>
        <v>494.36299894741745</v>
      </c>
      <c r="N137" s="37">
        <f t="shared" si="18"/>
        <v>574.05306647974669</v>
      </c>
      <c r="O137" s="37">
        <f t="shared" si="18"/>
        <v>566.06762498464968</v>
      </c>
      <c r="P137" s="37">
        <f t="shared" si="18"/>
        <v>484.99128341854288</v>
      </c>
      <c r="Q137" s="37">
        <f t="shared" si="18"/>
        <v>460.62821290404213</v>
      </c>
    </row>
    <row r="138" spans="1:17" x14ac:dyDescent="0.25">
      <c r="A138" s="21" t="s">
        <v>38</v>
      </c>
      <c r="B138" s="35">
        <f t="shared" ref="B138:Q138" si="19">IF(B65=0,"",B65/B14*1000)</f>
        <v>421.36515362828175</v>
      </c>
      <c r="C138" s="35">
        <f t="shared" si="19"/>
        <v>480.78857424200214</v>
      </c>
      <c r="D138" s="35">
        <f t="shared" si="19"/>
        <v>502.15596844911568</v>
      </c>
      <c r="E138" s="35">
        <f t="shared" si="19"/>
        <v>498.10420036605797</v>
      </c>
      <c r="F138" s="35">
        <f t="shared" si="19"/>
        <v>515.00122886708868</v>
      </c>
      <c r="G138" s="35">
        <f t="shared" si="19"/>
        <v>494.78893994485549</v>
      </c>
      <c r="H138" s="35">
        <f t="shared" si="19"/>
        <v>504.65432684675403</v>
      </c>
      <c r="I138" s="35">
        <f t="shared" si="19"/>
        <v>448.53025734824985</v>
      </c>
      <c r="J138" s="35">
        <f t="shared" si="19"/>
        <v>499.73583669579079</v>
      </c>
      <c r="K138" s="35">
        <f t="shared" si="19"/>
        <v>442.47943877900241</v>
      </c>
      <c r="L138" s="35">
        <f t="shared" si="19"/>
        <v>471.44680536445577</v>
      </c>
      <c r="M138" s="35">
        <f t="shared" si="19"/>
        <v>459.22353646732699</v>
      </c>
      <c r="N138" s="35">
        <f t="shared" si="19"/>
        <v>504.40514717646266</v>
      </c>
      <c r="O138" s="35">
        <f t="shared" si="19"/>
        <v>534.55929908944211</v>
      </c>
      <c r="P138" s="35">
        <f t="shared" si="19"/>
        <v>411.12197415936816</v>
      </c>
      <c r="Q138" s="35">
        <f t="shared" si="19"/>
        <v>403.50646516588864</v>
      </c>
    </row>
    <row r="139" spans="1:17" x14ac:dyDescent="0.25">
      <c r="A139" s="21" t="s">
        <v>37</v>
      </c>
      <c r="B139" s="35">
        <f t="shared" ref="B139:Q139" si="20">IF(B66=0,"",B66/B15*1000)</f>
        <v>428.18477805955604</v>
      </c>
      <c r="C139" s="35">
        <f t="shared" si="20"/>
        <v>459.40394034025434</v>
      </c>
      <c r="D139" s="35">
        <f t="shared" si="20"/>
        <v>479.82095026821997</v>
      </c>
      <c r="E139" s="35">
        <f t="shared" si="20"/>
        <v>492.70454489560814</v>
      </c>
      <c r="F139" s="35">
        <f t="shared" si="20"/>
        <v>509.4184026217028</v>
      </c>
      <c r="G139" s="35">
        <f t="shared" si="20"/>
        <v>524.52992226804531</v>
      </c>
      <c r="H139" s="35">
        <f t="shared" si="20"/>
        <v>534.98830200744271</v>
      </c>
      <c r="I139" s="35">
        <f t="shared" si="20"/>
        <v>491.42452450629634</v>
      </c>
      <c r="J139" s="35">
        <f t="shared" si="20"/>
        <v>501.04560984963365</v>
      </c>
      <c r="K139" s="35">
        <f t="shared" si="20"/>
        <v>547.77201234811309</v>
      </c>
      <c r="L139" s="35">
        <f t="shared" si="20"/>
        <v>592.64505550787089</v>
      </c>
      <c r="M139" s="35">
        <f t="shared" si="20"/>
        <v>609.66609704988184</v>
      </c>
      <c r="N139" s="35">
        <f t="shared" si="20"/>
        <v>735.7874786688767</v>
      </c>
      <c r="O139" s="35">
        <f t="shared" si="20"/>
        <v>764.6445211092356</v>
      </c>
      <c r="P139" s="35">
        <f t="shared" si="20"/>
        <v>693.29523689289022</v>
      </c>
      <c r="Q139" s="35">
        <f t="shared" si="20"/>
        <v>641.1377958278689</v>
      </c>
    </row>
    <row r="140" spans="1:17" x14ac:dyDescent="0.25">
      <c r="A140" s="21" t="s">
        <v>57</v>
      </c>
      <c r="B140" s="35">
        <f t="shared" ref="B140:Q140" si="21">IF(B67=0,"",B67/B16*1000)</f>
        <v>364.13245888036585</v>
      </c>
      <c r="C140" s="35">
        <f t="shared" si="21"/>
        <v>421.7106593132026</v>
      </c>
      <c r="D140" s="35">
        <f t="shared" si="21"/>
        <v>427.43276087151236</v>
      </c>
      <c r="E140" s="35">
        <f t="shared" si="21"/>
        <v>433.90922531058135</v>
      </c>
      <c r="F140" s="35">
        <f t="shared" si="21"/>
        <v>454.12391596561673</v>
      </c>
      <c r="G140" s="35">
        <f t="shared" si="21"/>
        <v>455.25101232190912</v>
      </c>
      <c r="H140" s="35">
        <f t="shared" si="21"/>
        <v>441.98855803922163</v>
      </c>
      <c r="I140" s="35">
        <f t="shared" si="21"/>
        <v>401.27211665131978</v>
      </c>
      <c r="J140" s="35">
        <f t="shared" si="21"/>
        <v>442.71319703924678</v>
      </c>
      <c r="K140" s="35">
        <f t="shared" si="21"/>
        <v>486.77133619115614</v>
      </c>
      <c r="L140" s="35">
        <f t="shared" si="21"/>
        <v>470.27198009135452</v>
      </c>
      <c r="M140" s="35">
        <f t="shared" si="21"/>
        <v>461.52422113602915</v>
      </c>
      <c r="N140" s="35">
        <f t="shared" si="21"/>
        <v>532.58710304024044</v>
      </c>
      <c r="O140" s="35">
        <f t="shared" si="21"/>
        <v>436.44539334469374</v>
      </c>
      <c r="P140" s="35">
        <f t="shared" si="21"/>
        <v>414.25569723454555</v>
      </c>
      <c r="Q140" s="35">
        <f t="shared" si="21"/>
        <v>439.98591653498545</v>
      </c>
    </row>
    <row r="141" spans="1:17" x14ac:dyDescent="0.25">
      <c r="A141" s="23" t="s">
        <v>9</v>
      </c>
      <c r="B141" s="37">
        <f t="shared" ref="B141:Q141" si="22">IF(B68=0,"",B68/B17*1000)</f>
        <v>271.70157281867756</v>
      </c>
      <c r="C141" s="37">
        <f t="shared" si="22"/>
        <v>255.17007206020818</v>
      </c>
      <c r="D141" s="37">
        <f t="shared" si="22"/>
        <v>272.35922023588569</v>
      </c>
      <c r="E141" s="37">
        <f t="shared" si="22"/>
        <v>287.54027512349074</v>
      </c>
      <c r="F141" s="37">
        <f t="shared" si="22"/>
        <v>272.70790816504149</v>
      </c>
      <c r="G141" s="37">
        <f t="shared" si="22"/>
        <v>289.42629649104521</v>
      </c>
      <c r="H141" s="37">
        <f t="shared" si="22"/>
        <v>305.89523438828428</v>
      </c>
      <c r="I141" s="37">
        <f t="shared" si="22"/>
        <v>272.06226022833198</v>
      </c>
      <c r="J141" s="37">
        <f t="shared" si="22"/>
        <v>258.29781180600759</v>
      </c>
      <c r="K141" s="37">
        <f t="shared" si="22"/>
        <v>251.72254385718867</v>
      </c>
      <c r="L141" s="37">
        <f t="shared" si="22"/>
        <v>298.50694895883424</v>
      </c>
      <c r="M141" s="37">
        <f t="shared" si="22"/>
        <v>246.26021000103907</v>
      </c>
      <c r="N141" s="37">
        <f t="shared" si="22"/>
        <v>261.57331054476765</v>
      </c>
      <c r="O141" s="37">
        <f t="shared" si="22"/>
        <v>338.81598327974029</v>
      </c>
      <c r="P141" s="37">
        <f t="shared" si="22"/>
        <v>273.47204429115396</v>
      </c>
      <c r="Q141" s="37">
        <f t="shared" si="22"/>
        <v>272.76417168335951</v>
      </c>
    </row>
    <row r="142" spans="1:17" x14ac:dyDescent="0.25">
      <c r="A142" s="21" t="s">
        <v>35</v>
      </c>
      <c r="B142" s="35">
        <f t="shared" ref="B142:Q142" si="23">IF(B69=0,"",B69/B18*1000)</f>
        <v>2126.9847709148553</v>
      </c>
      <c r="C142" s="35">
        <f t="shared" si="23"/>
        <v>1925.0186896933712</v>
      </c>
      <c r="D142" s="35">
        <f t="shared" si="23"/>
        <v>2139.2746520761311</v>
      </c>
      <c r="E142" s="35">
        <f t="shared" si="23"/>
        <v>2241.5418310143418</v>
      </c>
      <c r="F142" s="35">
        <f t="shared" si="23"/>
        <v>2200.5145194889024</v>
      </c>
      <c r="G142" s="35">
        <f t="shared" si="23"/>
        <v>2429.4255690848618</v>
      </c>
      <c r="H142" s="35">
        <f t="shared" si="23"/>
        <v>2693.3052840205946</v>
      </c>
      <c r="I142" s="35">
        <f t="shared" si="23"/>
        <v>2317.5997910724464</v>
      </c>
      <c r="J142" s="35">
        <f t="shared" si="23"/>
        <v>2221.2752404837397</v>
      </c>
      <c r="K142" s="35">
        <f t="shared" si="23"/>
        <v>14127.069417520655</v>
      </c>
      <c r="L142" s="35">
        <f t="shared" si="23"/>
        <v>3467.8801148444932</v>
      </c>
      <c r="M142" s="35">
        <f t="shared" si="23"/>
        <v>2787.9431770659216</v>
      </c>
      <c r="N142" s="35">
        <f t="shared" si="23"/>
        <v>5282.4839060322029</v>
      </c>
      <c r="O142" s="35">
        <f t="shared" si="23"/>
        <v>5481.0329517421687</v>
      </c>
      <c r="P142" s="35">
        <f t="shared" si="23"/>
        <v>4897.8230813312493</v>
      </c>
      <c r="Q142" s="35">
        <f t="shared" si="23"/>
        <v>4829.506769559448</v>
      </c>
    </row>
    <row r="143" spans="1:17" x14ac:dyDescent="0.25">
      <c r="A143" s="21" t="s">
        <v>56</v>
      </c>
      <c r="B143" s="35">
        <f t="shared" ref="B143:Q143" si="24">IF(B70=0,"",B70/B19*1000)</f>
        <v>411.95794819717577</v>
      </c>
      <c r="C143" s="35">
        <f t="shared" si="24"/>
        <v>372.8408216605153</v>
      </c>
      <c r="D143" s="35">
        <f t="shared" si="24"/>
        <v>405.54362675923056</v>
      </c>
      <c r="E143" s="35">
        <f t="shared" si="24"/>
        <v>438.92465548538672</v>
      </c>
      <c r="F143" s="35">
        <f t="shared" si="24"/>
        <v>420.72359697020897</v>
      </c>
      <c r="G143" s="35">
        <f t="shared" si="24"/>
        <v>464.4898522342765</v>
      </c>
      <c r="H143" s="35">
        <f t="shared" si="24"/>
        <v>504.76521786973706</v>
      </c>
      <c r="I143" s="35">
        <f t="shared" si="24"/>
        <v>434.35245548146139</v>
      </c>
      <c r="J143" s="35">
        <f t="shared" si="24"/>
        <v>416.29981100310113</v>
      </c>
      <c r="K143" s="35">
        <f t="shared" si="24"/>
        <v>392.83842187066904</v>
      </c>
      <c r="L143" s="35">
        <f t="shared" si="24"/>
        <v>486.14052398727353</v>
      </c>
      <c r="M143" s="35">
        <f t="shared" si="24"/>
        <v>384.27640085173664</v>
      </c>
      <c r="N143" s="35">
        <f t="shared" si="24"/>
        <v>356.33069477986254</v>
      </c>
      <c r="O143" s="35">
        <f t="shared" si="24"/>
        <v>522.45912715601082</v>
      </c>
      <c r="P143" s="35">
        <f t="shared" si="24"/>
        <v>415.57303423805365</v>
      </c>
      <c r="Q143" s="35">
        <f t="shared" si="24"/>
        <v>392.62924981244572</v>
      </c>
    </row>
    <row r="144" spans="1:17" x14ac:dyDescent="0.25">
      <c r="A144" s="21" t="s">
        <v>55</v>
      </c>
      <c r="B144" s="35">
        <f t="shared" ref="B144:Q144" si="25">IF(B71=0,"",B71/B20*1000)</f>
        <v>30.56283581328454</v>
      </c>
      <c r="C144" s="35">
        <f t="shared" si="25"/>
        <v>30.435559742564298</v>
      </c>
      <c r="D144" s="35">
        <f t="shared" si="25"/>
        <v>31.496480731301908</v>
      </c>
      <c r="E144" s="35">
        <f t="shared" si="25"/>
        <v>32.030504813832025</v>
      </c>
      <c r="F144" s="35">
        <f t="shared" si="25"/>
        <v>29.769981190425817</v>
      </c>
      <c r="G144" s="35">
        <f t="shared" si="25"/>
        <v>29.077631964597622</v>
      </c>
      <c r="H144" s="35">
        <f t="shared" si="25"/>
        <v>30.707832903170431</v>
      </c>
      <c r="I144" s="35">
        <f t="shared" si="25"/>
        <v>27.188733898972124</v>
      </c>
      <c r="J144" s="35">
        <f t="shared" si="25"/>
        <v>26.539755876839866</v>
      </c>
      <c r="K144" s="35">
        <f t="shared" si="25"/>
        <v>28.65503176011082</v>
      </c>
      <c r="L144" s="35">
        <f t="shared" si="25"/>
        <v>31.18626218996242</v>
      </c>
      <c r="M144" s="35">
        <f t="shared" si="25"/>
        <v>26.627053938461106</v>
      </c>
      <c r="N144" s="35">
        <f t="shared" si="25"/>
        <v>28.252277148804041</v>
      </c>
      <c r="O144" s="35">
        <f t="shared" si="25"/>
        <v>41.004517316529039</v>
      </c>
      <c r="P144" s="35">
        <f t="shared" si="25"/>
        <v>33.120479491767298</v>
      </c>
      <c r="Q144" s="35">
        <f t="shared" si="25"/>
        <v>36.628647117523585</v>
      </c>
    </row>
    <row r="145" spans="1:17" x14ac:dyDescent="0.25">
      <c r="A145" s="20" t="s">
        <v>54</v>
      </c>
      <c r="B145" s="36">
        <f t="shared" ref="B145:Q145" si="26">IF(B72=0,"",B72/B21*1000)</f>
        <v>115.93554151645624</v>
      </c>
      <c r="C145" s="36">
        <f t="shared" si="26"/>
        <v>122.1811942364493</v>
      </c>
      <c r="D145" s="36">
        <f t="shared" si="26"/>
        <v>121.44835959133506</v>
      </c>
      <c r="E145" s="36">
        <f t="shared" si="26"/>
        <v>119.54858875457205</v>
      </c>
      <c r="F145" s="36">
        <f t="shared" si="26"/>
        <v>113.66007663681066</v>
      </c>
      <c r="G145" s="36">
        <f t="shared" si="26"/>
        <v>99.616942986304537</v>
      </c>
      <c r="H145" s="36">
        <f t="shared" si="26"/>
        <v>104.7518361988171</v>
      </c>
      <c r="I145" s="36">
        <f t="shared" si="26"/>
        <v>107.78244173241428</v>
      </c>
      <c r="J145" s="36">
        <f t="shared" si="26"/>
        <v>109.76186405399217</v>
      </c>
      <c r="K145" s="36">
        <f t="shared" si="26"/>
        <v>110.98074163055396</v>
      </c>
      <c r="L145" s="36">
        <f t="shared" si="26"/>
        <v>122.17056727603361</v>
      </c>
      <c r="M145" s="36">
        <f t="shared" si="26"/>
        <v>105.99794787635379</v>
      </c>
      <c r="N145" s="36">
        <f t="shared" si="26"/>
        <v>113.7487351540551</v>
      </c>
      <c r="O145" s="36">
        <f t="shared" si="26"/>
        <v>115.17381348098998</v>
      </c>
      <c r="P145" s="36">
        <f t="shared" si="26"/>
        <v>107.77198351950203</v>
      </c>
      <c r="Q145" s="36">
        <f t="shared" si="26"/>
        <v>112.28242137893794</v>
      </c>
    </row>
    <row r="146" spans="1:17" x14ac:dyDescent="0.25">
      <c r="A146" s="18" t="s">
        <v>53</v>
      </c>
      <c r="B146" s="35">
        <f t="shared" ref="B146:Q146" si="27">IF(B73=0,"",B73/B22*1000)</f>
        <v>62.564894397149033</v>
      </c>
      <c r="C146" s="35">
        <f t="shared" si="27"/>
        <v>60.941702917445916</v>
      </c>
      <c r="D146" s="35">
        <f t="shared" si="27"/>
        <v>56.548795238077822</v>
      </c>
      <c r="E146" s="35">
        <f t="shared" si="27"/>
        <v>61.636357275776398</v>
      </c>
      <c r="F146" s="35">
        <f t="shared" si="27"/>
        <v>65.826752790479347</v>
      </c>
      <c r="G146" s="35">
        <f t="shared" si="27"/>
        <v>58.811945857883579</v>
      </c>
      <c r="H146" s="35">
        <f t="shared" si="27"/>
        <v>55.526656145329937</v>
      </c>
      <c r="I146" s="35">
        <f t="shared" si="27"/>
        <v>56.574422402369031</v>
      </c>
      <c r="J146" s="35">
        <f t="shared" si="27"/>
        <v>51.884939607049098</v>
      </c>
      <c r="K146" s="35">
        <f t="shared" si="27"/>
        <v>54.321821343258378</v>
      </c>
      <c r="L146" s="35">
        <f t="shared" si="27"/>
        <v>52.430844217561784</v>
      </c>
      <c r="M146" s="35">
        <f t="shared" si="27"/>
        <v>51.327223627315568</v>
      </c>
      <c r="N146" s="35">
        <f t="shared" si="27"/>
        <v>51.703976166372328</v>
      </c>
      <c r="O146" s="35">
        <f t="shared" si="27"/>
        <v>50.196327264570918</v>
      </c>
      <c r="P146" s="35">
        <f t="shared" si="27"/>
        <v>41.158876523859377</v>
      </c>
      <c r="Q146" s="35">
        <f t="shared" si="27"/>
        <v>38.684267769756772</v>
      </c>
    </row>
    <row r="147" spans="1:17" x14ac:dyDescent="0.25">
      <c r="A147" s="18" t="s">
        <v>52</v>
      </c>
      <c r="B147" s="35">
        <f t="shared" ref="B147:Q147" si="28">IF(B74=0,"",B74/B23*1000)</f>
        <v>38.276280837375445</v>
      </c>
      <c r="C147" s="35">
        <f t="shared" si="28"/>
        <v>38.631598919543599</v>
      </c>
      <c r="D147" s="35">
        <f t="shared" si="28"/>
        <v>38.236092403462003</v>
      </c>
      <c r="E147" s="35">
        <f t="shared" si="28"/>
        <v>40.48209253169226</v>
      </c>
      <c r="F147" s="35">
        <f t="shared" si="28"/>
        <v>39.847847112360519</v>
      </c>
      <c r="G147" s="35">
        <f t="shared" si="28"/>
        <v>38.030619396719899</v>
      </c>
      <c r="H147" s="35">
        <f t="shared" si="28"/>
        <v>40.993925449646355</v>
      </c>
      <c r="I147" s="35">
        <f t="shared" si="28"/>
        <v>39.135526072768073</v>
      </c>
      <c r="J147" s="35">
        <f t="shared" si="28"/>
        <v>41.999239605814211</v>
      </c>
      <c r="K147" s="35">
        <f t="shared" si="28"/>
        <v>42.335358771777635</v>
      </c>
      <c r="L147" s="35">
        <f t="shared" si="28"/>
        <v>46.124751072966376</v>
      </c>
      <c r="M147" s="35">
        <f t="shared" si="28"/>
        <v>43.146963073718268</v>
      </c>
      <c r="N147" s="35">
        <f t="shared" si="28"/>
        <v>44.338809699808387</v>
      </c>
      <c r="O147" s="35">
        <f t="shared" si="28"/>
        <v>40.464031082493221</v>
      </c>
      <c r="P147" s="35">
        <f t="shared" si="28"/>
        <v>37.315472552423202</v>
      </c>
      <c r="Q147" s="35">
        <f t="shared" si="28"/>
        <v>38.422062855002125</v>
      </c>
    </row>
    <row r="148" spans="1:17" x14ac:dyDescent="0.25">
      <c r="A148" s="18" t="s">
        <v>51</v>
      </c>
      <c r="B148" s="35">
        <f t="shared" ref="B148:Q148" si="29">IF(B75=0,"",B75/B24*1000)</f>
        <v>186.79887204979477</v>
      </c>
      <c r="C148" s="35">
        <f t="shared" si="29"/>
        <v>208.5726340103929</v>
      </c>
      <c r="D148" s="35">
        <f t="shared" si="29"/>
        <v>212.13004425969049</v>
      </c>
      <c r="E148" s="35">
        <f t="shared" si="29"/>
        <v>218.70301314231577</v>
      </c>
      <c r="F148" s="35">
        <f t="shared" si="29"/>
        <v>211.33663879059779</v>
      </c>
      <c r="G148" s="35">
        <f t="shared" si="29"/>
        <v>85.934311741740132</v>
      </c>
      <c r="H148" s="35">
        <f t="shared" si="29"/>
        <v>94.454440686174081</v>
      </c>
      <c r="I148" s="35">
        <f t="shared" si="29"/>
        <v>75.938322332735794</v>
      </c>
      <c r="J148" s="35">
        <f t="shared" si="29"/>
        <v>79.156676897185349</v>
      </c>
      <c r="K148" s="35">
        <f t="shared" si="29"/>
        <v>73.126147516947384</v>
      </c>
      <c r="L148" s="35">
        <f t="shared" si="29"/>
        <v>70.571742035197474</v>
      </c>
      <c r="M148" s="35">
        <f t="shared" si="29"/>
        <v>61.917640865296178</v>
      </c>
      <c r="N148" s="35">
        <f t="shared" si="29"/>
        <v>67.828628872472635</v>
      </c>
      <c r="O148" s="35">
        <f t="shared" si="29"/>
        <v>62.842549241735867</v>
      </c>
      <c r="P148" s="35">
        <f t="shared" si="29"/>
        <v>62.869046331432337</v>
      </c>
      <c r="Q148" s="35">
        <f t="shared" si="29"/>
        <v>76.920688280479297</v>
      </c>
    </row>
    <row r="149" spans="1:17" x14ac:dyDescent="0.25">
      <c r="A149" s="18" t="s">
        <v>50</v>
      </c>
      <c r="B149" s="35">
        <f t="shared" ref="B149:Q149" si="30">IF(B76=0,"",B76/B25*1000)</f>
        <v>286.31503150508269</v>
      </c>
      <c r="C149" s="35">
        <f t="shared" si="30"/>
        <v>307.1609274440504</v>
      </c>
      <c r="D149" s="35">
        <f t="shared" si="30"/>
        <v>303.49894623586431</v>
      </c>
      <c r="E149" s="35">
        <f t="shared" si="30"/>
        <v>301.82402753246754</v>
      </c>
      <c r="F149" s="35">
        <f t="shared" si="30"/>
        <v>358.47004606648636</v>
      </c>
      <c r="G149" s="35">
        <f t="shared" si="30"/>
        <v>154.15607819018825</v>
      </c>
      <c r="H149" s="35">
        <f t="shared" si="30"/>
        <v>146.34521590628529</v>
      </c>
      <c r="I149" s="35">
        <f t="shared" si="30"/>
        <v>145.71373891317134</v>
      </c>
      <c r="J149" s="35">
        <f t="shared" si="30"/>
        <v>175.71159752432936</v>
      </c>
      <c r="K149" s="35">
        <f t="shared" si="30"/>
        <v>203.84322876754743</v>
      </c>
      <c r="L149" s="35">
        <f t="shared" si="30"/>
        <v>227.12895180863904</v>
      </c>
      <c r="M149" s="35">
        <f t="shared" si="30"/>
        <v>162.45151529781364</v>
      </c>
      <c r="N149" s="35">
        <f t="shared" si="30"/>
        <v>177.56436342777266</v>
      </c>
      <c r="O149" s="35">
        <f t="shared" si="30"/>
        <v>204.36720417536353</v>
      </c>
      <c r="P149" s="35">
        <f t="shared" si="30"/>
        <v>204.91439013544314</v>
      </c>
      <c r="Q149" s="35">
        <f t="shared" si="30"/>
        <v>223.62181513087017</v>
      </c>
    </row>
    <row r="150" spans="1:17" x14ac:dyDescent="0.25">
      <c r="A150" s="16" t="s">
        <v>49</v>
      </c>
      <c r="B150" s="34">
        <f t="shared" ref="B150:Q150" si="31">IF(B77=0,"",B77/B26*1000)</f>
        <v>181.93020972310097</v>
      </c>
      <c r="C150" s="34">
        <f t="shared" si="31"/>
        <v>189.27764937509281</v>
      </c>
      <c r="D150" s="34">
        <f t="shared" si="31"/>
        <v>164.80767504304453</v>
      </c>
      <c r="E150" s="34">
        <f t="shared" si="31"/>
        <v>162.30543338731943</v>
      </c>
      <c r="F150" s="34">
        <f t="shared" si="31"/>
        <v>167.4810977047718</v>
      </c>
      <c r="G150" s="34">
        <f t="shared" si="31"/>
        <v>189.03613461532294</v>
      </c>
      <c r="H150" s="34">
        <f t="shared" si="31"/>
        <v>162.78662050553385</v>
      </c>
      <c r="I150" s="34">
        <f t="shared" si="31"/>
        <v>155.03085537948743</v>
      </c>
      <c r="J150" s="34">
        <f t="shared" si="31"/>
        <v>148.59242159553079</v>
      </c>
      <c r="K150" s="34">
        <f t="shared" si="31"/>
        <v>129.40821714844097</v>
      </c>
      <c r="L150" s="34">
        <f t="shared" si="31"/>
        <v>174.47181708098012</v>
      </c>
      <c r="M150" s="34">
        <f t="shared" si="31"/>
        <v>180.26001766001974</v>
      </c>
      <c r="N150" s="34">
        <f t="shared" si="31"/>
        <v>138.24447052236999</v>
      </c>
      <c r="O150" s="34">
        <f t="shared" si="31"/>
        <v>135.93122455297359</v>
      </c>
      <c r="P150" s="34">
        <f t="shared" si="31"/>
        <v>125.73889577067091</v>
      </c>
      <c r="Q150" s="34">
        <f t="shared" si="31"/>
        <v>129.10914467897237</v>
      </c>
    </row>
    <row r="151" spans="1:17" x14ac:dyDescent="0.25">
      <c r="A151" s="33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 spans="1:17" x14ac:dyDescent="0.25">
      <c r="A152" s="31" t="s">
        <v>60</v>
      </c>
      <c r="B152" s="30">
        <f t="shared" ref="B152:Q152" si="32">IF(B50=0,"",B97/B50)</f>
        <v>2.7627877144572284</v>
      </c>
      <c r="C152" s="30">
        <f t="shared" si="32"/>
        <v>2.7155206687923372</v>
      </c>
      <c r="D152" s="30">
        <f t="shared" si="32"/>
        <v>2.7143540581009438</v>
      </c>
      <c r="E152" s="30">
        <f t="shared" si="32"/>
        <v>2.6824697164088414</v>
      </c>
      <c r="F152" s="30">
        <f t="shared" si="32"/>
        <v>2.7025818755162705</v>
      </c>
      <c r="G152" s="30">
        <f t="shared" si="32"/>
        <v>2.7129284673462823</v>
      </c>
      <c r="H152" s="30">
        <f t="shared" si="32"/>
        <v>2.7800123307719864</v>
      </c>
      <c r="I152" s="30">
        <f t="shared" si="32"/>
        <v>2.7853438440707521</v>
      </c>
      <c r="J152" s="30">
        <f t="shared" si="32"/>
        <v>2.739878763804946</v>
      </c>
      <c r="K152" s="30">
        <f t="shared" si="32"/>
        <v>2.6616115981226085</v>
      </c>
      <c r="L152" s="30">
        <f t="shared" si="32"/>
        <v>2.6706349471954827</v>
      </c>
      <c r="M152" s="30">
        <f t="shared" si="32"/>
        <v>2.6723212586222163</v>
      </c>
      <c r="N152" s="30">
        <f t="shared" si="32"/>
        <v>2.6222923097141684</v>
      </c>
      <c r="O152" s="30">
        <f t="shared" si="32"/>
        <v>2.6281060878984346</v>
      </c>
      <c r="P152" s="30">
        <f t="shared" si="32"/>
        <v>2.7618980578757353</v>
      </c>
      <c r="Q152" s="30">
        <f t="shared" si="32"/>
        <v>2.6629006207746992</v>
      </c>
    </row>
    <row r="153" spans="1:17" x14ac:dyDescent="0.25">
      <c r="A153" s="29" t="s">
        <v>13</v>
      </c>
      <c r="B153" s="28">
        <f>ISI!B64</f>
        <v>3.7696679208965751</v>
      </c>
      <c r="C153" s="28">
        <f>ISI!C64</f>
        <v>3.6045040147668539</v>
      </c>
      <c r="D153" s="28">
        <f>ISI!D64</f>
        <v>3.7334670147841145</v>
      </c>
      <c r="E153" s="28">
        <f>ISI!E64</f>
        <v>3.758244894348219</v>
      </c>
      <c r="F153" s="28">
        <f>ISI!F64</f>
        <v>3.7409952807269087</v>
      </c>
      <c r="G153" s="28">
        <f>ISI!G64</f>
        <v>3.6940509093611325</v>
      </c>
      <c r="H153" s="28">
        <f>ISI!H64</f>
        <v>3.6401538288806083</v>
      </c>
      <c r="I153" s="28">
        <f>ISI!I64</f>
        <v>3.6064582773670368</v>
      </c>
      <c r="J153" s="28">
        <f>ISI!J64</f>
        <v>3.8091444445133571</v>
      </c>
      <c r="K153" s="28">
        <f>ISI!K64</f>
        <v>3.7942773489837571</v>
      </c>
      <c r="L153" s="28">
        <f>ISI!L64</f>
        <v>3.7625460980803509</v>
      </c>
      <c r="M153" s="28">
        <f>ISI!M64</f>
        <v>3.6441641788920176</v>
      </c>
      <c r="N153" s="28">
        <f>ISI!N64</f>
        <v>3.5890311307871876</v>
      </c>
      <c r="O153" s="28">
        <f>ISI!O64</f>
        <v>3.6958343733627852</v>
      </c>
      <c r="P153" s="28">
        <f>ISI!P64</f>
        <v>4.3866155425786282</v>
      </c>
      <c r="Q153" s="28">
        <f>ISI!Q64</f>
        <v>3.7673356719684845</v>
      </c>
    </row>
    <row r="154" spans="1:17" x14ac:dyDescent="0.25">
      <c r="A154" s="21" t="s">
        <v>46</v>
      </c>
      <c r="B154" s="17">
        <f>ISI!B65</f>
        <v>4.2944105969987527</v>
      </c>
      <c r="C154" s="17">
        <f>ISI!C65</f>
        <v>4.1473582353894711</v>
      </c>
      <c r="D154" s="17">
        <f>ISI!D65</f>
        <v>4.2187590034737283</v>
      </c>
      <c r="E154" s="17">
        <f>ISI!E65</f>
        <v>4.2599038913453784</v>
      </c>
      <c r="F154" s="17">
        <f>ISI!F65</f>
        <v>4.242524566920971</v>
      </c>
      <c r="G154" s="17">
        <f>ISI!G65</f>
        <v>4.1473576731960726</v>
      </c>
      <c r="H154" s="17">
        <f>ISI!H65</f>
        <v>4.0942612113120047</v>
      </c>
      <c r="I154" s="17">
        <f>ISI!I65</f>
        <v>4.0600377836246579</v>
      </c>
      <c r="J154" s="17">
        <f>ISI!J65</f>
        <v>4.3058271018981751</v>
      </c>
      <c r="K154" s="17">
        <f>ISI!K65</f>
        <v>4.282341736232647</v>
      </c>
      <c r="L154" s="17">
        <f>ISI!L65</f>
        <v>4.1801375461520482</v>
      </c>
      <c r="M154" s="17">
        <f>ISI!M65</f>
        <v>4.1037757746042978</v>
      </c>
      <c r="N154" s="17">
        <f>ISI!N65</f>
        <v>4.0569941996542829</v>
      </c>
      <c r="O154" s="17">
        <f>ISI!O65</f>
        <v>4.12969376831178</v>
      </c>
      <c r="P154" s="17">
        <f>ISI!P65</f>
        <v>4.8677358474142522</v>
      </c>
      <c r="Q154" s="17">
        <f>ISI!Q65</f>
        <v>4.1449519153025181</v>
      </c>
    </row>
    <row r="155" spans="1:17" x14ac:dyDescent="0.25">
      <c r="A155" s="21" t="s">
        <v>45</v>
      </c>
      <c r="B155" s="17">
        <f>ISI!B66</f>
        <v>0.64758244510839458</v>
      </c>
      <c r="C155" s="17">
        <f>ISI!C66</f>
        <v>0.62932485764312984</v>
      </c>
      <c r="D155" s="17">
        <f>ISI!D66</f>
        <v>0.65698043600645684</v>
      </c>
      <c r="E155" s="17">
        <f>ISI!E66</f>
        <v>0.65159466614653028</v>
      </c>
      <c r="F155" s="17">
        <f>ISI!F66</f>
        <v>0.59635477801077286</v>
      </c>
      <c r="G155" s="17">
        <f>ISI!G66</f>
        <v>0.63212610181057383</v>
      </c>
      <c r="H155" s="17">
        <f>ISI!H66</f>
        <v>0.64542964674032077</v>
      </c>
      <c r="I155" s="17">
        <f>ISI!I66</f>
        <v>0.64654695596729872</v>
      </c>
      <c r="J155" s="17">
        <f>ISI!J66</f>
        <v>0.80999500068709596</v>
      </c>
      <c r="K155" s="17">
        <f>ISI!K66</f>
        <v>0.78477845546608538</v>
      </c>
      <c r="L155" s="17">
        <f>ISI!L66</f>
        <v>0.76706675243464861</v>
      </c>
      <c r="M155" s="17">
        <f>ISI!M66</f>
        <v>0.72103046302152518</v>
      </c>
      <c r="N155" s="17">
        <f>ISI!N66</f>
        <v>0.6908993569963181</v>
      </c>
      <c r="O155" s="17">
        <f>ISI!O66</f>
        <v>0.54305935031899344</v>
      </c>
      <c r="P155" s="17">
        <f>ISI!P66</f>
        <v>0.80707051318732537</v>
      </c>
      <c r="Q155" s="17">
        <f>ISI!Q66</f>
        <v>0.79292371833612274</v>
      </c>
    </row>
    <row r="156" spans="1:17" x14ac:dyDescent="0.25">
      <c r="A156" s="23" t="s">
        <v>12</v>
      </c>
      <c r="B156" s="22">
        <f>NFM!B95</f>
        <v>2.0946438987178033</v>
      </c>
      <c r="C156" s="22">
        <f>NFM!C95</f>
        <v>1.9500597255326515</v>
      </c>
      <c r="D156" s="22">
        <f>NFM!D95</f>
        <v>2.1263102823510667</v>
      </c>
      <c r="E156" s="22">
        <f>NFM!E95</f>
        <v>1.993014599594811</v>
      </c>
      <c r="F156" s="22">
        <f>NFM!F95</f>
        <v>1.8992570617474622</v>
      </c>
      <c r="G156" s="22">
        <f>NFM!G95</f>
        <v>2.0657119664310541</v>
      </c>
      <c r="H156" s="22">
        <f>NFM!H95</f>
        <v>2.1091419264910107</v>
      </c>
      <c r="I156" s="22">
        <f>NFM!I95</f>
        <v>2.0374609974015501</v>
      </c>
      <c r="J156" s="22">
        <f>NFM!J95</f>
        <v>2.2934410977205419</v>
      </c>
      <c r="K156" s="22">
        <f>NFM!K95</f>
        <v>2.1061657632855009</v>
      </c>
      <c r="L156" s="22">
        <f>NFM!L95</f>
        <v>2.311343501939811</v>
      </c>
      <c r="M156" s="22">
        <f>NFM!M95</f>
        <v>2.4208888052329147</v>
      </c>
      <c r="N156" s="22">
        <f>NFM!N95</f>
        <v>2.2849214638847828</v>
      </c>
      <c r="O156" s="22">
        <f>NFM!O95</f>
        <v>2.1013740327361727</v>
      </c>
      <c r="P156" s="22">
        <f>NFM!P95</f>
        <v>2.1716361935152069</v>
      </c>
      <c r="Q156" s="22">
        <f>NFM!Q95</f>
        <v>2.0466416860755299</v>
      </c>
    </row>
    <row r="157" spans="1:17" x14ac:dyDescent="0.25">
      <c r="A157" s="21" t="s">
        <v>44</v>
      </c>
      <c r="B157" s="17">
        <f>NFM!B96</f>
        <v>2.1589758968927106</v>
      </c>
      <c r="C157" s="17">
        <f>NFM!C96</f>
        <v>2.222282529522372</v>
      </c>
      <c r="D157" s="17">
        <f>NFM!D96</f>
        <v>2.9456172367915654</v>
      </c>
      <c r="E157" s="17">
        <f>NFM!E96</f>
        <v>2.1671658187902216</v>
      </c>
      <c r="F157" s="17">
        <f>NFM!F96</f>
        <v>2.1563373575699267</v>
      </c>
      <c r="G157" s="17">
        <f>NFM!G96</f>
        <v>2.1325545635400642</v>
      </c>
      <c r="H157" s="17">
        <f>NFM!H96</f>
        <v>2.1906215456657718</v>
      </c>
      <c r="I157" s="17">
        <f>NFM!I96</f>
        <v>2.1504676425267504</v>
      </c>
      <c r="J157" s="17">
        <f>NFM!J96</f>
        <v>2.1580893014786477</v>
      </c>
      <c r="K157" s="17">
        <f>NFM!K96</f>
        <v>2.1504849239563479</v>
      </c>
      <c r="L157" s="17">
        <f>NFM!L96</f>
        <v>2.0642209207368567</v>
      </c>
      <c r="M157" s="17">
        <f>NFM!M96</f>
        <v>2.0383902099774081</v>
      </c>
      <c r="N157" s="17">
        <f>NFM!N96</f>
        <v>2.0264708376431408</v>
      </c>
      <c r="O157" s="17">
        <f>NFM!O96</f>
        <v>2.0542449687854001</v>
      </c>
      <c r="P157" s="17">
        <f>NFM!P96</f>
        <v>2.0406804319489269</v>
      </c>
      <c r="Q157" s="17">
        <f>NFM!Q96</f>
        <v>2.0155267396685597</v>
      </c>
    </row>
    <row r="158" spans="1:17" x14ac:dyDescent="0.25">
      <c r="A158" s="21" t="s">
        <v>59</v>
      </c>
      <c r="B158" s="17">
        <f>NFM!B97</f>
        <v>1.3840634114778472</v>
      </c>
      <c r="C158" s="17">
        <f>NFM!C97</f>
        <v>1.470195718417868</v>
      </c>
      <c r="D158" s="17">
        <f>NFM!D97</f>
        <v>1.5449408789971288</v>
      </c>
      <c r="E158" s="17">
        <f>NFM!E97</f>
        <v>1.4246100444227203</v>
      </c>
      <c r="F158" s="17">
        <f>NFM!F97</f>
        <v>1.338826329085212</v>
      </c>
      <c r="G158" s="17">
        <f>NFM!G97</f>
        <v>1.3341789257112264</v>
      </c>
      <c r="H158" s="17">
        <f>NFM!H97</f>
        <v>1.3221856154236273</v>
      </c>
      <c r="I158" s="17">
        <f>NFM!I97</f>
        <v>1.2892859325160604</v>
      </c>
      <c r="J158" s="17">
        <f>NFM!J97</f>
        <v>1.3892578973395138</v>
      </c>
      <c r="K158" s="17">
        <f>NFM!K97</f>
        <v>1.3741360160155427</v>
      </c>
      <c r="L158" s="17">
        <f>NFM!L97</f>
        <v>1.4243985873333227</v>
      </c>
      <c r="M158" s="17">
        <f>NFM!M97</f>
        <v>1.4114744064985405</v>
      </c>
      <c r="N158" s="17">
        <f>NFM!N97</f>
        <v>1.3292651719309474</v>
      </c>
      <c r="O158" s="17">
        <f>NFM!O97</f>
        <v>1.277731323930781</v>
      </c>
      <c r="P158" s="17">
        <f>NFM!P97</f>
        <v>1.3444362249108062</v>
      </c>
      <c r="Q158" s="17">
        <f>NFM!Q97</f>
        <v>1.2826872289814029</v>
      </c>
    </row>
    <row r="159" spans="1:17" x14ac:dyDescent="0.25">
      <c r="A159" s="27" t="s">
        <v>43</v>
      </c>
      <c r="B159" s="26">
        <f>NFM!B98</f>
        <v>1.3475552289584394</v>
      </c>
      <c r="C159" s="26">
        <f>NFM!C98</f>
        <v>1.4586491306787239</v>
      </c>
      <c r="D159" s="26">
        <f>NFM!D98</f>
        <v>1.525204408794141</v>
      </c>
      <c r="E159" s="26">
        <f>NFM!E98</f>
        <v>1.426580575772272</v>
      </c>
      <c r="F159" s="26">
        <f>NFM!F98</f>
        <v>1.3352353302819158</v>
      </c>
      <c r="G159" s="26">
        <f>NFM!G98</f>
        <v>1.315861982139291</v>
      </c>
      <c r="H159" s="26">
        <f>NFM!H98</f>
        <v>1.3179207170775362</v>
      </c>
      <c r="I159" s="26">
        <f>NFM!I98</f>
        <v>1.2957854973930603</v>
      </c>
      <c r="J159" s="26">
        <f>NFM!J98</f>
        <v>1.3928400958136797</v>
      </c>
      <c r="K159" s="26">
        <f>NFM!K98</f>
        <v>1.3612719745897315</v>
      </c>
      <c r="L159" s="26">
        <f>NFM!L98</f>
        <v>1.4423857783637981</v>
      </c>
      <c r="M159" s="26">
        <f>NFM!M98</f>
        <v>1.3981865986511852</v>
      </c>
      <c r="N159" s="26">
        <f>NFM!N98</f>
        <v>1.311660115769882</v>
      </c>
      <c r="O159" s="26">
        <f>NFM!O98</f>
        <v>1.2584570733727234</v>
      </c>
      <c r="P159" s="26">
        <f>NFM!P98</f>
        <v>1.3499985124182763</v>
      </c>
      <c r="Q159" s="26">
        <f>NFM!Q98</f>
        <v>1.3278205185791612</v>
      </c>
    </row>
    <row r="160" spans="1:17" x14ac:dyDescent="0.25">
      <c r="A160" s="25" t="s">
        <v>344</v>
      </c>
      <c r="B160" s="24">
        <f>NFM!B99</f>
        <v>1.9647804656825933</v>
      </c>
      <c r="C160" s="24">
        <f>NFM!C99</f>
        <v>1.6678254939876795</v>
      </c>
      <c r="D160" s="24">
        <f>NFM!D99</f>
        <v>1.8720615731058097</v>
      </c>
      <c r="E160" s="24">
        <f>NFM!E99</f>
        <v>1.3904993770231704</v>
      </c>
      <c r="F160" s="24">
        <f>NFM!F99</f>
        <v>1.4014415057910494</v>
      </c>
      <c r="G160" s="24">
        <f>NFM!G99</f>
        <v>1.6655133585222239</v>
      </c>
      <c r="H160" s="24">
        <f>NFM!H99</f>
        <v>1.3966265522034007</v>
      </c>
      <c r="I160" s="24">
        <f>NFM!I99</f>
        <v>1.172270522570076</v>
      </c>
      <c r="J160" s="24">
        <f>NFM!J99</f>
        <v>1.3261303439039904</v>
      </c>
      <c r="K160" s="24">
        <f>NFM!K99</f>
        <v>1.6786333096842851</v>
      </c>
      <c r="L160" s="24">
        <f>NFM!L99</f>
        <v>1.09489395809207</v>
      </c>
      <c r="M160" s="24">
        <f>NFM!M99</f>
        <v>1.6314793488314268</v>
      </c>
      <c r="N160" s="24">
        <f>NFM!N99</f>
        <v>1.6454281525202104</v>
      </c>
      <c r="O160" s="24">
        <f>NFM!O99</f>
        <v>1.6285212335022823</v>
      </c>
      <c r="P160" s="24">
        <f>NFM!P99</f>
        <v>1.2485298287821693</v>
      </c>
      <c r="Q160" s="24">
        <f>NFM!Q99</f>
        <v>0.50139211016061791</v>
      </c>
    </row>
    <row r="161" spans="1:17" x14ac:dyDescent="0.25">
      <c r="A161" s="21" t="s">
        <v>42</v>
      </c>
      <c r="B161" s="17">
        <f>NFM!B100</f>
        <v>3.0918040533238234</v>
      </c>
      <c r="C161" s="17">
        <f>NFM!C100</f>
        <v>2.6457323173128713</v>
      </c>
      <c r="D161" s="17">
        <f>NFM!D100</f>
        <v>2.973652850311526</v>
      </c>
      <c r="E161" s="17">
        <f>NFM!E100</f>
        <v>3.1187192232851162</v>
      </c>
      <c r="F161" s="17">
        <f>NFM!F100</f>
        <v>3.0237433727099758</v>
      </c>
      <c r="G161" s="17">
        <f>NFM!G100</f>
        <v>3.5712699771978156</v>
      </c>
      <c r="H161" s="17">
        <f>NFM!H100</f>
        <v>4.6507465949726132</v>
      </c>
      <c r="I161" s="17">
        <f>NFM!I100</f>
        <v>4.3193985024356003</v>
      </c>
      <c r="J161" s="17">
        <f>NFM!J100</f>
        <v>5.4173619601816982</v>
      </c>
      <c r="K161" s="17">
        <f>NFM!K100</f>
        <v>3.8549385283176174</v>
      </c>
      <c r="L161" s="17">
        <f>NFM!L100</f>
        <v>4.6131223723896282</v>
      </c>
      <c r="M161" s="17">
        <f>NFM!M100</f>
        <v>4.9180395078609092</v>
      </c>
      <c r="N161" s="17">
        <f>NFM!N100</f>
        <v>4.7392232928725635</v>
      </c>
      <c r="O161" s="17">
        <f>NFM!O100</f>
        <v>4.2019214602339092</v>
      </c>
      <c r="P161" s="17">
        <f>NFM!P100</f>
        <v>4.2687803545709624</v>
      </c>
      <c r="Q161" s="17">
        <f>NFM!Q100</f>
        <v>3.8988956265646255</v>
      </c>
    </row>
    <row r="162" spans="1:17" x14ac:dyDescent="0.25">
      <c r="A162" s="23" t="s">
        <v>11</v>
      </c>
      <c r="B162" s="22">
        <f>CHI!B99</f>
        <v>3.0065836760763456</v>
      </c>
      <c r="C162" s="22">
        <f>CHI!C99</f>
        <v>2.9827566398726857</v>
      </c>
      <c r="D162" s="22">
        <f>CHI!D99</f>
        <v>3.0034019313660205</v>
      </c>
      <c r="E162" s="22">
        <f>CHI!E99</f>
        <v>2.9763179927121288</v>
      </c>
      <c r="F162" s="22">
        <f>CHI!F99</f>
        <v>3.1209641476074284</v>
      </c>
      <c r="G162" s="22">
        <f>CHI!G99</f>
        <v>3.1268079854865909</v>
      </c>
      <c r="H162" s="22">
        <f>CHI!H99</f>
        <v>3.1275308442494758</v>
      </c>
      <c r="I162" s="22">
        <f>CHI!I99</f>
        <v>3.1399585740518781</v>
      </c>
      <c r="J162" s="22">
        <f>CHI!J99</f>
        <v>2.7274075701656417</v>
      </c>
      <c r="K162" s="22">
        <f>CHI!K99</f>
        <v>2.7401391340711494</v>
      </c>
      <c r="L162" s="22">
        <f>CHI!L99</f>
        <v>2.7228245094407693</v>
      </c>
      <c r="M162" s="22">
        <f>CHI!M99</f>
        <v>2.6695499068857558</v>
      </c>
      <c r="N162" s="22">
        <f>CHI!N99</f>
        <v>2.7314051876426295</v>
      </c>
      <c r="O162" s="22">
        <f>CHI!O99</f>
        <v>2.9034364187808053</v>
      </c>
      <c r="P162" s="22">
        <f>CHI!P99</f>
        <v>2.9598137945575393</v>
      </c>
      <c r="Q162" s="22">
        <f>CHI!Q99</f>
        <v>2.9301515277095</v>
      </c>
    </row>
    <row r="163" spans="1:17" x14ac:dyDescent="0.25">
      <c r="A163" s="21" t="s">
        <v>58</v>
      </c>
      <c r="B163" s="17">
        <f>CHI!B100</f>
        <v>5.7119672007422091</v>
      </c>
      <c r="C163" s="17">
        <f>CHI!C100</f>
        <v>4.7424955148999484</v>
      </c>
      <c r="D163" s="17">
        <f>CHI!D100</f>
        <v>4.5720814516340811</v>
      </c>
      <c r="E163" s="17">
        <f>CHI!E100</f>
        <v>4.1097458600258436</v>
      </c>
      <c r="F163" s="17">
        <f>CHI!F100</f>
        <v>4.4689867826757412</v>
      </c>
      <c r="G163" s="17">
        <f>CHI!G100</f>
        <v>4.5661927358265118</v>
      </c>
      <c r="H163" s="17">
        <f>CHI!H100</f>
        <v>4.4757061686565631</v>
      </c>
      <c r="I163" s="17">
        <f>CHI!I100</f>
        <v>4.4838229742753022</v>
      </c>
      <c r="J163" s="17">
        <f>CHI!J100</f>
        <v>3.9712962021960001</v>
      </c>
      <c r="K163" s="17">
        <f>CHI!K100</f>
        <v>3.9841486089047868</v>
      </c>
      <c r="L163" s="17">
        <f>CHI!L100</f>
        <v>3.9311051362050553</v>
      </c>
      <c r="M163" s="17">
        <f>CHI!M100</f>
        <v>3.674435187972104</v>
      </c>
      <c r="N163" s="17">
        <f>CHI!N100</f>
        <v>3.8832072520672063</v>
      </c>
      <c r="O163" s="17">
        <f>CHI!O100</f>
        <v>3.5735040155195903</v>
      </c>
      <c r="P163" s="17">
        <f>CHI!P100</f>
        <v>3.9059547702469377</v>
      </c>
      <c r="Q163" s="17">
        <f>CHI!Q100</f>
        <v>3.9022727502460604</v>
      </c>
    </row>
    <row r="164" spans="1:17" x14ac:dyDescent="0.25">
      <c r="A164" s="21" t="s">
        <v>40</v>
      </c>
      <c r="B164" s="17">
        <f>CHI!B101</f>
        <v>1.1961518670157121</v>
      </c>
      <c r="C164" s="17">
        <f>CHI!C101</f>
        <v>1.3096323200928404</v>
      </c>
      <c r="D164" s="17">
        <f>CHI!D101</f>
        <v>1.183952818565368</v>
      </c>
      <c r="E164" s="17">
        <f>CHI!E101</f>
        <v>1.2497067333076357</v>
      </c>
      <c r="F164" s="17">
        <f>CHI!F101</f>
        <v>1.0237792320955417</v>
      </c>
      <c r="G164" s="17">
        <f>CHI!G101</f>
        <v>0.91028638813911888</v>
      </c>
      <c r="H164" s="17">
        <f>CHI!H101</f>
        <v>0.58132089664188491</v>
      </c>
      <c r="I164" s="17">
        <f>CHI!I101</f>
        <v>0.69212609529400282</v>
      </c>
      <c r="J164" s="17">
        <f>CHI!J101</f>
        <v>0.57561257388312026</v>
      </c>
      <c r="K164" s="17">
        <f>CHI!K101</f>
        <v>0.26838340915206249</v>
      </c>
      <c r="L164" s="17">
        <f>CHI!L101</f>
        <v>0.25345307094618724</v>
      </c>
      <c r="M164" s="17">
        <f>CHI!M101</f>
        <v>0.2315794293327719</v>
      </c>
      <c r="N164" s="17">
        <f>CHI!N101</f>
        <v>0.22786105021856798</v>
      </c>
      <c r="O164" s="17">
        <f>CHI!O101</f>
        <v>1.0882882198459738</v>
      </c>
      <c r="P164" s="17">
        <f>CHI!P101</f>
        <v>1.2652811454765585</v>
      </c>
      <c r="Q164" s="17">
        <f>CHI!Q101</f>
        <v>1.3082727531270306</v>
      </c>
    </row>
    <row r="165" spans="1:17" x14ac:dyDescent="0.25">
      <c r="A165" s="21" t="s">
        <v>39</v>
      </c>
      <c r="B165" s="17">
        <f>CHI!B102</f>
        <v>0.90965661985569579</v>
      </c>
      <c r="C165" s="17">
        <f>CHI!C102</f>
        <v>0.97367949431606604</v>
      </c>
      <c r="D165" s="17">
        <f>CHI!D102</f>
        <v>0.90022109772771908</v>
      </c>
      <c r="E165" s="17">
        <f>CHI!E102</f>
        <v>0.94076641779964032</v>
      </c>
      <c r="F165" s="17">
        <f>CHI!F102</f>
        <v>0.80421738988021318</v>
      </c>
      <c r="G165" s="17">
        <f>CHI!G102</f>
        <v>0.73856655643866109</v>
      </c>
      <c r="H165" s="17">
        <f>CHI!H102</f>
        <v>0.54282644505056754</v>
      </c>
      <c r="I165" s="17">
        <f>CHI!I102</f>
        <v>0.6029866064748447</v>
      </c>
      <c r="J165" s="17">
        <f>CHI!J102</f>
        <v>0.53573897222501543</v>
      </c>
      <c r="K165" s="17">
        <f>CHI!K102</f>
        <v>0.35844844900524536</v>
      </c>
      <c r="L165" s="17">
        <f>CHI!L102</f>
        <v>0.34754684944791803</v>
      </c>
      <c r="M165" s="17">
        <f>CHI!M102</f>
        <v>0.34297108108302554</v>
      </c>
      <c r="N165" s="17">
        <f>CHI!N102</f>
        <v>0.34260444996315681</v>
      </c>
      <c r="O165" s="17">
        <f>CHI!O102</f>
        <v>0.83756282834441509</v>
      </c>
      <c r="P165" s="17">
        <f>CHI!P102</f>
        <v>0.94496303114936486</v>
      </c>
      <c r="Q165" s="17">
        <f>CHI!Q102</f>
        <v>0.97658533852828888</v>
      </c>
    </row>
    <row r="166" spans="1:17" x14ac:dyDescent="0.25">
      <c r="A166" s="23" t="s">
        <v>10</v>
      </c>
      <c r="B166" s="22">
        <f>NMM!B75</f>
        <v>6.0613240031889557</v>
      </c>
      <c r="C166" s="22">
        <f>NMM!C75</f>
        <v>5.6426521535604541</v>
      </c>
      <c r="D166" s="22">
        <f>NMM!D75</f>
        <v>5.5351048644309628</v>
      </c>
      <c r="E166" s="22">
        <f>NMM!E75</f>
        <v>5.556123287062813</v>
      </c>
      <c r="F166" s="22">
        <f>NMM!F75</f>
        <v>5.7194782529711947</v>
      </c>
      <c r="G166" s="22">
        <f>NMM!G75</f>
        <v>5.542522105896758</v>
      </c>
      <c r="H166" s="22">
        <f>NMM!H75</f>
        <v>5.5931812985502471</v>
      </c>
      <c r="I166" s="22">
        <f>NMM!I75</f>
        <v>5.7715174228681771</v>
      </c>
      <c r="J166" s="22">
        <f>NMM!J75</f>
        <v>5.3941908642379683</v>
      </c>
      <c r="K166" s="22">
        <f>NMM!K75</f>
        <v>5.3524627428488509</v>
      </c>
      <c r="L166" s="22">
        <f>NMM!L75</f>
        <v>5.4684439318775002</v>
      </c>
      <c r="M166" s="22">
        <f>NMM!M75</f>
        <v>5.4662470174347702</v>
      </c>
      <c r="N166" s="22">
        <f>NMM!N75</f>
        <v>4.9926975326166545</v>
      </c>
      <c r="O166" s="22">
        <f>NMM!O75</f>
        <v>5.0352664781025807</v>
      </c>
      <c r="P166" s="22">
        <f>NMM!P75</f>
        <v>5.2528234245920693</v>
      </c>
      <c r="Q166" s="22">
        <f>NMM!Q75</f>
        <v>5.4530929323867463</v>
      </c>
    </row>
    <row r="167" spans="1:17" x14ac:dyDescent="0.25">
      <c r="A167" s="21" t="s">
        <v>38</v>
      </c>
      <c r="B167" s="17">
        <f>NMM!B76</f>
        <v>9.473010185873898</v>
      </c>
      <c r="C167" s="17">
        <f>NMM!C76</f>
        <v>9.5413855878731635</v>
      </c>
      <c r="D167" s="17">
        <f>NMM!D76</f>
        <v>9.1378760499921849</v>
      </c>
      <c r="E167" s="17">
        <f>NMM!E76</f>
        <v>8.7963792584014389</v>
      </c>
      <c r="F167" s="17">
        <f>NMM!F76</f>
        <v>9.003022431656305</v>
      </c>
      <c r="G167" s="17">
        <f>NMM!G76</f>
        <v>8.8245922212629022</v>
      </c>
      <c r="H167" s="17">
        <f>NMM!H76</f>
        <v>8.5911280536621639</v>
      </c>
      <c r="I167" s="17">
        <f>NMM!I76</f>
        <v>8.9761676238164512</v>
      </c>
      <c r="J167" s="17">
        <f>NMM!J76</f>
        <v>9.0419354152705242</v>
      </c>
      <c r="K167" s="17">
        <f>NMM!K76</f>
        <v>9.2425698340714</v>
      </c>
      <c r="L167" s="17">
        <f>NMM!L76</f>
        <v>9.703091341025706</v>
      </c>
      <c r="M167" s="17">
        <f>NMM!M76</f>
        <v>9.6198390458248717</v>
      </c>
      <c r="N167" s="17">
        <f>NMM!N76</f>
        <v>9.2286329827000362</v>
      </c>
      <c r="O167" s="17">
        <f>NMM!O76</f>
        <v>8.888911817983816</v>
      </c>
      <c r="P167" s="17">
        <f>NMM!P76</f>
        <v>9.650700201995333</v>
      </c>
      <c r="Q167" s="17">
        <f>NMM!Q76</f>
        <v>8.961064491540208</v>
      </c>
    </row>
    <row r="168" spans="1:17" x14ac:dyDescent="0.25">
      <c r="A168" s="21" t="s">
        <v>37</v>
      </c>
      <c r="B168" s="17">
        <f>NMM!B77</f>
        <v>4.4356264563652283</v>
      </c>
      <c r="C168" s="17">
        <f>NMM!C77</f>
        <v>3.4258239733475548</v>
      </c>
      <c r="D168" s="17">
        <f>NMM!D77</f>
        <v>3.4276829415372339</v>
      </c>
      <c r="E168" s="17">
        <f>NMM!E77</f>
        <v>3.6745978432841877</v>
      </c>
      <c r="F168" s="17">
        <f>NMM!F77</f>
        <v>3.7935246409471723</v>
      </c>
      <c r="G168" s="17">
        <f>NMM!G77</f>
        <v>3.6305751169844225</v>
      </c>
      <c r="H168" s="17">
        <f>NMM!H77</f>
        <v>3.7750050868784828</v>
      </c>
      <c r="I168" s="17">
        <f>NMM!I77</f>
        <v>3.8449663064583901</v>
      </c>
      <c r="J168" s="17">
        <f>NMM!J77</f>
        <v>3.0717678088320879</v>
      </c>
      <c r="K168" s="17">
        <f>NMM!K77</f>
        <v>2.9743370430476999</v>
      </c>
      <c r="L168" s="17">
        <f>NMM!L77</f>
        <v>3.1008315124994152</v>
      </c>
      <c r="M168" s="17">
        <f>NMM!M77</f>
        <v>3.1446455282792498</v>
      </c>
      <c r="N168" s="17">
        <f>NMM!N77</f>
        <v>2.8582476745846979</v>
      </c>
      <c r="O168" s="17">
        <f>NMM!O77</f>
        <v>2.8568629562094876</v>
      </c>
      <c r="P168" s="17">
        <f>NMM!P77</f>
        <v>2.9627786465189714</v>
      </c>
      <c r="Q168" s="17">
        <f>NMM!Q77</f>
        <v>3.389716922443756</v>
      </c>
    </row>
    <row r="169" spans="1:17" x14ac:dyDescent="0.25">
      <c r="A169" s="21" t="s">
        <v>57</v>
      </c>
      <c r="B169" s="17">
        <f>NMM!B78</f>
        <v>2.2120367229796987</v>
      </c>
      <c r="C169" s="17">
        <f>NMM!C78</f>
        <v>2.2775427457641495</v>
      </c>
      <c r="D169" s="17">
        <f>NMM!D78</f>
        <v>2.3216804018588704</v>
      </c>
      <c r="E169" s="17">
        <f>NMM!E78</f>
        <v>2.2353257245657208</v>
      </c>
      <c r="F169" s="17">
        <f>NMM!F78</f>
        <v>2.1447415778329875</v>
      </c>
      <c r="G169" s="17">
        <f>NMM!G78</f>
        <v>2.1603291468219599</v>
      </c>
      <c r="H169" s="17">
        <f>NMM!H78</f>
        <v>2.1409750437883357</v>
      </c>
      <c r="I169" s="17">
        <f>NMM!I78</f>
        <v>2.1124487825882712</v>
      </c>
      <c r="J169" s="17">
        <f>NMM!J78</f>
        <v>1.9630233961031378</v>
      </c>
      <c r="K169" s="17">
        <f>NMM!K78</f>
        <v>1.969571716963904</v>
      </c>
      <c r="L169" s="17">
        <f>NMM!L78</f>
        <v>1.9344116272880434</v>
      </c>
      <c r="M169" s="17">
        <f>NMM!M78</f>
        <v>1.9368290032949302</v>
      </c>
      <c r="N169" s="17">
        <f>NMM!N78</f>
        <v>2.036773603667811</v>
      </c>
      <c r="O169" s="17">
        <f>NMM!O78</f>
        <v>2.1567293872283786</v>
      </c>
      <c r="P169" s="17">
        <f>NMM!P78</f>
        <v>2.0524691621486508</v>
      </c>
      <c r="Q169" s="17">
        <f>NMM!Q78</f>
        <v>1.9233850606727658</v>
      </c>
    </row>
    <row r="170" spans="1:17" x14ac:dyDescent="0.25">
      <c r="A170" s="23" t="s">
        <v>9</v>
      </c>
      <c r="B170" s="22">
        <f>PPA!B73</f>
        <v>1.2728797270986969</v>
      </c>
      <c r="C170" s="22">
        <f>PPA!C73</f>
        <v>1.2511461537502913</v>
      </c>
      <c r="D170" s="22">
        <f>PPA!D73</f>
        <v>1.2586938099070495</v>
      </c>
      <c r="E170" s="22">
        <f>PPA!E73</f>
        <v>1.2808145133384083</v>
      </c>
      <c r="F170" s="22">
        <f>PPA!F73</f>
        <v>1.2207041737867261</v>
      </c>
      <c r="G170" s="22">
        <f>PPA!G73</f>
        <v>0.94720379379971531</v>
      </c>
      <c r="H170" s="22">
        <f>PPA!H73</f>
        <v>1.157328938334373</v>
      </c>
      <c r="I170" s="22">
        <f>PPA!I73</f>
        <v>0.90861491129658223</v>
      </c>
      <c r="J170" s="22">
        <f>PPA!J73</f>
        <v>0.99985612346410457</v>
      </c>
      <c r="K170" s="22">
        <f>PPA!K73</f>
        <v>0.90422893090151779</v>
      </c>
      <c r="L170" s="22">
        <f>PPA!L73</f>
        <v>0.92760791553924071</v>
      </c>
      <c r="M170" s="22">
        <f>PPA!M73</f>
        <v>0.86874851709412559</v>
      </c>
      <c r="N170" s="22">
        <f>PPA!N73</f>
        <v>1.0860150150884469</v>
      </c>
      <c r="O170" s="22">
        <f>PPA!O73</f>
        <v>1.1280112672512324</v>
      </c>
      <c r="P170" s="22">
        <f>PPA!P73</f>
        <v>1.0433081017294756</v>
      </c>
      <c r="Q170" s="22">
        <f>PPA!Q73</f>
        <v>1.0771043623461647</v>
      </c>
    </row>
    <row r="171" spans="1:17" x14ac:dyDescent="0.25">
      <c r="A171" s="21" t="s">
        <v>35</v>
      </c>
      <c r="B171" s="17">
        <f>PPA!B74</f>
        <v>1.7351236470343506E-2</v>
      </c>
      <c r="C171" s="17">
        <f>PPA!C74</f>
        <v>1.7519219485101847E-2</v>
      </c>
      <c r="D171" s="17">
        <f>PPA!D74</f>
        <v>1.7410343652300559E-2</v>
      </c>
      <c r="E171" s="17">
        <f>PPA!E74</f>
        <v>1.7716900883905859E-2</v>
      </c>
      <c r="F171" s="17">
        <f>PPA!F74</f>
        <v>1.6517965442402371E-2</v>
      </c>
      <c r="G171" s="17">
        <f>PPA!G74</f>
        <v>1.4365526680905688E-2</v>
      </c>
      <c r="H171" s="17">
        <f>PPA!H74</f>
        <v>1.6911080368184114E-2</v>
      </c>
      <c r="I171" s="17">
        <f>PPA!I74</f>
        <v>1.3644341483574645E-2</v>
      </c>
      <c r="J171" s="17">
        <f>PPA!J74</f>
        <v>1.5421255779338458E-2</v>
      </c>
      <c r="K171" s="17">
        <f>PPA!K74</f>
        <v>1.5168536180051595E-2</v>
      </c>
      <c r="L171" s="17">
        <f>PPA!L74</f>
        <v>1.7073894434706614E-2</v>
      </c>
      <c r="M171" s="17">
        <f>PPA!M74</f>
        <v>1.5781929079992662E-2</v>
      </c>
      <c r="N171" s="17">
        <f>PPA!N74</f>
        <v>1.7904685933440127E-2</v>
      </c>
      <c r="O171" s="17">
        <f>PPA!O74</f>
        <v>1.9619860417996505E-2</v>
      </c>
      <c r="P171" s="17">
        <f>PPA!P74</f>
        <v>2.0300210246686348E-2</v>
      </c>
      <c r="Q171" s="17">
        <f>PPA!Q74</f>
        <v>2.1549554632048884E-2</v>
      </c>
    </row>
    <row r="172" spans="1:17" x14ac:dyDescent="0.25">
      <c r="A172" s="21" t="s">
        <v>56</v>
      </c>
      <c r="B172" s="17">
        <f>PPA!B75</f>
        <v>1.7213648431279558</v>
      </c>
      <c r="C172" s="17">
        <f>PPA!C75</f>
        <v>1.6892628780489407</v>
      </c>
      <c r="D172" s="17">
        <f>PPA!D75</f>
        <v>1.6946432839900536</v>
      </c>
      <c r="E172" s="17">
        <f>PPA!E75</f>
        <v>1.7063222198043748</v>
      </c>
      <c r="F172" s="17">
        <f>PPA!F75</f>
        <v>1.6339621169223395</v>
      </c>
      <c r="G172" s="17">
        <f>PPA!G75</f>
        <v>1.2610924183168859</v>
      </c>
      <c r="H172" s="17">
        <f>PPA!H75</f>
        <v>1.5500734730731209</v>
      </c>
      <c r="I172" s="17">
        <f>PPA!I75</f>
        <v>1.1995601775742017</v>
      </c>
      <c r="J172" s="17">
        <f>PPA!J75</f>
        <v>1.3313997473949923</v>
      </c>
      <c r="K172" s="17">
        <f>PPA!K75</f>
        <v>1.1694996055916569</v>
      </c>
      <c r="L172" s="17">
        <f>PPA!L75</f>
        <v>1.2000729943703776</v>
      </c>
      <c r="M172" s="17">
        <f>PPA!M75</f>
        <v>1.1332878591292632</v>
      </c>
      <c r="N172" s="17">
        <f>PPA!N75</f>
        <v>1.5660823013465452</v>
      </c>
      <c r="O172" s="17">
        <f>PPA!O75</f>
        <v>1.4594489114179996</v>
      </c>
      <c r="P172" s="17">
        <f>PPA!P75</f>
        <v>1.3515184328357637</v>
      </c>
      <c r="Q172" s="17">
        <f>PPA!Q75</f>
        <v>1.4142412707039733</v>
      </c>
    </row>
    <row r="173" spans="1:17" x14ac:dyDescent="0.25">
      <c r="A173" s="21" t="s">
        <v>55</v>
      </c>
      <c r="B173" s="17">
        <f>PPA!B76</f>
        <v>0.26275677631018063</v>
      </c>
      <c r="C173" s="17">
        <f>PPA!C76</f>
        <v>0.26530061089558288</v>
      </c>
      <c r="D173" s="17">
        <f>PPA!D76</f>
        <v>0.26365186022044496</v>
      </c>
      <c r="E173" s="17">
        <f>PPA!E76</f>
        <v>0.268294180095969</v>
      </c>
      <c r="F173" s="17">
        <f>PPA!F76</f>
        <v>0.25013821685081811</v>
      </c>
      <c r="G173" s="17">
        <f>PPA!G76</f>
        <v>0.21754296802560552</v>
      </c>
      <c r="H173" s="17">
        <f>PPA!H76</f>
        <v>0.25609131482135</v>
      </c>
      <c r="I173" s="17">
        <f>PPA!I76</f>
        <v>0.20662176953365921</v>
      </c>
      <c r="J173" s="17">
        <f>PPA!J76</f>
        <v>0.23353029982384269</v>
      </c>
      <c r="K173" s="17">
        <f>PPA!K76</f>
        <v>0.22970326494177393</v>
      </c>
      <c r="L173" s="17">
        <f>PPA!L76</f>
        <v>0.25061718565214486</v>
      </c>
      <c r="M173" s="17">
        <f>PPA!M76</f>
        <v>0.22158753334730519</v>
      </c>
      <c r="N173" s="17">
        <f>PPA!N76</f>
        <v>0.26512527978396205</v>
      </c>
      <c r="O173" s="17">
        <f>PPA!O76</f>
        <v>0.28134379641561458</v>
      </c>
      <c r="P173" s="17">
        <f>PPA!P76</f>
        <v>0.26774197658389282</v>
      </c>
      <c r="Q173" s="17">
        <f>PPA!Q76</f>
        <v>0.28093085755714414</v>
      </c>
    </row>
    <row r="174" spans="1:17" x14ac:dyDescent="0.25">
      <c r="A174" s="20" t="s">
        <v>54</v>
      </c>
      <c r="B174" s="19">
        <f>FBT!B$37</f>
        <v>1.8077240560030383</v>
      </c>
      <c r="C174" s="19">
        <f>FBT!C$37</f>
        <v>1.8049863855770885</v>
      </c>
      <c r="D174" s="19">
        <f>FBT!D$37</f>
        <v>1.7987545454578835</v>
      </c>
      <c r="E174" s="19">
        <f>FBT!E$37</f>
        <v>1.7465543094132971</v>
      </c>
      <c r="F174" s="19">
        <f>FBT!F$37</f>
        <v>1.7619628022507738</v>
      </c>
      <c r="G174" s="19">
        <f>FBT!G$37</f>
        <v>1.6840749537338362</v>
      </c>
      <c r="H174" s="19">
        <f>FBT!H$37</f>
        <v>1.6789879776828092</v>
      </c>
      <c r="I174" s="19">
        <f>FBT!I$37</f>
        <v>1.7191663872556304</v>
      </c>
      <c r="J174" s="19">
        <f>FBT!J$37</f>
        <v>1.6263263358368549</v>
      </c>
      <c r="K174" s="19">
        <f>FBT!K$37</f>
        <v>1.5868129962908881</v>
      </c>
      <c r="L174" s="19">
        <f>FBT!L$37</f>
        <v>1.6331976443195622</v>
      </c>
      <c r="M174" s="19">
        <f>FBT!M$37</f>
        <v>1.5491594698426132</v>
      </c>
      <c r="N174" s="19">
        <f>FBT!N$37</f>
        <v>1.6072248228470731</v>
      </c>
      <c r="O174" s="19">
        <f>FBT!O$37</f>
        <v>1.5412917509044501</v>
      </c>
      <c r="P174" s="19">
        <f>FBT!P$37</f>
        <v>1.5033122421785603</v>
      </c>
      <c r="Q174" s="19">
        <f>FBT!Q$37</f>
        <v>1.5857280539046867</v>
      </c>
    </row>
    <row r="175" spans="1:17" x14ac:dyDescent="0.25">
      <c r="A175" s="18" t="s">
        <v>53</v>
      </c>
      <c r="B175" s="17">
        <f>TRE!B$37</f>
        <v>1.3067850657772966</v>
      </c>
      <c r="C175" s="17">
        <f>TRE!C$37</f>
        <v>1.3355210746321664</v>
      </c>
      <c r="D175" s="17">
        <f>TRE!D$37</f>
        <v>1.2489320146305816</v>
      </c>
      <c r="E175" s="17">
        <f>TRE!E$37</f>
        <v>1.2612136079466911</v>
      </c>
      <c r="F175" s="17">
        <f>TRE!F$37</f>
        <v>1.294820397142824</v>
      </c>
      <c r="G175" s="17">
        <f>TRE!G$37</f>
        <v>1.1959045608772678</v>
      </c>
      <c r="H175" s="17">
        <f>TRE!H$37</f>
        <v>1.1648722058887859</v>
      </c>
      <c r="I175" s="17">
        <f>TRE!I$37</f>
        <v>1.1689708861284769</v>
      </c>
      <c r="J175" s="17">
        <f>TRE!J$37</f>
        <v>0.87852689884831103</v>
      </c>
      <c r="K175" s="17">
        <f>TRE!K$37</f>
        <v>1.0264388843934098</v>
      </c>
      <c r="L175" s="17">
        <f>TRE!L$37</f>
        <v>1.0135887221873812</v>
      </c>
      <c r="M175" s="17">
        <f>TRE!M$37</f>
        <v>0.82269659752087243</v>
      </c>
      <c r="N175" s="17">
        <f>TRE!N$37</f>
        <v>0.98266065176905215</v>
      </c>
      <c r="O175" s="17">
        <f>TRE!O$37</f>
        <v>1.2100256149972088</v>
      </c>
      <c r="P175" s="17">
        <f>TRE!P$37</f>
        <v>0.931545328717861</v>
      </c>
      <c r="Q175" s="17">
        <f>TRE!Q$37</f>
        <v>0.95534002435725429</v>
      </c>
    </row>
    <row r="176" spans="1:17" x14ac:dyDescent="0.25">
      <c r="A176" s="18" t="s">
        <v>52</v>
      </c>
      <c r="B176" s="17">
        <f>MAE!B$37</f>
        <v>1.1905862688505648</v>
      </c>
      <c r="C176" s="17">
        <f>MAE!C$37</f>
        <v>1.1958975479816798</v>
      </c>
      <c r="D176" s="17">
        <f>MAE!D$37</f>
        <v>1.1500959329305001</v>
      </c>
      <c r="E176" s="17">
        <f>MAE!E$37</f>
        <v>1.2238242533488275</v>
      </c>
      <c r="F176" s="17">
        <f>MAE!F$37</f>
        <v>1.2105861587757476</v>
      </c>
      <c r="G176" s="17">
        <f>MAE!G$37</f>
        <v>1.2528791321522406</v>
      </c>
      <c r="H176" s="17">
        <f>MAE!H$37</f>
        <v>1.1848273419219373</v>
      </c>
      <c r="I176" s="17">
        <f>MAE!I$37</f>
        <v>1.1433278067981119</v>
      </c>
      <c r="J176" s="17">
        <f>MAE!J$37</f>
        <v>0.85461016122019373</v>
      </c>
      <c r="K176" s="17">
        <f>MAE!K$37</f>
        <v>0.92920187142784993</v>
      </c>
      <c r="L176" s="17">
        <f>MAE!L$37</f>
        <v>0.96211769523126456</v>
      </c>
      <c r="M176" s="17">
        <f>MAE!M$37</f>
        <v>0.91030668219017052</v>
      </c>
      <c r="N176" s="17">
        <f>MAE!N$37</f>
        <v>0.97416547008584764</v>
      </c>
      <c r="O176" s="17">
        <f>MAE!O$37</f>
        <v>1.107368524770908</v>
      </c>
      <c r="P176" s="17">
        <f>MAE!P$37</f>
        <v>0.94570130788730589</v>
      </c>
      <c r="Q176" s="17">
        <f>MAE!Q$37</f>
        <v>0.99769830047822761</v>
      </c>
    </row>
    <row r="177" spans="1:17" x14ac:dyDescent="0.25">
      <c r="A177" s="18" t="s">
        <v>51</v>
      </c>
      <c r="B177" s="17">
        <f>TEL!B$37</f>
        <v>1.9655148026261509</v>
      </c>
      <c r="C177" s="17">
        <f>TEL!C$37</f>
        <v>2.0121701608481404</v>
      </c>
      <c r="D177" s="17">
        <f>TEL!D$37</f>
        <v>2.0184737407043358</v>
      </c>
      <c r="E177" s="17">
        <f>TEL!E$37</f>
        <v>2.0406636150089983</v>
      </c>
      <c r="F177" s="17">
        <f>TEL!F$37</f>
        <v>2.0138544991675378</v>
      </c>
      <c r="G177" s="17">
        <f>TEL!G$37</f>
        <v>1.5108874948132227</v>
      </c>
      <c r="H177" s="17">
        <f>TEL!H$37</f>
        <v>1.5738805176956241</v>
      </c>
      <c r="I177" s="17">
        <f>TEL!I$37</f>
        <v>1.4284134302778315</v>
      </c>
      <c r="J177" s="17">
        <f>TEL!J$37</f>
        <v>1.4795893007703282</v>
      </c>
      <c r="K177" s="17">
        <f>TEL!K$37</f>
        <v>1.4154517207312491</v>
      </c>
      <c r="L177" s="17">
        <f>TEL!L$37</f>
        <v>1.2998034038309647</v>
      </c>
      <c r="M177" s="17">
        <f>TEL!M$37</f>
        <v>1.2864703110542326</v>
      </c>
      <c r="N177" s="17">
        <f>TEL!N$37</f>
        <v>1.4117133306902034</v>
      </c>
      <c r="O177" s="17">
        <f>TEL!O$37</f>
        <v>1.4044825273649584</v>
      </c>
      <c r="P177" s="17">
        <f>TEL!P$37</f>
        <v>1.2242411490674863</v>
      </c>
      <c r="Q177" s="17">
        <f>TEL!Q$37</f>
        <v>1.4734484409523811</v>
      </c>
    </row>
    <row r="178" spans="1:17" x14ac:dyDescent="0.25">
      <c r="A178" s="18" t="s">
        <v>50</v>
      </c>
      <c r="B178" s="17">
        <f>WWP!B$37</f>
        <v>0</v>
      </c>
      <c r="C178" s="17">
        <f>WWP!C$37</f>
        <v>0</v>
      </c>
      <c r="D178" s="17">
        <f>WWP!D$37</f>
        <v>0</v>
      </c>
      <c r="E178" s="17">
        <f>WWP!E$37</f>
        <v>6.8936406922831858E-2</v>
      </c>
      <c r="F178" s="17">
        <f>WWP!F$37</f>
        <v>4.4778565547479769E-2</v>
      </c>
      <c r="G178" s="17">
        <f>WWP!G$37</f>
        <v>0.23460908518186696</v>
      </c>
      <c r="H178" s="17">
        <f>WWP!H$37</f>
        <v>0.28215464129953099</v>
      </c>
      <c r="I178" s="17">
        <f>WWP!I$37</f>
        <v>0.29485480926828556</v>
      </c>
      <c r="J178" s="17">
        <f>WWP!J$37</f>
        <v>0.50460762979618767</v>
      </c>
      <c r="K178" s="17">
        <f>WWP!K$37</f>
        <v>0.36037599667281295</v>
      </c>
      <c r="L178" s="17">
        <f>WWP!L$37</f>
        <v>0.36792155451423691</v>
      </c>
      <c r="M178" s="17">
        <f>WWP!M$37</f>
        <v>0.379206931760182</v>
      </c>
      <c r="N178" s="17">
        <f>WWP!N$37</f>
        <v>0.40689960937898378</v>
      </c>
      <c r="O178" s="17">
        <f>WWP!O$37</f>
        <v>0.37443628215889041</v>
      </c>
      <c r="P178" s="17">
        <f>WWP!P$37</f>
        <v>0.37997673482078698</v>
      </c>
      <c r="Q178" s="17">
        <f>WWP!Q$37</f>
        <v>0.47150108287465498</v>
      </c>
    </row>
    <row r="179" spans="1:17" x14ac:dyDescent="0.25">
      <c r="A179" s="16" t="s">
        <v>49</v>
      </c>
      <c r="B179" s="15">
        <f>OIS!B$37</f>
        <v>2.4192207750699803</v>
      </c>
      <c r="C179" s="15">
        <f>OIS!C$37</f>
        <v>2.4126926383267739</v>
      </c>
      <c r="D179" s="15">
        <f>OIS!D$37</f>
        <v>2.0601232033305239</v>
      </c>
      <c r="E179" s="15">
        <f>OIS!E$37</f>
        <v>1.8780497002196646</v>
      </c>
      <c r="F179" s="15">
        <f>OIS!F$37</f>
        <v>1.799547341494375</v>
      </c>
      <c r="G179" s="15">
        <f>OIS!G$37</f>
        <v>1.5250500853164368</v>
      </c>
      <c r="H179" s="15">
        <f>OIS!H$37</f>
        <v>1.7951038038266975</v>
      </c>
      <c r="I179" s="15">
        <f>OIS!I$37</f>
        <v>1.7764064172217797</v>
      </c>
      <c r="J179" s="15">
        <f>OIS!J$37</f>
        <v>2.2058568544281507</v>
      </c>
      <c r="K179" s="15">
        <f>OIS!K$37</f>
        <v>2.3216433522365203</v>
      </c>
      <c r="L179" s="15">
        <f>OIS!L$37</f>
        <v>2.2133811307616109</v>
      </c>
      <c r="M179" s="15">
        <f>OIS!M$37</f>
        <v>2.179910138769027</v>
      </c>
      <c r="N179" s="15">
        <f>OIS!N$37</f>
        <v>1.9875181959276966</v>
      </c>
      <c r="O179" s="15">
        <f>OIS!O$37</f>
        <v>1.7801012631364621</v>
      </c>
      <c r="P179" s="15">
        <f>OIS!P$37</f>
        <v>1.6780944525747068</v>
      </c>
      <c r="Q179" s="15">
        <f>OIS!Q$37</f>
        <v>1.7174326062405219</v>
      </c>
    </row>
  </sheetData>
  <pageMargins left="0.39370078740157483" right="0.39370078740157483" top="0.39370078740157483" bottom="0.39370078740157483" header="0.31496062992125984" footer="0.31496062992125984"/>
  <pageSetup paperSize="9" scale="57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9085.9061931206743</v>
      </c>
      <c r="C5" s="96">
        <v>9342.7480825019666</v>
      </c>
      <c r="D5" s="96">
        <v>9535.7052021793315</v>
      </c>
      <c r="E5" s="96">
        <v>9189.4071582610904</v>
      </c>
      <c r="F5" s="96">
        <v>9079.6638474480969</v>
      </c>
      <c r="G5" s="96">
        <v>7247.8229436602223</v>
      </c>
      <c r="H5" s="96">
        <v>7329.7251232260132</v>
      </c>
      <c r="I5" s="96">
        <v>7872.8160540377894</v>
      </c>
      <c r="J5" s="96">
        <v>7341.9651049518015</v>
      </c>
      <c r="K5" s="96">
        <v>7065.4594471510327</v>
      </c>
      <c r="L5" s="96">
        <v>7797.3813904674571</v>
      </c>
      <c r="M5" s="96">
        <v>6742.1990430007245</v>
      </c>
      <c r="N5" s="96">
        <v>7542.4179132575309</v>
      </c>
      <c r="O5" s="96">
        <v>7581.8027936479439</v>
      </c>
      <c r="P5" s="96">
        <v>7152.7402457435219</v>
      </c>
      <c r="Q5" s="96">
        <v>8037.5028117007196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107.14188124614518</v>
      </c>
      <c r="C10" s="158">
        <v>124.60245476560576</v>
      </c>
      <c r="D10" s="158">
        <v>129.02761911747902</v>
      </c>
      <c r="E10" s="158">
        <v>112.31760777370485</v>
      </c>
      <c r="F10" s="158">
        <v>131.25737979967965</v>
      </c>
      <c r="G10" s="158">
        <v>110.5984830196723</v>
      </c>
      <c r="H10" s="158">
        <v>112.74982700386049</v>
      </c>
      <c r="I10" s="158">
        <v>118.65363362126647</v>
      </c>
      <c r="J10" s="158">
        <v>104.76681467377671</v>
      </c>
      <c r="K10" s="158">
        <v>90.070401899650193</v>
      </c>
      <c r="L10" s="158">
        <v>96.07046934673707</v>
      </c>
      <c r="M10" s="158">
        <v>92.639718286598239</v>
      </c>
      <c r="N10" s="158">
        <v>89.740172573968394</v>
      </c>
      <c r="O10" s="158">
        <v>90.125462294644137</v>
      </c>
      <c r="P10" s="158">
        <v>85.853582032232268</v>
      </c>
      <c r="Q10" s="158">
        <v>99.394690012794186</v>
      </c>
    </row>
    <row r="11" spans="1:17" x14ac:dyDescent="0.25">
      <c r="A11" s="92" t="s">
        <v>125</v>
      </c>
      <c r="B11" s="91">
        <v>35.962646892432559</v>
      </c>
      <c r="C11" s="91">
        <v>51.311520793956667</v>
      </c>
      <c r="D11" s="91">
        <v>54.000831769795347</v>
      </c>
      <c r="E11" s="91">
        <v>37.902997206112531</v>
      </c>
      <c r="F11" s="91">
        <v>58.417966989470891</v>
      </c>
      <c r="G11" s="91">
        <v>49.925629236512556</v>
      </c>
      <c r="H11" s="91">
        <v>51.207340196126239</v>
      </c>
      <c r="I11" s="91">
        <v>54.050017779188273</v>
      </c>
      <c r="J11" s="91">
        <v>41.023741797135713</v>
      </c>
      <c r="K11" s="91">
        <v>27.177557073837477</v>
      </c>
      <c r="L11" s="91">
        <v>28.556084464976387</v>
      </c>
      <c r="M11" s="91">
        <v>31.221907023160576</v>
      </c>
      <c r="N11" s="91">
        <v>23.423173140177592</v>
      </c>
      <c r="O11" s="91">
        <v>20.510461340001317</v>
      </c>
      <c r="P11" s="91">
        <v>18.470461467998579</v>
      </c>
      <c r="Q11" s="91">
        <v>27.305031202415254</v>
      </c>
    </row>
    <row r="12" spans="1:17" x14ac:dyDescent="0.25">
      <c r="A12" s="92" t="s">
        <v>26</v>
      </c>
      <c r="B12" s="91">
        <v>71.179234353712616</v>
      </c>
      <c r="C12" s="91">
        <v>73.290933971649096</v>
      </c>
      <c r="D12" s="91">
        <v>75.02678734768368</v>
      </c>
      <c r="E12" s="91">
        <v>74.41461056759232</v>
      </c>
      <c r="F12" s="91">
        <v>72.839412810208771</v>
      </c>
      <c r="G12" s="91">
        <v>60.672853783159738</v>
      </c>
      <c r="H12" s="91">
        <v>61.54248680773425</v>
      </c>
      <c r="I12" s="91">
        <v>64.603615842078185</v>
      </c>
      <c r="J12" s="91">
        <v>63.743072876641001</v>
      </c>
      <c r="K12" s="91">
        <v>62.892844825812709</v>
      </c>
      <c r="L12" s="91">
        <v>67.514384881760691</v>
      </c>
      <c r="M12" s="91">
        <v>61.417811263437663</v>
      </c>
      <c r="N12" s="91">
        <v>66.316999433790798</v>
      </c>
      <c r="O12" s="91">
        <v>69.615000954642824</v>
      </c>
      <c r="P12" s="91">
        <v>67.383120564233693</v>
      </c>
      <c r="Q12" s="91">
        <v>72.089658810378936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263</v>
      </c>
      <c r="B15" s="204">
        <v>257.4184786472951</v>
      </c>
      <c r="C15" s="204">
        <v>263.45898428793294</v>
      </c>
      <c r="D15" s="204">
        <v>268.41636887724411</v>
      </c>
      <c r="E15" s="204">
        <v>265.96752161241682</v>
      </c>
      <c r="F15" s="204">
        <v>260.32506680580565</v>
      </c>
      <c r="G15" s="204">
        <v>216.71392806851227</v>
      </c>
      <c r="H15" s="204">
        <v>220.39222334101288</v>
      </c>
      <c r="I15" s="204">
        <v>231.22091089311039</v>
      </c>
      <c r="J15" s="204">
        <v>227.83093281343415</v>
      </c>
      <c r="K15" s="204">
        <v>223.06195403873511</v>
      </c>
      <c r="L15" s="204">
        <v>240.5460407472836</v>
      </c>
      <c r="M15" s="204">
        <v>218.54527926959531</v>
      </c>
      <c r="N15" s="204">
        <v>234.12677068931038</v>
      </c>
      <c r="O15" s="204">
        <v>247.50063994989782</v>
      </c>
      <c r="P15" s="204">
        <v>239.25690860267565</v>
      </c>
      <c r="Q15" s="204">
        <v>254.98091937750223</v>
      </c>
    </row>
    <row r="16" spans="1:17" x14ac:dyDescent="0.25">
      <c r="A16" s="152" t="s">
        <v>277</v>
      </c>
      <c r="B16" s="264">
        <v>257.4184786472951</v>
      </c>
      <c r="C16" s="264">
        <v>263.45898428793294</v>
      </c>
      <c r="D16" s="264">
        <v>268.41636887724411</v>
      </c>
      <c r="E16" s="264">
        <v>265.96752161241682</v>
      </c>
      <c r="F16" s="264">
        <v>260.32506680580565</v>
      </c>
      <c r="G16" s="264">
        <v>216.71392806851227</v>
      </c>
      <c r="H16" s="264">
        <v>220.39222334101288</v>
      </c>
      <c r="I16" s="264">
        <v>231.22091089311039</v>
      </c>
      <c r="J16" s="264">
        <v>227.83093281343415</v>
      </c>
      <c r="K16" s="264">
        <v>223.06195403873511</v>
      </c>
      <c r="L16" s="264">
        <v>240.5460407472836</v>
      </c>
      <c r="M16" s="264">
        <v>218.54527926959531</v>
      </c>
      <c r="N16" s="264">
        <v>234.12677068931038</v>
      </c>
      <c r="O16" s="264">
        <v>247.50063994989782</v>
      </c>
      <c r="P16" s="264">
        <v>239.25690860267565</v>
      </c>
      <c r="Q16" s="264">
        <v>254.98091937750223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99.610261842447699</v>
      </c>
      <c r="C18" s="83">
        <v>88.844828321021325</v>
      </c>
      <c r="D18" s="83">
        <v>79.727610223117267</v>
      </c>
      <c r="E18" s="83">
        <v>76.508401328360918</v>
      </c>
      <c r="F18" s="83">
        <v>74.452289863422976</v>
      </c>
      <c r="G18" s="83">
        <v>59.770738024974555</v>
      </c>
      <c r="H18" s="83">
        <v>65.331850081162187</v>
      </c>
      <c r="I18" s="83">
        <v>67.830008041963296</v>
      </c>
      <c r="J18" s="83">
        <v>64.773870950901284</v>
      </c>
      <c r="K18" s="83">
        <v>49.608160498649923</v>
      </c>
      <c r="L18" s="83">
        <v>62.929687498677161</v>
      </c>
      <c r="M18" s="83">
        <v>54.060158140959544</v>
      </c>
      <c r="N18" s="83">
        <v>43.427865222185424</v>
      </c>
      <c r="O18" s="83">
        <v>60.761261716422979</v>
      </c>
      <c r="P18" s="83">
        <v>56.497830146503091</v>
      </c>
      <c r="Q18" s="83">
        <v>53.750534017264314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157.8082168048474</v>
      </c>
      <c r="C21" s="83">
        <v>174.6141559669116</v>
      </c>
      <c r="D21" s="83">
        <v>188.68875865412684</v>
      </c>
      <c r="E21" s="83">
        <v>189.4591202840559</v>
      </c>
      <c r="F21" s="83">
        <v>185.87277694238267</v>
      </c>
      <c r="G21" s="83">
        <v>156.94319004353773</v>
      </c>
      <c r="H21" s="83">
        <v>155.06037325985068</v>
      </c>
      <c r="I21" s="83">
        <v>163.39090285114708</v>
      </c>
      <c r="J21" s="83">
        <v>163.05706186253286</v>
      </c>
      <c r="K21" s="83">
        <v>173.45379354008517</v>
      </c>
      <c r="L21" s="83">
        <v>177.61635324860643</v>
      </c>
      <c r="M21" s="83">
        <v>164.48512112863577</v>
      </c>
      <c r="N21" s="83">
        <v>190.69890546712494</v>
      </c>
      <c r="O21" s="83">
        <v>186.73937823347484</v>
      </c>
      <c r="P21" s="83">
        <v>182.75907845617255</v>
      </c>
      <c r="Q21" s="83">
        <v>201.23038536023793</v>
      </c>
    </row>
    <row r="22" spans="1:17" x14ac:dyDescent="0.25">
      <c r="A22" s="152" t="s">
        <v>276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2" t="s">
        <v>275</v>
      </c>
      <c r="B23" s="264">
        <v>0</v>
      </c>
      <c r="C23" s="264">
        <v>0</v>
      </c>
      <c r="D23" s="264">
        <v>0</v>
      </c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>
        <v>0</v>
      </c>
      <c r="K23" s="26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</row>
    <row r="24" spans="1:17" x14ac:dyDescent="0.25">
      <c r="A24" s="156" t="s">
        <v>262</v>
      </c>
      <c r="B24" s="204">
        <v>448.73069952864944</v>
      </c>
      <c r="C24" s="204">
        <v>448.08830963484411</v>
      </c>
      <c r="D24" s="204">
        <v>455.39245820264739</v>
      </c>
      <c r="E24" s="204">
        <v>463.43375325605473</v>
      </c>
      <c r="F24" s="204">
        <v>437.06205990531214</v>
      </c>
      <c r="G24" s="204">
        <v>362.96274879166333</v>
      </c>
      <c r="H24" s="204">
        <v>368.68512047034875</v>
      </c>
      <c r="I24" s="204">
        <v>386.54075307275332</v>
      </c>
      <c r="J24" s="204">
        <v>390.38585437742682</v>
      </c>
      <c r="K24" s="204">
        <v>392.44627139031843</v>
      </c>
      <c r="L24" s="204">
        <v>423.66024342621427</v>
      </c>
      <c r="M24" s="204">
        <v>380.90401296175844</v>
      </c>
      <c r="N24" s="204">
        <v>415.91776184344241</v>
      </c>
      <c r="O24" s="204">
        <v>442.80293382991806</v>
      </c>
      <c r="P24" s="204">
        <v>429.11184387763251</v>
      </c>
      <c r="Q24" s="204">
        <v>451.41289193084873</v>
      </c>
    </row>
    <row r="25" spans="1:17" x14ac:dyDescent="0.25">
      <c r="A25" s="152" t="s">
        <v>274</v>
      </c>
      <c r="B25" s="264">
        <v>448.73069952864944</v>
      </c>
      <c r="C25" s="264">
        <v>448.08830963484411</v>
      </c>
      <c r="D25" s="264">
        <v>455.39245820264739</v>
      </c>
      <c r="E25" s="264">
        <v>463.43375325605473</v>
      </c>
      <c r="F25" s="264">
        <v>437.06205990531214</v>
      </c>
      <c r="G25" s="264">
        <v>362.96274879166333</v>
      </c>
      <c r="H25" s="264">
        <v>368.68512047034875</v>
      </c>
      <c r="I25" s="264">
        <v>386.54075307275332</v>
      </c>
      <c r="J25" s="264">
        <v>390.38585437742682</v>
      </c>
      <c r="K25" s="264">
        <v>392.44627139031843</v>
      </c>
      <c r="L25" s="264">
        <v>423.66024342621427</v>
      </c>
      <c r="M25" s="264">
        <v>380.90401296175844</v>
      </c>
      <c r="N25" s="264">
        <v>415.91776184344241</v>
      </c>
      <c r="O25" s="264">
        <v>442.80293382991806</v>
      </c>
      <c r="P25" s="264">
        <v>429.11184387763251</v>
      </c>
      <c r="Q25" s="264">
        <v>451.41289193084873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173.64014701538667</v>
      </c>
      <c r="C27" s="83">
        <v>151.10636310149843</v>
      </c>
      <c r="D27" s="83">
        <v>135.26504571236663</v>
      </c>
      <c r="E27" s="83">
        <v>133.31167417836897</v>
      </c>
      <c r="F27" s="83">
        <v>124.99860874576883</v>
      </c>
      <c r="G27" s="83">
        <v>100.10686237015929</v>
      </c>
      <c r="H27" s="83">
        <v>109.29097521038396</v>
      </c>
      <c r="I27" s="83">
        <v>113.39399316522913</v>
      </c>
      <c r="J27" s="83">
        <v>110.98933160760747</v>
      </c>
      <c r="K27" s="83">
        <v>87.278611460773305</v>
      </c>
      <c r="L27" s="83">
        <v>110.83452731793187</v>
      </c>
      <c r="M27" s="83">
        <v>94.221807243143445</v>
      </c>
      <c r="N27" s="83">
        <v>77.148035876764951</v>
      </c>
      <c r="O27" s="83">
        <v>108.70786013598222</v>
      </c>
      <c r="P27" s="83">
        <v>101.32993948154738</v>
      </c>
      <c r="Q27" s="83">
        <v>95.158822325987742</v>
      </c>
    </row>
    <row r="28" spans="1:17" x14ac:dyDescent="0.25">
      <c r="A28" s="154" t="s">
        <v>125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275.09055251326276</v>
      </c>
      <c r="C30" s="83">
        <v>296.98194653334571</v>
      </c>
      <c r="D30" s="83">
        <v>320.12741249028079</v>
      </c>
      <c r="E30" s="83">
        <v>330.12207907768578</v>
      </c>
      <c r="F30" s="83">
        <v>312.06345115954332</v>
      </c>
      <c r="G30" s="83">
        <v>262.85588642150407</v>
      </c>
      <c r="H30" s="83">
        <v>259.39414525996477</v>
      </c>
      <c r="I30" s="83">
        <v>273.1467599075242</v>
      </c>
      <c r="J30" s="83">
        <v>279.39652276981934</v>
      </c>
      <c r="K30" s="83">
        <v>305.1676599295451</v>
      </c>
      <c r="L30" s="83">
        <v>312.82571610828239</v>
      </c>
      <c r="M30" s="83">
        <v>286.68220571861502</v>
      </c>
      <c r="N30" s="83">
        <v>338.76972596667747</v>
      </c>
      <c r="O30" s="83">
        <v>334.09507369393583</v>
      </c>
      <c r="P30" s="83">
        <v>327.78190439608511</v>
      </c>
      <c r="Q30" s="83">
        <v>356.254069604861</v>
      </c>
    </row>
    <row r="31" spans="1:17" x14ac:dyDescent="0.25">
      <c r="A31" s="152" t="s">
        <v>273</v>
      </c>
      <c r="B31" s="264">
        <v>0</v>
      </c>
      <c r="C31" s="264">
        <v>0</v>
      </c>
      <c r="D31" s="264">
        <v>0</v>
      </c>
      <c r="E31" s="264">
        <v>0</v>
      </c>
      <c r="F31" s="264">
        <v>0</v>
      </c>
      <c r="G31" s="264">
        <v>0</v>
      </c>
      <c r="H31" s="264">
        <v>0</v>
      </c>
      <c r="I31" s="264">
        <v>0</v>
      </c>
      <c r="J31" s="264">
        <v>0</v>
      </c>
      <c r="K31" s="264">
        <v>0</v>
      </c>
      <c r="L31" s="264">
        <v>0</v>
      </c>
      <c r="M31" s="264">
        <v>0</v>
      </c>
      <c r="N31" s="264">
        <v>0</v>
      </c>
      <c r="O31" s="264">
        <v>0</v>
      </c>
      <c r="P31" s="264">
        <v>0</v>
      </c>
      <c r="Q31" s="264">
        <v>0</v>
      </c>
    </row>
    <row r="32" spans="1:17" x14ac:dyDescent="0.25">
      <c r="A32" s="152" t="s">
        <v>272</v>
      </c>
      <c r="B32" s="264">
        <v>0</v>
      </c>
      <c r="C32" s="264">
        <v>0</v>
      </c>
      <c r="D32" s="264">
        <v>0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>
        <v>0</v>
      </c>
      <c r="K32" s="264">
        <v>0</v>
      </c>
      <c r="L32" s="264">
        <v>0</v>
      </c>
      <c r="M32" s="264">
        <v>0</v>
      </c>
      <c r="N32" s="264">
        <v>0</v>
      </c>
      <c r="O32" s="264">
        <v>0</v>
      </c>
      <c r="P32" s="264">
        <v>0</v>
      </c>
      <c r="Q32" s="264">
        <v>0</v>
      </c>
    </row>
    <row r="33" spans="1:17" x14ac:dyDescent="0.25">
      <c r="A33" s="156" t="s">
        <v>261</v>
      </c>
      <c r="B33" s="204">
        <v>6964.3452632565532</v>
      </c>
      <c r="C33" s="204">
        <v>7159.6107313479415</v>
      </c>
      <c r="D33" s="204">
        <v>7307.623036195735</v>
      </c>
      <c r="E33" s="204">
        <v>6990.670758704513</v>
      </c>
      <c r="F33" s="204">
        <v>6915.1496773743447</v>
      </c>
      <c r="G33" s="204">
        <v>5397.8084064936302</v>
      </c>
      <c r="H33" s="204">
        <v>5451.1013580115177</v>
      </c>
      <c r="I33" s="204">
        <v>5902.8097805973275</v>
      </c>
      <c r="J33" s="204">
        <v>5432.3800706048969</v>
      </c>
      <c r="K33" s="204">
        <v>5208.0997626246799</v>
      </c>
      <c r="L33" s="204">
        <v>5808.7501331096937</v>
      </c>
      <c r="M33" s="204">
        <v>4922.3764145061214</v>
      </c>
      <c r="N33" s="204">
        <v>5606.5893848979931</v>
      </c>
      <c r="O33" s="204">
        <v>5573.0739692437073</v>
      </c>
      <c r="P33" s="204">
        <v>5216.1286530711604</v>
      </c>
      <c r="Q33" s="204">
        <v>5959.1529361273024</v>
      </c>
    </row>
    <row r="34" spans="1:17" x14ac:dyDescent="0.25">
      <c r="A34" s="150" t="s">
        <v>33</v>
      </c>
      <c r="B34" s="87">
        <v>1435.7839755491202</v>
      </c>
      <c r="C34" s="87">
        <v>1162.6400331466029</v>
      </c>
      <c r="D34" s="87">
        <v>1069.7472374315926</v>
      </c>
      <c r="E34" s="87">
        <v>1119.8523595025083</v>
      </c>
      <c r="F34" s="87">
        <v>1424.6737885996706</v>
      </c>
      <c r="G34" s="87">
        <v>1819.3210289390336</v>
      </c>
      <c r="H34" s="87">
        <v>1836.1511904312299</v>
      </c>
      <c r="I34" s="87">
        <v>2062.5728707105936</v>
      </c>
      <c r="J34" s="87">
        <v>1521.1878064494622</v>
      </c>
      <c r="K34" s="87">
        <v>1334.5046016600688</v>
      </c>
      <c r="L34" s="87">
        <v>1336.1269395636939</v>
      </c>
      <c r="M34" s="87">
        <v>1165.2222236487373</v>
      </c>
      <c r="N34" s="87">
        <v>1357.2353812798592</v>
      </c>
      <c r="O34" s="87">
        <v>724.09738415303104</v>
      </c>
      <c r="P34" s="87">
        <v>575.31879981858629</v>
      </c>
      <c r="Q34" s="87">
        <v>1015.7873146993296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1.1054734113887952E-12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1.0974836435879784E-12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163.32621326622981</v>
      </c>
      <c r="C37" s="87">
        <v>210.76395800366672</v>
      </c>
      <c r="D37" s="87">
        <v>211.15255135394156</v>
      </c>
      <c r="E37" s="87">
        <v>146.44876022989681</v>
      </c>
      <c r="F37" s="87">
        <v>221.20698024086607</v>
      </c>
      <c r="G37" s="87">
        <v>142.25064910213985</v>
      </c>
      <c r="H37" s="87">
        <v>149.75841980532965</v>
      </c>
      <c r="I37" s="87">
        <v>164.94399172905264</v>
      </c>
      <c r="J37" s="87">
        <v>136.14009340867986</v>
      </c>
      <c r="K37" s="87">
        <v>88.089653259030257</v>
      </c>
      <c r="L37" s="87">
        <v>104.5991519486097</v>
      </c>
      <c r="M37" s="87">
        <v>98.491882051567345</v>
      </c>
      <c r="N37" s="87">
        <v>74.442942475773947</v>
      </c>
      <c r="O37" s="87">
        <v>80.024443334753229</v>
      </c>
      <c r="P37" s="87">
        <v>73.017715019576443</v>
      </c>
      <c r="Q37" s="87">
        <v>103.09270828141329</v>
      </c>
    </row>
    <row r="38" spans="1:17" x14ac:dyDescent="0.25">
      <c r="A38" s="150" t="s">
        <v>29</v>
      </c>
      <c r="B38" s="87">
        <v>965.62345512855813</v>
      </c>
      <c r="C38" s="87">
        <v>1479.0921147908794</v>
      </c>
      <c r="D38" s="87">
        <v>1621.8534744925071</v>
      </c>
      <c r="E38" s="87">
        <v>1368.0696006952501</v>
      </c>
      <c r="F38" s="87">
        <v>1142.5180402927585</v>
      </c>
      <c r="G38" s="87">
        <v>893.94013836197564</v>
      </c>
      <c r="H38" s="87">
        <v>876.75658040853705</v>
      </c>
      <c r="I38" s="87">
        <v>820.32294104578955</v>
      </c>
      <c r="J38" s="87">
        <v>627.77458180858684</v>
      </c>
      <c r="K38" s="87">
        <v>512.27578271380276</v>
      </c>
      <c r="L38" s="87">
        <v>517.74494242862193</v>
      </c>
      <c r="M38" s="87">
        <v>648.13477868952373</v>
      </c>
      <c r="N38" s="87">
        <v>653.20113065259966</v>
      </c>
      <c r="O38" s="87">
        <v>407.26743026060785</v>
      </c>
      <c r="P38" s="87">
        <v>234.29249580810006</v>
      </c>
      <c r="Q38" s="87">
        <v>340.14585022424825</v>
      </c>
    </row>
    <row r="39" spans="1:17" x14ac:dyDescent="0.25">
      <c r="A39" s="150" t="s">
        <v>28</v>
      </c>
      <c r="B39" s="87">
        <v>0</v>
      </c>
      <c r="C39" s="87">
        <v>25.058861239025521</v>
      </c>
      <c r="D39" s="87">
        <v>49.399851548822923</v>
      </c>
      <c r="E39" s="87">
        <v>5.636034469309954</v>
      </c>
      <c r="F39" s="87">
        <v>5.6357879811898179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4399.6116193126445</v>
      </c>
      <c r="C40" s="87">
        <v>4282.0557641677669</v>
      </c>
      <c r="D40" s="87">
        <v>4355.4699213688709</v>
      </c>
      <c r="E40" s="87">
        <v>4350.6640038075484</v>
      </c>
      <c r="F40" s="87">
        <v>4121.1150802598586</v>
      </c>
      <c r="G40" s="87">
        <v>2542.2965900904815</v>
      </c>
      <c r="H40" s="87">
        <v>2588.4351673664214</v>
      </c>
      <c r="I40" s="87">
        <v>2854.9699771118912</v>
      </c>
      <c r="J40" s="87">
        <v>3147.2775889381687</v>
      </c>
      <c r="K40" s="87">
        <v>3273.2297249917783</v>
      </c>
      <c r="L40" s="87">
        <v>3850.279099168768</v>
      </c>
      <c r="M40" s="87">
        <v>3010.5275301162933</v>
      </c>
      <c r="N40" s="87">
        <v>3521.7099304897602</v>
      </c>
      <c r="O40" s="87">
        <v>4361.6847114953143</v>
      </c>
      <c r="P40" s="87">
        <v>4333.4996424248975</v>
      </c>
      <c r="Q40" s="87">
        <v>4500.1270629223109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1016.2856184607261</v>
      </c>
      <c r="C44" s="204">
        <v>1045.850071418974</v>
      </c>
      <c r="D44" s="204">
        <v>1067.1367713131103</v>
      </c>
      <c r="E44" s="204">
        <v>1052.4309196205609</v>
      </c>
      <c r="F44" s="204">
        <v>1036.5475016900859</v>
      </c>
      <c r="G44" s="204">
        <v>903.05921934412186</v>
      </c>
      <c r="H44" s="204">
        <v>916.55101329060324</v>
      </c>
      <c r="I44" s="204">
        <v>960.62910833857995</v>
      </c>
      <c r="J44" s="204">
        <v>921.93218115387754</v>
      </c>
      <c r="K44" s="204">
        <v>893.04941290031047</v>
      </c>
      <c r="L44" s="204">
        <v>952.21129599359938</v>
      </c>
      <c r="M44" s="204">
        <v>874.83503953177183</v>
      </c>
      <c r="N44" s="204">
        <v>925.75385758130824</v>
      </c>
      <c r="O44" s="204">
        <v>949.35243817436913</v>
      </c>
      <c r="P44" s="204">
        <v>913.30346246282511</v>
      </c>
      <c r="Q44" s="204">
        <v>983.18753927526518</v>
      </c>
    </row>
    <row r="45" spans="1:17" x14ac:dyDescent="0.25">
      <c r="A45" s="299" t="s">
        <v>271</v>
      </c>
      <c r="B45" s="298">
        <v>524.03047438913654</v>
      </c>
      <c r="C45" s="298">
        <v>536.32721801472076</v>
      </c>
      <c r="D45" s="298">
        <v>546.41903664296126</v>
      </c>
      <c r="E45" s="298">
        <v>541.43388328242008</v>
      </c>
      <c r="F45" s="298">
        <v>529.94745742610439</v>
      </c>
      <c r="G45" s="298">
        <v>441.16763928232854</v>
      </c>
      <c r="H45" s="298">
        <v>448.65559751563342</v>
      </c>
      <c r="I45" s="298">
        <v>470.69971146097481</v>
      </c>
      <c r="J45" s="298">
        <v>463.79868465591949</v>
      </c>
      <c r="K45" s="298">
        <v>454.09040643599661</v>
      </c>
      <c r="L45" s="298">
        <v>489.68301152125582</v>
      </c>
      <c r="M45" s="298">
        <v>444.89574708453335</v>
      </c>
      <c r="N45" s="298">
        <v>476.6152117603819</v>
      </c>
      <c r="O45" s="298">
        <v>503.84058846943475</v>
      </c>
      <c r="P45" s="298">
        <v>487.058706798304</v>
      </c>
      <c r="Q45" s="298">
        <v>519.06830016134393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202.77803303641141</v>
      </c>
      <c r="C47" s="83">
        <v>180.86268622493628</v>
      </c>
      <c r="D47" s="83">
        <v>162.30263509706018</v>
      </c>
      <c r="E47" s="83">
        <v>155.74924556130617</v>
      </c>
      <c r="F47" s="83">
        <v>151.56359007911107</v>
      </c>
      <c r="G47" s="83">
        <v>121.67614526512678</v>
      </c>
      <c r="H47" s="83">
        <v>132.9969805223659</v>
      </c>
      <c r="I47" s="83">
        <v>138.0825163711396</v>
      </c>
      <c r="J47" s="83">
        <v>131.86109443576333</v>
      </c>
      <c r="K47" s="83">
        <v>100.98804101510881</v>
      </c>
      <c r="L47" s="83">
        <v>128.10686383659279</v>
      </c>
      <c r="M47" s="83">
        <v>110.05103621552479</v>
      </c>
      <c r="N47" s="83">
        <v>88.406725630877489</v>
      </c>
      <c r="O47" s="83">
        <v>123.69256849414676</v>
      </c>
      <c r="P47" s="83">
        <v>115.01343994109561</v>
      </c>
      <c r="Q47" s="83">
        <v>109.42072996371665</v>
      </c>
    </row>
    <row r="48" spans="1:17" x14ac:dyDescent="0.25">
      <c r="A48" s="154" t="s">
        <v>125</v>
      </c>
      <c r="B48" s="83">
        <v>0</v>
      </c>
      <c r="C48" s="83">
        <v>0</v>
      </c>
      <c r="D48" s="83">
        <v>0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321.25244135272516</v>
      </c>
      <c r="C50" s="83">
        <v>355.46453178978442</v>
      </c>
      <c r="D50" s="83">
        <v>384.11640154590111</v>
      </c>
      <c r="E50" s="83">
        <v>385.68463772111386</v>
      </c>
      <c r="F50" s="83">
        <v>378.38386734699327</v>
      </c>
      <c r="G50" s="83">
        <v>319.49149401720177</v>
      </c>
      <c r="H50" s="83">
        <v>315.65861699326751</v>
      </c>
      <c r="I50" s="83">
        <v>332.61719508983521</v>
      </c>
      <c r="J50" s="83">
        <v>331.93759022015615</v>
      </c>
      <c r="K50" s="83">
        <v>353.10236542088779</v>
      </c>
      <c r="L50" s="83">
        <v>361.57614768466306</v>
      </c>
      <c r="M50" s="83">
        <v>334.84471086900857</v>
      </c>
      <c r="N50" s="83">
        <v>388.20848612950442</v>
      </c>
      <c r="O50" s="83">
        <v>380.14801997528798</v>
      </c>
      <c r="P50" s="83">
        <v>372.04526685720839</v>
      </c>
      <c r="Q50" s="83">
        <v>409.64757019762726</v>
      </c>
    </row>
    <row r="51" spans="1:17" x14ac:dyDescent="0.25">
      <c r="A51" s="299" t="s">
        <v>270</v>
      </c>
      <c r="B51" s="298">
        <v>492.2551440715896</v>
      </c>
      <c r="C51" s="298">
        <v>509.52285340425328</v>
      </c>
      <c r="D51" s="298">
        <v>520.71773467014896</v>
      </c>
      <c r="E51" s="298">
        <v>510.9970363381409</v>
      </c>
      <c r="F51" s="298">
        <v>506.60004426398154</v>
      </c>
      <c r="G51" s="298">
        <v>461.89158006179332</v>
      </c>
      <c r="H51" s="298">
        <v>467.89541577496982</v>
      </c>
      <c r="I51" s="298">
        <v>489.92939687760514</v>
      </c>
      <c r="J51" s="298">
        <v>458.13349649795805</v>
      </c>
      <c r="K51" s="298">
        <v>438.95900646431392</v>
      </c>
      <c r="L51" s="298">
        <v>462.52828447234361</v>
      </c>
      <c r="M51" s="298">
        <v>429.93929244723853</v>
      </c>
      <c r="N51" s="298">
        <v>449.1386458209264</v>
      </c>
      <c r="O51" s="298">
        <v>445.51184970493443</v>
      </c>
      <c r="P51" s="298">
        <v>426.24475566452111</v>
      </c>
      <c r="Q51" s="298">
        <v>464.1192391139212</v>
      </c>
    </row>
    <row r="52" spans="1:17" x14ac:dyDescent="0.25">
      <c r="A52" s="150" t="s">
        <v>33</v>
      </c>
      <c r="B52" s="87">
        <v>101.48434935707405</v>
      </c>
      <c r="C52" s="87">
        <v>82.74076474257464</v>
      </c>
      <c r="D52" s="87">
        <v>76.226750529679151</v>
      </c>
      <c r="E52" s="87">
        <v>81.857844060174514</v>
      </c>
      <c r="F52" s="87">
        <v>104.37081452159821</v>
      </c>
      <c r="G52" s="87">
        <v>155.67967615993399</v>
      </c>
      <c r="H52" s="87">
        <v>157.60608145909123</v>
      </c>
      <c r="I52" s="87">
        <v>171.19221525398603</v>
      </c>
      <c r="J52" s="87">
        <v>128.28761602483945</v>
      </c>
      <c r="K52" s="87">
        <v>112.4772644085339</v>
      </c>
      <c r="L52" s="87">
        <v>106.39061537027001</v>
      </c>
      <c r="M52" s="87">
        <v>101.77499162863199</v>
      </c>
      <c r="N52" s="87">
        <v>108.72686037081267</v>
      </c>
      <c r="O52" s="87">
        <v>57.884386024809729</v>
      </c>
      <c r="P52" s="87">
        <v>47.013146639604827</v>
      </c>
      <c r="Q52" s="87">
        <v>79.112994858998675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8.0986371267506766E-14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8.773290481592925E-14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11.544253709851349</v>
      </c>
      <c r="C55" s="87">
        <v>14.999286596211956</v>
      </c>
      <c r="D55" s="87">
        <v>15.046052275308101</v>
      </c>
      <c r="E55" s="87">
        <v>10.704964521421745</v>
      </c>
      <c r="F55" s="87">
        <v>16.205501140226154</v>
      </c>
      <c r="G55" s="87">
        <v>12.172417420292266</v>
      </c>
      <c r="H55" s="87">
        <v>12.854517554995192</v>
      </c>
      <c r="I55" s="87">
        <v>13.690244712276993</v>
      </c>
      <c r="J55" s="87">
        <v>11.481217476731553</v>
      </c>
      <c r="K55" s="87">
        <v>7.4245403192666162</v>
      </c>
      <c r="L55" s="87">
        <v>8.3288255131319193</v>
      </c>
      <c r="M55" s="87">
        <v>8.602659877098489</v>
      </c>
      <c r="N55" s="87">
        <v>5.9635546816672305</v>
      </c>
      <c r="O55" s="87">
        <v>6.3971585463294582</v>
      </c>
      <c r="P55" s="87">
        <v>5.966765808081842</v>
      </c>
      <c r="Q55" s="87">
        <v>8.0292131849292172</v>
      </c>
    </row>
    <row r="56" spans="1:17" x14ac:dyDescent="0.25">
      <c r="A56" s="150" t="s">
        <v>29</v>
      </c>
      <c r="B56" s="87">
        <v>68.252376218485622</v>
      </c>
      <c r="C56" s="87">
        <v>105.26148181160876</v>
      </c>
      <c r="D56" s="87">
        <v>115.56806680114413</v>
      </c>
      <c r="E56" s="87">
        <v>100.00177888353699</v>
      </c>
      <c r="F56" s="87">
        <v>83.700240311280851</v>
      </c>
      <c r="G56" s="87">
        <v>76.494642249981155</v>
      </c>
      <c r="H56" s="87">
        <v>75.256422102805885</v>
      </c>
      <c r="I56" s="87">
        <v>68.086273942366006</v>
      </c>
      <c r="J56" s="87">
        <v>52.942644004745866</v>
      </c>
      <c r="K56" s="87">
        <v>43.176605453973643</v>
      </c>
      <c r="L56" s="87">
        <v>41.226025311497182</v>
      </c>
      <c r="M56" s="87">
        <v>56.610584948160671</v>
      </c>
      <c r="N56" s="87">
        <v>52.32733327328274</v>
      </c>
      <c r="O56" s="87">
        <v>32.55698151169549</v>
      </c>
      <c r="P56" s="87">
        <v>19.145606688775825</v>
      </c>
      <c r="Q56" s="87">
        <v>26.491723720792837</v>
      </c>
    </row>
    <row r="57" spans="1:17" x14ac:dyDescent="0.25">
      <c r="A57" s="150" t="s">
        <v>28</v>
      </c>
      <c r="B57" s="87">
        <v>0</v>
      </c>
      <c r="C57" s="87">
        <v>1.7833459053388618</v>
      </c>
      <c r="D57" s="87">
        <v>3.5200746760106578</v>
      </c>
      <c r="E57" s="87">
        <v>0.4119771921644188</v>
      </c>
      <c r="F57" s="87">
        <v>0.4128747133376936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310.97416478617856</v>
      </c>
      <c r="C58" s="87">
        <v>304.73797434851912</v>
      </c>
      <c r="D58" s="87">
        <v>310.35679038800686</v>
      </c>
      <c r="E58" s="87">
        <v>318.02047168084323</v>
      </c>
      <c r="F58" s="87">
        <v>301.91061357753853</v>
      </c>
      <c r="G58" s="87">
        <v>217.5448442315859</v>
      </c>
      <c r="H58" s="87">
        <v>222.17839465807748</v>
      </c>
      <c r="I58" s="87">
        <v>236.96066296897612</v>
      </c>
      <c r="J58" s="87">
        <v>265.42201899164121</v>
      </c>
      <c r="K58" s="87">
        <v>275.88059628253973</v>
      </c>
      <c r="L58" s="87">
        <v>306.58281827744452</v>
      </c>
      <c r="M58" s="87">
        <v>262.95105599334738</v>
      </c>
      <c r="N58" s="87">
        <v>282.12089749516372</v>
      </c>
      <c r="O58" s="87">
        <v>348.67332362209964</v>
      </c>
      <c r="P58" s="87">
        <v>354.11923652805859</v>
      </c>
      <c r="Q58" s="87">
        <v>350.48530734920047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0</v>
      </c>
      <c r="C62" s="302">
        <v>0</v>
      </c>
      <c r="D62" s="302">
        <v>0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2">
        <v>0</v>
      </c>
      <c r="L62" s="302">
        <v>0</v>
      </c>
      <c r="M62" s="302">
        <v>0</v>
      </c>
      <c r="N62" s="302">
        <v>0</v>
      </c>
      <c r="O62" s="302">
        <v>0</v>
      </c>
      <c r="P62" s="302">
        <v>0</v>
      </c>
      <c r="Q62" s="302">
        <v>0</v>
      </c>
    </row>
    <row r="63" spans="1:17" x14ac:dyDescent="0.25">
      <c r="A63" s="152" t="s">
        <v>268</v>
      </c>
      <c r="B63" s="151">
        <v>0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</v>
      </c>
      <c r="K63" s="151">
        <v>0</v>
      </c>
      <c r="L63" s="151">
        <v>0</v>
      </c>
      <c r="M63" s="151">
        <v>0</v>
      </c>
      <c r="N63" s="151">
        <v>0</v>
      </c>
      <c r="O63" s="151">
        <v>0</v>
      </c>
      <c r="P63" s="151">
        <v>0</v>
      </c>
      <c r="Q63" s="151">
        <v>0</v>
      </c>
    </row>
    <row r="64" spans="1:17" x14ac:dyDescent="0.25">
      <c r="A64" s="301" t="s">
        <v>267</v>
      </c>
      <c r="B64" s="300">
        <v>0</v>
      </c>
      <c r="C64" s="300">
        <v>0</v>
      </c>
      <c r="D64" s="300">
        <v>0</v>
      </c>
      <c r="E64" s="300">
        <v>0</v>
      </c>
      <c r="F64" s="300">
        <v>0</v>
      </c>
      <c r="G64" s="300">
        <v>0</v>
      </c>
      <c r="H64" s="300">
        <v>0</v>
      </c>
      <c r="I64" s="300">
        <v>0</v>
      </c>
      <c r="J64" s="300">
        <v>0</v>
      </c>
      <c r="K64" s="300">
        <v>0</v>
      </c>
      <c r="L64" s="300">
        <v>0</v>
      </c>
      <c r="M64" s="300">
        <v>0</v>
      </c>
      <c r="N64" s="300">
        <v>0</v>
      </c>
      <c r="O64" s="300">
        <v>0</v>
      </c>
      <c r="P64" s="300">
        <v>0</v>
      </c>
      <c r="Q64" s="300">
        <v>0</v>
      </c>
    </row>
    <row r="65" spans="1:17" x14ac:dyDescent="0.25">
      <c r="A65" s="156" t="s">
        <v>259</v>
      </c>
      <c r="B65" s="204">
        <v>291.98425198130553</v>
      </c>
      <c r="C65" s="204">
        <v>301.13753104666768</v>
      </c>
      <c r="D65" s="204">
        <v>308.10894847311738</v>
      </c>
      <c r="E65" s="204">
        <v>304.58659729384095</v>
      </c>
      <c r="F65" s="204">
        <v>299.3221618728694</v>
      </c>
      <c r="G65" s="204">
        <v>256.68015794262271</v>
      </c>
      <c r="H65" s="204">
        <v>260.24558110867014</v>
      </c>
      <c r="I65" s="204">
        <v>272.96186751475136</v>
      </c>
      <c r="J65" s="204">
        <v>264.66925132838924</v>
      </c>
      <c r="K65" s="204">
        <v>258.73164429733828</v>
      </c>
      <c r="L65" s="204">
        <v>276.14320784392896</v>
      </c>
      <c r="M65" s="204">
        <v>252.89857844487972</v>
      </c>
      <c r="N65" s="204">
        <v>270.28996567150784</v>
      </c>
      <c r="O65" s="204">
        <v>278.94735015540726</v>
      </c>
      <c r="P65" s="204">
        <v>269.08579569699583</v>
      </c>
      <c r="Q65" s="204">
        <v>289.37383497700688</v>
      </c>
    </row>
    <row r="66" spans="1:17" x14ac:dyDescent="0.25">
      <c r="A66" s="299" t="s">
        <v>266</v>
      </c>
      <c r="B66" s="298">
        <v>201.27271076763108</v>
      </c>
      <c r="C66" s="298">
        <v>207.24393974035289</v>
      </c>
      <c r="D66" s="298">
        <v>212.15239257300692</v>
      </c>
      <c r="E66" s="298">
        <v>210.42134726018864</v>
      </c>
      <c r="F66" s="298">
        <v>205.96717849169377</v>
      </c>
      <c r="G66" s="298">
        <v>171.56393801962452</v>
      </c>
      <c r="H66" s="298">
        <v>174.02298942441161</v>
      </c>
      <c r="I66" s="298">
        <v>182.67890915080534</v>
      </c>
      <c r="J66" s="298">
        <v>180.24556160277115</v>
      </c>
      <c r="K66" s="298">
        <v>177.84138142136456</v>
      </c>
      <c r="L66" s="298">
        <v>190.90965763180296</v>
      </c>
      <c r="M66" s="298">
        <v>173.67044580695281</v>
      </c>
      <c r="N66" s="298">
        <v>187.52382443009972</v>
      </c>
      <c r="O66" s="298">
        <v>196.84954579033567</v>
      </c>
      <c r="P66" s="298">
        <v>190.53848301527879</v>
      </c>
      <c r="Q66" s="298">
        <v>203.84710764062606</v>
      </c>
    </row>
    <row r="67" spans="1:17" x14ac:dyDescent="0.25">
      <c r="A67" s="299" t="s">
        <v>265</v>
      </c>
      <c r="B67" s="298">
        <v>90.711541213674479</v>
      </c>
      <c r="C67" s="298">
        <v>93.893591306314789</v>
      </c>
      <c r="D67" s="298">
        <v>95.956555900110459</v>
      </c>
      <c r="E67" s="298">
        <v>94.165250033652313</v>
      </c>
      <c r="F67" s="298">
        <v>93.354983381175657</v>
      </c>
      <c r="G67" s="298">
        <v>85.116219922998198</v>
      </c>
      <c r="H67" s="298">
        <v>86.222591684258518</v>
      </c>
      <c r="I67" s="298">
        <v>90.282958363945994</v>
      </c>
      <c r="J67" s="298">
        <v>84.42368972561809</v>
      </c>
      <c r="K67" s="298">
        <v>80.890262875973718</v>
      </c>
      <c r="L67" s="298">
        <v>85.233550212126005</v>
      </c>
      <c r="M67" s="298">
        <v>79.228132637926905</v>
      </c>
      <c r="N67" s="298">
        <v>82.766141241408135</v>
      </c>
      <c r="O67" s="298">
        <v>82.09780436507161</v>
      </c>
      <c r="P67" s="298">
        <v>78.547312681717045</v>
      </c>
      <c r="Q67" s="298">
        <v>85.526727336380816</v>
      </c>
    </row>
    <row r="68" spans="1:17" x14ac:dyDescent="0.25">
      <c r="A68" s="150" t="s">
        <v>33</v>
      </c>
      <c r="B68" s="87">
        <v>18.701280931476347</v>
      </c>
      <c r="C68" s="87">
        <v>15.247260249870457</v>
      </c>
      <c r="D68" s="87">
        <v>14.046874076448173</v>
      </c>
      <c r="E68" s="87">
        <v>15.084557844756949</v>
      </c>
      <c r="F68" s="87">
        <v>19.233191480074879</v>
      </c>
      <c r="G68" s="87">
        <v>28.688259595027343</v>
      </c>
      <c r="H68" s="87">
        <v>29.043252723678787</v>
      </c>
      <c r="I68" s="87">
        <v>31.546871325764673</v>
      </c>
      <c r="J68" s="87">
        <v>23.640519572810906</v>
      </c>
      <c r="K68" s="87">
        <v>20.727027698693266</v>
      </c>
      <c r="L68" s="87">
        <v>19.605395305945031</v>
      </c>
      <c r="M68" s="87">
        <v>18.754839759072937</v>
      </c>
      <c r="N68" s="87">
        <v>20.035912665091498</v>
      </c>
      <c r="O68" s="87">
        <v>10.666789228624372</v>
      </c>
      <c r="P68" s="87">
        <v>8.6634645474884486</v>
      </c>
      <c r="Q68" s="87">
        <v>14.578743930090019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1.4923965028001783E-14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1.616719928039623E-14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2.1273460700087661</v>
      </c>
      <c r="C71" s="87">
        <v>2.7640308499246888</v>
      </c>
      <c r="D71" s="87">
        <v>2.7726487117750032</v>
      </c>
      <c r="E71" s="87">
        <v>1.9726839669849094</v>
      </c>
      <c r="F71" s="87">
        <v>2.9863090356168729</v>
      </c>
      <c r="G71" s="87">
        <v>2.2431025003779506</v>
      </c>
      <c r="H71" s="87">
        <v>2.368798199500922</v>
      </c>
      <c r="I71" s="87">
        <v>2.5228039003740643</v>
      </c>
      <c r="J71" s="87">
        <v>2.1157299113409151</v>
      </c>
      <c r="K71" s="87">
        <v>1.3681756367096376</v>
      </c>
      <c r="L71" s="87">
        <v>1.5348150403200109</v>
      </c>
      <c r="M71" s="87">
        <v>1.585276548933644</v>
      </c>
      <c r="N71" s="87">
        <v>1.0989488739753728</v>
      </c>
      <c r="O71" s="87">
        <v>1.1788523047742514</v>
      </c>
      <c r="P71" s="87">
        <v>1.0995406122834623</v>
      </c>
      <c r="Q71" s="87">
        <v>1.4796032332211866</v>
      </c>
    </row>
    <row r="72" spans="1:17" x14ac:dyDescent="0.25">
      <c r="A72" s="150" t="s">
        <v>29</v>
      </c>
      <c r="B72" s="87">
        <v>12.577376413102479</v>
      </c>
      <c r="C72" s="87">
        <v>19.397321410576353</v>
      </c>
      <c r="D72" s="87">
        <v>21.296592998309137</v>
      </c>
      <c r="E72" s="87">
        <v>18.428076569404968</v>
      </c>
      <c r="F72" s="87">
        <v>15.424069997096888</v>
      </c>
      <c r="G72" s="87">
        <v>14.096240489617527</v>
      </c>
      <c r="H72" s="87">
        <v>13.868064391785309</v>
      </c>
      <c r="I72" s="87">
        <v>12.546767502972495</v>
      </c>
      <c r="J72" s="87">
        <v>9.7561374247395634</v>
      </c>
      <c r="K72" s="87">
        <v>7.9564763766797535</v>
      </c>
      <c r="L72" s="87">
        <v>7.597028368638024</v>
      </c>
      <c r="M72" s="87">
        <v>10.43205636650182</v>
      </c>
      <c r="N72" s="87">
        <v>9.6427495090447355</v>
      </c>
      <c r="O72" s="87">
        <v>5.9995187572107929</v>
      </c>
      <c r="P72" s="87">
        <v>3.5281042994181773</v>
      </c>
      <c r="Q72" s="87">
        <v>4.8818282897831713</v>
      </c>
    </row>
    <row r="73" spans="1:17" x14ac:dyDescent="0.25">
      <c r="A73" s="150" t="s">
        <v>28</v>
      </c>
      <c r="B73" s="87">
        <v>0</v>
      </c>
      <c r="C73" s="87">
        <v>0.32863050297927865</v>
      </c>
      <c r="D73" s="87">
        <v>0.64867051750243276</v>
      </c>
      <c r="E73" s="87">
        <v>7.5918121925571222E-2</v>
      </c>
      <c r="F73" s="87">
        <v>7.6083514872461011E-2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57.305537799086878</v>
      </c>
      <c r="C74" s="87">
        <v>56.156348292964005</v>
      </c>
      <c r="D74" s="87">
        <v>57.191769596075723</v>
      </c>
      <c r="E74" s="87">
        <v>58.604013530579913</v>
      </c>
      <c r="F74" s="87">
        <v>55.635329353514535</v>
      </c>
      <c r="G74" s="87">
        <v>40.088617337975386</v>
      </c>
      <c r="H74" s="87">
        <v>40.942476369293502</v>
      </c>
      <c r="I74" s="87">
        <v>43.666515634834767</v>
      </c>
      <c r="J74" s="87">
        <v>48.911302816726703</v>
      </c>
      <c r="K74" s="87">
        <v>50.838583163891066</v>
      </c>
      <c r="L74" s="87">
        <v>56.496311497222933</v>
      </c>
      <c r="M74" s="87">
        <v>48.455959963418508</v>
      </c>
      <c r="N74" s="87">
        <v>51.988530193296526</v>
      </c>
      <c r="O74" s="87">
        <v>64.252644074462182</v>
      </c>
      <c r="P74" s="87">
        <v>65.256203222526949</v>
      </c>
      <c r="Q74" s="87">
        <v>64.586551883286447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0</v>
      </c>
      <c r="C78" s="298">
        <v>0</v>
      </c>
      <c r="D78" s="298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298">
        <v>0</v>
      </c>
      <c r="L78" s="298">
        <v>0</v>
      </c>
      <c r="M78" s="298">
        <v>0</v>
      </c>
      <c r="N78" s="298">
        <v>0</v>
      </c>
      <c r="O78" s="298">
        <v>0</v>
      </c>
      <c r="P78" s="298">
        <v>0</v>
      </c>
      <c r="Q78" s="298">
        <v>0</v>
      </c>
    </row>
    <row r="79" spans="1:17" x14ac:dyDescent="0.25">
      <c r="A79" s="243" t="s">
        <v>258</v>
      </c>
      <c r="B79" s="278">
        <v>0</v>
      </c>
      <c r="C79" s="278">
        <v>0</v>
      </c>
      <c r="D79" s="278">
        <v>0</v>
      </c>
      <c r="E79" s="278">
        <v>0</v>
      </c>
      <c r="F79" s="278">
        <v>0</v>
      </c>
      <c r="G79" s="278">
        <v>0</v>
      </c>
      <c r="H79" s="278">
        <v>0</v>
      </c>
      <c r="I79" s="278">
        <v>0</v>
      </c>
      <c r="J79" s="278">
        <v>0</v>
      </c>
      <c r="K79" s="278">
        <v>0</v>
      </c>
      <c r="L79" s="278">
        <v>0</v>
      </c>
      <c r="M79" s="278">
        <v>0</v>
      </c>
      <c r="N79" s="278">
        <v>0</v>
      </c>
      <c r="O79" s="278">
        <v>0</v>
      </c>
      <c r="P79" s="278">
        <v>0</v>
      </c>
      <c r="Q79" s="278">
        <v>0</v>
      </c>
    </row>
    <row r="81" spans="1:17" ht="12.75" x14ac:dyDescent="0.25">
      <c r="A81" s="80" t="s">
        <v>134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</v>
      </c>
      <c r="C83" s="77">
        <f t="shared" si="0"/>
        <v>1</v>
      </c>
      <c r="D83" s="77">
        <f t="shared" si="0"/>
        <v>1.0000000000000002</v>
      </c>
      <c r="E83" s="77">
        <f t="shared" si="0"/>
        <v>1</v>
      </c>
      <c r="F83" s="77">
        <f t="shared" si="0"/>
        <v>1</v>
      </c>
      <c r="G83" s="77">
        <f t="shared" si="0"/>
        <v>1</v>
      </c>
      <c r="H83" s="77">
        <f t="shared" si="0"/>
        <v>1</v>
      </c>
      <c r="I83" s="77">
        <f t="shared" si="0"/>
        <v>1</v>
      </c>
      <c r="J83" s="77">
        <f t="shared" si="0"/>
        <v>1</v>
      </c>
      <c r="K83" s="77">
        <f t="shared" si="0"/>
        <v>1</v>
      </c>
      <c r="L83" s="77">
        <f t="shared" si="0"/>
        <v>1</v>
      </c>
      <c r="M83" s="77">
        <f t="shared" si="0"/>
        <v>1.0000000000000002</v>
      </c>
      <c r="N83" s="77">
        <f t="shared" si="0"/>
        <v>1</v>
      </c>
      <c r="O83" s="77">
        <f t="shared" si="0"/>
        <v>1</v>
      </c>
      <c r="P83" s="77">
        <f t="shared" si="0"/>
        <v>1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0</v>
      </c>
      <c r="C84" s="203">
        <f t="shared" si="1"/>
        <v>0</v>
      </c>
      <c r="D84" s="203">
        <f t="shared" si="1"/>
        <v>0</v>
      </c>
      <c r="E84" s="203">
        <f t="shared" si="1"/>
        <v>0</v>
      </c>
      <c r="F84" s="203">
        <f t="shared" si="1"/>
        <v>0</v>
      </c>
      <c r="G84" s="203">
        <f t="shared" si="1"/>
        <v>0</v>
      </c>
      <c r="H84" s="203">
        <f t="shared" si="1"/>
        <v>0</v>
      </c>
      <c r="I84" s="203">
        <f t="shared" si="1"/>
        <v>0</v>
      </c>
      <c r="J84" s="203">
        <f t="shared" si="1"/>
        <v>0</v>
      </c>
      <c r="K84" s="203">
        <f t="shared" si="1"/>
        <v>0</v>
      </c>
      <c r="L84" s="203">
        <f t="shared" si="1"/>
        <v>0</v>
      </c>
      <c r="M84" s="203">
        <f t="shared" si="1"/>
        <v>0</v>
      </c>
      <c r="N84" s="203">
        <f t="shared" si="1"/>
        <v>0</v>
      </c>
      <c r="O84" s="203">
        <f t="shared" si="1"/>
        <v>0</v>
      </c>
      <c r="P84" s="203">
        <f t="shared" si="1"/>
        <v>0</v>
      </c>
      <c r="Q84" s="203">
        <f t="shared" si="1"/>
        <v>0</v>
      </c>
    </row>
    <row r="85" spans="1:17" x14ac:dyDescent="0.25">
      <c r="A85" s="76" t="s">
        <v>82</v>
      </c>
      <c r="B85" s="202">
        <f t="shared" ref="B85:Q85" si="2">IF(B$7=0,0,B$7/B$5)</f>
        <v>0</v>
      </c>
      <c r="C85" s="202">
        <f t="shared" si="2"/>
        <v>0</v>
      </c>
      <c r="D85" s="202">
        <f t="shared" si="2"/>
        <v>0</v>
      </c>
      <c r="E85" s="202">
        <f t="shared" si="2"/>
        <v>0</v>
      </c>
      <c r="F85" s="202">
        <f t="shared" si="2"/>
        <v>0</v>
      </c>
      <c r="G85" s="202">
        <f t="shared" si="2"/>
        <v>0</v>
      </c>
      <c r="H85" s="202">
        <f t="shared" si="2"/>
        <v>0</v>
      </c>
      <c r="I85" s="202">
        <f t="shared" si="2"/>
        <v>0</v>
      </c>
      <c r="J85" s="202">
        <f t="shared" si="2"/>
        <v>0</v>
      </c>
      <c r="K85" s="202">
        <f t="shared" si="2"/>
        <v>0</v>
      </c>
      <c r="L85" s="202">
        <f t="shared" si="2"/>
        <v>0</v>
      </c>
      <c r="M85" s="202">
        <f t="shared" si="2"/>
        <v>0</v>
      </c>
      <c r="N85" s="202">
        <f t="shared" si="2"/>
        <v>0</v>
      </c>
      <c r="O85" s="202">
        <f t="shared" si="2"/>
        <v>0</v>
      </c>
      <c r="P85" s="202">
        <f t="shared" si="2"/>
        <v>0</v>
      </c>
      <c r="Q85" s="202">
        <f t="shared" si="2"/>
        <v>0</v>
      </c>
    </row>
    <row r="86" spans="1:17" x14ac:dyDescent="0.25">
      <c r="A86" s="76" t="s">
        <v>81</v>
      </c>
      <c r="B86" s="202">
        <f t="shared" ref="B86:Q86" si="3">IF(B$8=0,0,B$8/B$5)</f>
        <v>0</v>
      </c>
      <c r="C86" s="202">
        <f t="shared" si="3"/>
        <v>0</v>
      </c>
      <c r="D86" s="202">
        <f t="shared" si="3"/>
        <v>0</v>
      </c>
      <c r="E86" s="202">
        <f t="shared" si="3"/>
        <v>0</v>
      </c>
      <c r="F86" s="202">
        <f t="shared" si="3"/>
        <v>0</v>
      </c>
      <c r="G86" s="202">
        <f t="shared" si="3"/>
        <v>0</v>
      </c>
      <c r="H86" s="202">
        <f t="shared" si="3"/>
        <v>0</v>
      </c>
      <c r="I86" s="202">
        <f t="shared" si="3"/>
        <v>0</v>
      </c>
      <c r="J86" s="202">
        <f t="shared" si="3"/>
        <v>0</v>
      </c>
      <c r="K86" s="202">
        <f t="shared" si="3"/>
        <v>0</v>
      </c>
      <c r="L86" s="202">
        <f t="shared" si="3"/>
        <v>0</v>
      </c>
      <c r="M86" s="202">
        <f t="shared" si="3"/>
        <v>0</v>
      </c>
      <c r="N86" s="202">
        <f t="shared" si="3"/>
        <v>0</v>
      </c>
      <c r="O86" s="202">
        <f t="shared" si="3"/>
        <v>0</v>
      </c>
      <c r="P86" s="202">
        <f t="shared" si="3"/>
        <v>0</v>
      </c>
      <c r="Q86" s="202">
        <f t="shared" si="3"/>
        <v>0</v>
      </c>
    </row>
    <row r="87" spans="1:17" x14ac:dyDescent="0.25">
      <c r="A87" s="76" t="s">
        <v>80</v>
      </c>
      <c r="B87" s="202">
        <f t="shared" ref="B87:Q87" si="4">IF(B$9=0,0,B$9/B$5)</f>
        <v>0</v>
      </c>
      <c r="C87" s="202">
        <f t="shared" si="4"/>
        <v>0</v>
      </c>
      <c r="D87" s="202">
        <f t="shared" si="4"/>
        <v>0</v>
      </c>
      <c r="E87" s="202">
        <f t="shared" si="4"/>
        <v>0</v>
      </c>
      <c r="F87" s="202">
        <f t="shared" si="4"/>
        <v>0</v>
      </c>
      <c r="G87" s="202">
        <f t="shared" si="4"/>
        <v>0</v>
      </c>
      <c r="H87" s="202">
        <f t="shared" si="4"/>
        <v>0</v>
      </c>
      <c r="I87" s="202">
        <f t="shared" si="4"/>
        <v>0</v>
      </c>
      <c r="J87" s="202">
        <f t="shared" si="4"/>
        <v>0</v>
      </c>
      <c r="K87" s="202">
        <f t="shared" si="4"/>
        <v>0</v>
      </c>
      <c r="L87" s="202">
        <f t="shared" si="4"/>
        <v>0</v>
      </c>
      <c r="M87" s="202">
        <f t="shared" si="4"/>
        <v>0</v>
      </c>
      <c r="N87" s="202">
        <f t="shared" si="4"/>
        <v>0</v>
      </c>
      <c r="O87" s="202">
        <f t="shared" si="4"/>
        <v>0</v>
      </c>
      <c r="P87" s="202">
        <f t="shared" si="4"/>
        <v>0</v>
      </c>
      <c r="Q87" s="202">
        <f t="shared" si="4"/>
        <v>0</v>
      </c>
    </row>
    <row r="88" spans="1:17" x14ac:dyDescent="0.25">
      <c r="A88" s="129" t="s">
        <v>79</v>
      </c>
      <c r="B88" s="201">
        <f t="shared" ref="B88:Q88" si="5">IF(B$10=0,0,B$10/B$5)</f>
        <v>1.1792096348877875E-2</v>
      </c>
      <c r="C88" s="201">
        <f t="shared" si="5"/>
        <v>1.3336809862076202E-2</v>
      </c>
      <c r="D88" s="201">
        <f t="shared" si="5"/>
        <v>1.3530999163857381E-2</v>
      </c>
      <c r="E88" s="201">
        <f t="shared" si="5"/>
        <v>1.2222508573116559E-2</v>
      </c>
      <c r="F88" s="201">
        <f t="shared" si="5"/>
        <v>1.4456193753975865E-2</v>
      </c>
      <c r="G88" s="201">
        <f t="shared" si="5"/>
        <v>1.5259545366849011E-2</v>
      </c>
      <c r="H88" s="201">
        <f t="shared" si="5"/>
        <v>1.5382545062513367E-2</v>
      </c>
      <c r="I88" s="201">
        <f t="shared" si="5"/>
        <v>1.507130775148896E-2</v>
      </c>
      <c r="J88" s="201">
        <f t="shared" si="5"/>
        <v>1.426958766163524E-2</v>
      </c>
      <c r="K88" s="201">
        <f t="shared" si="5"/>
        <v>1.2747989366207288E-2</v>
      </c>
      <c r="L88" s="201">
        <f t="shared" si="5"/>
        <v>1.2320863189299196E-2</v>
      </c>
      <c r="M88" s="201">
        <f t="shared" si="5"/>
        <v>1.3740282316756914E-2</v>
      </c>
      <c r="N88" s="201">
        <f t="shared" si="5"/>
        <v>1.1898064202492604E-2</v>
      </c>
      <c r="O88" s="201">
        <f t="shared" si="5"/>
        <v>1.1887075507971733E-2</v>
      </c>
      <c r="P88" s="201">
        <f t="shared" si="5"/>
        <v>1.2002893867608616E-2</v>
      </c>
      <c r="Q88" s="201">
        <f t="shared" si="5"/>
        <v>1.2366364571356519E-2</v>
      </c>
    </row>
    <row r="89" spans="1:17" x14ac:dyDescent="0.25">
      <c r="A89" s="127" t="s">
        <v>263</v>
      </c>
      <c r="B89" s="200">
        <f t="shared" ref="B89:Q89" si="6">IF(B$15=0,0,B$15/B$5)</f>
        <v>2.8331624075339627E-2</v>
      </c>
      <c r="C89" s="200">
        <f t="shared" si="6"/>
        <v>2.8199303027485596E-2</v>
      </c>
      <c r="D89" s="200">
        <f t="shared" si="6"/>
        <v>2.8148559879546096E-2</v>
      </c>
      <c r="E89" s="200">
        <f t="shared" si="6"/>
        <v>2.8942837881910304E-2</v>
      </c>
      <c r="F89" s="200">
        <f t="shared" si="6"/>
        <v>2.8671222985746529E-2</v>
      </c>
      <c r="G89" s="200">
        <f t="shared" si="6"/>
        <v>2.9900554932578084E-2</v>
      </c>
      <c r="H89" s="200">
        <f t="shared" si="6"/>
        <v>3.0068279456025797E-2</v>
      </c>
      <c r="I89" s="200">
        <f t="shared" si="6"/>
        <v>2.9369530458484727E-2</v>
      </c>
      <c r="J89" s="200">
        <f t="shared" si="6"/>
        <v>3.1031328746001962E-2</v>
      </c>
      <c r="K89" s="200">
        <f t="shared" si="6"/>
        <v>3.1570764181327114E-2</v>
      </c>
      <c r="L89" s="200">
        <f t="shared" si="6"/>
        <v>3.0849592792954652E-2</v>
      </c>
      <c r="M89" s="200">
        <f t="shared" si="6"/>
        <v>3.2414539807523721E-2</v>
      </c>
      <c r="N89" s="200">
        <f t="shared" si="6"/>
        <v>3.1041341567374415E-2</v>
      </c>
      <c r="O89" s="200">
        <f t="shared" si="6"/>
        <v>3.2644035552765176E-2</v>
      </c>
      <c r="P89" s="200">
        <f t="shared" si="6"/>
        <v>3.3449685069306623E-2</v>
      </c>
      <c r="Q89" s="200">
        <f t="shared" si="6"/>
        <v>3.1723898000546862E-2</v>
      </c>
    </row>
    <row r="90" spans="1:17" x14ac:dyDescent="0.25">
      <c r="A90" s="142" t="s">
        <v>277</v>
      </c>
      <c r="B90" s="199">
        <f t="shared" ref="B90:Q90" si="7">IF(B$16=0,0,B$16/B$5)</f>
        <v>2.8331624075339627E-2</v>
      </c>
      <c r="C90" s="199">
        <f t="shared" si="7"/>
        <v>2.8199303027485596E-2</v>
      </c>
      <c r="D90" s="199">
        <f t="shared" si="7"/>
        <v>2.8148559879546096E-2</v>
      </c>
      <c r="E90" s="199">
        <f t="shared" si="7"/>
        <v>2.8942837881910304E-2</v>
      </c>
      <c r="F90" s="199">
        <f t="shared" si="7"/>
        <v>2.8671222985746529E-2</v>
      </c>
      <c r="G90" s="199">
        <f t="shared" si="7"/>
        <v>2.9900554932578084E-2</v>
      </c>
      <c r="H90" s="199">
        <f t="shared" si="7"/>
        <v>3.0068279456025797E-2</v>
      </c>
      <c r="I90" s="199">
        <f t="shared" si="7"/>
        <v>2.9369530458484727E-2</v>
      </c>
      <c r="J90" s="199">
        <f t="shared" si="7"/>
        <v>3.1031328746001962E-2</v>
      </c>
      <c r="K90" s="199">
        <f t="shared" si="7"/>
        <v>3.1570764181327114E-2</v>
      </c>
      <c r="L90" s="199">
        <f t="shared" si="7"/>
        <v>3.0849592792954652E-2</v>
      </c>
      <c r="M90" s="199">
        <f t="shared" si="7"/>
        <v>3.2414539807523721E-2</v>
      </c>
      <c r="N90" s="199">
        <f t="shared" si="7"/>
        <v>3.1041341567374415E-2</v>
      </c>
      <c r="O90" s="199">
        <f t="shared" si="7"/>
        <v>3.2644035552765176E-2</v>
      </c>
      <c r="P90" s="199">
        <f t="shared" si="7"/>
        <v>3.3449685069306623E-2</v>
      </c>
      <c r="Q90" s="199">
        <f t="shared" si="7"/>
        <v>3.1723898000546862E-2</v>
      </c>
    </row>
    <row r="91" spans="1:17" x14ac:dyDescent="0.25">
      <c r="A91" s="142" t="s">
        <v>276</v>
      </c>
      <c r="B91" s="199">
        <f t="shared" ref="B91:Q91" si="8">IF(B$22=0,0,B$22/B$5)</f>
        <v>0</v>
      </c>
      <c r="C91" s="199">
        <f t="shared" si="8"/>
        <v>0</v>
      </c>
      <c r="D91" s="199">
        <f t="shared" si="8"/>
        <v>0</v>
      </c>
      <c r="E91" s="199">
        <f t="shared" si="8"/>
        <v>0</v>
      </c>
      <c r="F91" s="199">
        <f t="shared" si="8"/>
        <v>0</v>
      </c>
      <c r="G91" s="199">
        <f t="shared" si="8"/>
        <v>0</v>
      </c>
      <c r="H91" s="199">
        <f t="shared" si="8"/>
        <v>0</v>
      </c>
      <c r="I91" s="199">
        <f t="shared" si="8"/>
        <v>0</v>
      </c>
      <c r="J91" s="199">
        <f t="shared" si="8"/>
        <v>0</v>
      </c>
      <c r="K91" s="199">
        <f t="shared" si="8"/>
        <v>0</v>
      </c>
      <c r="L91" s="199">
        <f t="shared" si="8"/>
        <v>0</v>
      </c>
      <c r="M91" s="199">
        <f t="shared" si="8"/>
        <v>0</v>
      </c>
      <c r="N91" s="199">
        <f t="shared" si="8"/>
        <v>0</v>
      </c>
      <c r="O91" s="199">
        <f t="shared" si="8"/>
        <v>0</v>
      </c>
      <c r="P91" s="199">
        <f t="shared" si="8"/>
        <v>0</v>
      </c>
      <c r="Q91" s="199">
        <f t="shared" si="8"/>
        <v>0</v>
      </c>
    </row>
    <row r="92" spans="1:17" x14ac:dyDescent="0.25">
      <c r="A92" s="142" t="s">
        <v>275</v>
      </c>
      <c r="B92" s="199">
        <f t="shared" ref="B92:Q92" si="9">IF(B$23=0,0,B$23/B$5)</f>
        <v>0</v>
      </c>
      <c r="C92" s="199">
        <f t="shared" si="9"/>
        <v>0</v>
      </c>
      <c r="D92" s="199">
        <f t="shared" si="9"/>
        <v>0</v>
      </c>
      <c r="E92" s="199">
        <f t="shared" si="9"/>
        <v>0</v>
      </c>
      <c r="F92" s="199">
        <f t="shared" si="9"/>
        <v>0</v>
      </c>
      <c r="G92" s="199">
        <f t="shared" si="9"/>
        <v>0</v>
      </c>
      <c r="H92" s="199">
        <f t="shared" si="9"/>
        <v>0</v>
      </c>
      <c r="I92" s="199">
        <f t="shared" si="9"/>
        <v>0</v>
      </c>
      <c r="J92" s="199">
        <f t="shared" si="9"/>
        <v>0</v>
      </c>
      <c r="K92" s="199">
        <f t="shared" si="9"/>
        <v>0</v>
      </c>
      <c r="L92" s="199">
        <f t="shared" si="9"/>
        <v>0</v>
      </c>
      <c r="M92" s="199">
        <f t="shared" si="9"/>
        <v>0</v>
      </c>
      <c r="N92" s="199">
        <f t="shared" si="9"/>
        <v>0</v>
      </c>
      <c r="O92" s="199">
        <f t="shared" si="9"/>
        <v>0</v>
      </c>
      <c r="P92" s="199">
        <f t="shared" si="9"/>
        <v>0</v>
      </c>
      <c r="Q92" s="199">
        <f t="shared" si="9"/>
        <v>0</v>
      </c>
    </row>
    <row r="93" spans="1:17" x14ac:dyDescent="0.25">
      <c r="A93" s="127" t="s">
        <v>262</v>
      </c>
      <c r="B93" s="200">
        <f t="shared" ref="B93:Q93" si="10">IF(B$24=0,0,B$24/B$5)</f>
        <v>4.9387555846482599E-2</v>
      </c>
      <c r="C93" s="200">
        <f t="shared" si="10"/>
        <v>4.7961082293770579E-2</v>
      </c>
      <c r="D93" s="200">
        <f t="shared" si="10"/>
        <v>4.7756557962652831E-2</v>
      </c>
      <c r="E93" s="200">
        <f t="shared" si="10"/>
        <v>5.0431300439162413E-2</v>
      </c>
      <c r="F93" s="200">
        <f t="shared" si="10"/>
        <v>4.8136370161782092E-2</v>
      </c>
      <c r="G93" s="200">
        <f t="shared" si="10"/>
        <v>5.0078865283147159E-2</v>
      </c>
      <c r="H93" s="200">
        <f t="shared" si="10"/>
        <v>5.0299992738074235E-2</v>
      </c>
      <c r="I93" s="200">
        <f t="shared" si="10"/>
        <v>4.909815629116665E-2</v>
      </c>
      <c r="J93" s="200">
        <f t="shared" si="10"/>
        <v>5.3171848244570163E-2</v>
      </c>
      <c r="K93" s="200">
        <f t="shared" si="10"/>
        <v>5.5544338528269725E-2</v>
      </c>
      <c r="L93" s="200">
        <f t="shared" si="10"/>
        <v>5.4333656674040873E-2</v>
      </c>
      <c r="M93" s="200">
        <f t="shared" si="10"/>
        <v>5.6495515859500786E-2</v>
      </c>
      <c r="N93" s="200">
        <f t="shared" si="10"/>
        <v>5.5143823456450414E-2</v>
      </c>
      <c r="O93" s="200">
        <f t="shared" si="10"/>
        <v>5.8403383190195821E-2</v>
      </c>
      <c r="P93" s="200">
        <f t="shared" si="10"/>
        <v>5.9992650247992704E-2</v>
      </c>
      <c r="Q93" s="200">
        <f t="shared" si="10"/>
        <v>5.616332616066988E-2</v>
      </c>
    </row>
    <row r="94" spans="1:17" x14ac:dyDescent="0.25">
      <c r="A94" s="142" t="s">
        <v>274</v>
      </c>
      <c r="B94" s="199">
        <f t="shared" ref="B94:Q94" si="11">IF(B$25=0,0,B$25/B$5)</f>
        <v>4.9387555846482599E-2</v>
      </c>
      <c r="C94" s="199">
        <f t="shared" si="11"/>
        <v>4.7961082293770579E-2</v>
      </c>
      <c r="D94" s="199">
        <f t="shared" si="11"/>
        <v>4.7756557962652831E-2</v>
      </c>
      <c r="E94" s="199">
        <f t="shared" si="11"/>
        <v>5.0431300439162413E-2</v>
      </c>
      <c r="F94" s="199">
        <f t="shared" si="11"/>
        <v>4.8136370161782092E-2</v>
      </c>
      <c r="G94" s="199">
        <f t="shared" si="11"/>
        <v>5.0078865283147159E-2</v>
      </c>
      <c r="H94" s="199">
        <f t="shared" si="11"/>
        <v>5.0299992738074235E-2</v>
      </c>
      <c r="I94" s="199">
        <f t="shared" si="11"/>
        <v>4.909815629116665E-2</v>
      </c>
      <c r="J94" s="199">
        <f t="shared" si="11"/>
        <v>5.3171848244570163E-2</v>
      </c>
      <c r="K94" s="199">
        <f t="shared" si="11"/>
        <v>5.5544338528269725E-2</v>
      </c>
      <c r="L94" s="199">
        <f t="shared" si="11"/>
        <v>5.4333656674040873E-2</v>
      </c>
      <c r="M94" s="199">
        <f t="shared" si="11"/>
        <v>5.6495515859500786E-2</v>
      </c>
      <c r="N94" s="199">
        <f t="shared" si="11"/>
        <v>5.5143823456450414E-2</v>
      </c>
      <c r="O94" s="199">
        <f t="shared" si="11"/>
        <v>5.8403383190195821E-2</v>
      </c>
      <c r="P94" s="199">
        <f t="shared" si="11"/>
        <v>5.9992650247992704E-2</v>
      </c>
      <c r="Q94" s="199">
        <f t="shared" si="11"/>
        <v>5.616332616066988E-2</v>
      </c>
    </row>
    <row r="95" spans="1:17" x14ac:dyDescent="0.25">
      <c r="A95" s="142" t="s">
        <v>273</v>
      </c>
      <c r="B95" s="199">
        <f t="shared" ref="B95:Q95" si="12">IF(B$31=0,0,B$31/B$5)</f>
        <v>0</v>
      </c>
      <c r="C95" s="199">
        <f t="shared" si="12"/>
        <v>0</v>
      </c>
      <c r="D95" s="199">
        <f t="shared" si="12"/>
        <v>0</v>
      </c>
      <c r="E95" s="199">
        <f t="shared" si="12"/>
        <v>0</v>
      </c>
      <c r="F95" s="199">
        <f t="shared" si="12"/>
        <v>0</v>
      </c>
      <c r="G95" s="199">
        <f t="shared" si="12"/>
        <v>0</v>
      </c>
      <c r="H95" s="199">
        <f t="shared" si="12"/>
        <v>0</v>
      </c>
      <c r="I95" s="199">
        <f t="shared" si="12"/>
        <v>0</v>
      </c>
      <c r="J95" s="199">
        <f t="shared" si="12"/>
        <v>0</v>
      </c>
      <c r="K95" s="199">
        <f t="shared" si="12"/>
        <v>0</v>
      </c>
      <c r="L95" s="199">
        <f t="shared" si="12"/>
        <v>0</v>
      </c>
      <c r="M95" s="199">
        <f t="shared" si="12"/>
        <v>0</v>
      </c>
      <c r="N95" s="199">
        <f t="shared" si="12"/>
        <v>0</v>
      </c>
      <c r="O95" s="199">
        <f t="shared" si="12"/>
        <v>0</v>
      </c>
      <c r="P95" s="199">
        <f t="shared" si="12"/>
        <v>0</v>
      </c>
      <c r="Q95" s="199">
        <f t="shared" si="12"/>
        <v>0</v>
      </c>
    </row>
    <row r="96" spans="1:17" x14ac:dyDescent="0.25">
      <c r="A96" s="142" t="s">
        <v>272</v>
      </c>
      <c r="B96" s="199">
        <f t="shared" ref="B96:Q96" si="13">IF(B$32=0,0,B$32/B$5)</f>
        <v>0</v>
      </c>
      <c r="C96" s="199">
        <f t="shared" si="13"/>
        <v>0</v>
      </c>
      <c r="D96" s="199">
        <f t="shared" si="13"/>
        <v>0</v>
      </c>
      <c r="E96" s="199">
        <f t="shared" si="13"/>
        <v>0</v>
      </c>
      <c r="F96" s="199">
        <f t="shared" si="13"/>
        <v>0</v>
      </c>
      <c r="G96" s="199">
        <f t="shared" si="13"/>
        <v>0</v>
      </c>
      <c r="H96" s="199">
        <f t="shared" si="13"/>
        <v>0</v>
      </c>
      <c r="I96" s="199">
        <f t="shared" si="13"/>
        <v>0</v>
      </c>
      <c r="J96" s="199">
        <f t="shared" si="13"/>
        <v>0</v>
      </c>
      <c r="K96" s="199">
        <f t="shared" si="13"/>
        <v>0</v>
      </c>
      <c r="L96" s="199">
        <f t="shared" si="13"/>
        <v>0</v>
      </c>
      <c r="M96" s="199">
        <f t="shared" si="13"/>
        <v>0</v>
      </c>
      <c r="N96" s="199">
        <f t="shared" si="13"/>
        <v>0</v>
      </c>
      <c r="O96" s="199">
        <f t="shared" si="13"/>
        <v>0</v>
      </c>
      <c r="P96" s="199">
        <f t="shared" si="13"/>
        <v>0</v>
      </c>
      <c r="Q96" s="199">
        <f t="shared" si="13"/>
        <v>0</v>
      </c>
    </row>
    <row r="97" spans="1:17" x14ac:dyDescent="0.25">
      <c r="A97" s="127" t="s">
        <v>261</v>
      </c>
      <c r="B97" s="200">
        <f t="shared" ref="B97:Q97" si="14">IF(B$33=0,0,B$33/B$5)</f>
        <v>0.76649979817418268</v>
      </c>
      <c r="C97" s="200">
        <f t="shared" si="14"/>
        <v>0.76632813687411494</v>
      </c>
      <c r="D97" s="200">
        <f t="shared" si="14"/>
        <v>0.76634322069075911</v>
      </c>
      <c r="E97" s="200">
        <f t="shared" si="14"/>
        <v>0.76073142024401885</v>
      </c>
      <c r="F97" s="200">
        <f t="shared" si="14"/>
        <v>0.76160855661169613</v>
      </c>
      <c r="G97" s="200">
        <f t="shared" si="14"/>
        <v>0.74474893336283454</v>
      </c>
      <c r="H97" s="200">
        <f t="shared" si="14"/>
        <v>0.74369792405152824</v>
      </c>
      <c r="I97" s="200">
        <f t="shared" si="14"/>
        <v>0.74977107810996169</v>
      </c>
      <c r="J97" s="200">
        <f t="shared" si="14"/>
        <v>0.73990818438254613</v>
      </c>
      <c r="K97" s="200">
        <f t="shared" si="14"/>
        <v>0.73712117401292476</v>
      </c>
      <c r="L97" s="200">
        <f t="shared" si="14"/>
        <v>0.74496165343548193</v>
      </c>
      <c r="M97" s="200">
        <f t="shared" si="14"/>
        <v>0.73008470724639696</v>
      </c>
      <c r="N97" s="200">
        <f t="shared" si="14"/>
        <v>0.74334112076223269</v>
      </c>
      <c r="O97" s="200">
        <f t="shared" si="14"/>
        <v>0.73505920965299243</v>
      </c>
      <c r="P97" s="200">
        <f t="shared" si="14"/>
        <v>0.72924899742797078</v>
      </c>
      <c r="Q97" s="200">
        <f t="shared" si="14"/>
        <v>0.74141845741592438</v>
      </c>
    </row>
    <row r="98" spans="1:17" x14ac:dyDescent="0.25">
      <c r="A98" s="127" t="s">
        <v>260</v>
      </c>
      <c r="B98" s="200">
        <f t="shared" ref="B98:Q98" si="15">IF(B$44=0,0,B$44/B$5)</f>
        <v>0.11185297281961805</v>
      </c>
      <c r="C98" s="200">
        <f t="shared" si="15"/>
        <v>0.11194244586105738</v>
      </c>
      <c r="D98" s="200">
        <f t="shared" si="15"/>
        <v>0.11190958074807328</v>
      </c>
      <c r="E98" s="200">
        <f t="shared" si="15"/>
        <v>0.11452653054712532</v>
      </c>
      <c r="F98" s="200">
        <f t="shared" si="15"/>
        <v>0.11416144023673463</v>
      </c>
      <c r="G98" s="200">
        <f t="shared" si="15"/>
        <v>0.12459730685530075</v>
      </c>
      <c r="H98" s="200">
        <f t="shared" si="15"/>
        <v>0.12504575517931618</v>
      </c>
      <c r="I98" s="200">
        <f t="shared" si="15"/>
        <v>0.12201848763453517</v>
      </c>
      <c r="J98" s="200">
        <f t="shared" si="15"/>
        <v>0.12557022104777898</v>
      </c>
      <c r="K98" s="200">
        <f t="shared" si="15"/>
        <v>0.12639650960850252</v>
      </c>
      <c r="L98" s="200">
        <f t="shared" si="15"/>
        <v>0.12211936909456649</v>
      </c>
      <c r="M98" s="200">
        <f t="shared" si="15"/>
        <v>0.12975514872109328</v>
      </c>
      <c r="N98" s="200">
        <f t="shared" si="15"/>
        <v>0.12273966627519847</v>
      </c>
      <c r="O98" s="200">
        <f t="shared" si="15"/>
        <v>0.12521460449614163</v>
      </c>
      <c r="P98" s="200">
        <f t="shared" si="15"/>
        <v>0.12768581425927175</v>
      </c>
      <c r="Q98" s="200">
        <f t="shared" si="15"/>
        <v>0.12232500097467769</v>
      </c>
    </row>
    <row r="99" spans="1:17" x14ac:dyDescent="0.25">
      <c r="A99" s="142" t="s">
        <v>271</v>
      </c>
      <c r="B99" s="199">
        <f t="shared" ref="B99:Q99" si="16">IF(B$45=0,0,B$45/B$5)</f>
        <v>5.7675091867655674E-2</v>
      </c>
      <c r="C99" s="199">
        <f t="shared" si="16"/>
        <v>5.7405724020238545E-2</v>
      </c>
      <c r="D99" s="199">
        <f t="shared" si="16"/>
        <v>5.7302425469075983E-2</v>
      </c>
      <c r="E99" s="199">
        <f t="shared" si="16"/>
        <v>5.891934854531742E-2</v>
      </c>
      <c r="F99" s="199">
        <f t="shared" si="16"/>
        <v>5.8366418220984012E-2</v>
      </c>
      <c r="G99" s="199">
        <f t="shared" si="16"/>
        <v>6.0868986827033955E-2</v>
      </c>
      <c r="H99" s="199">
        <f t="shared" si="16"/>
        <v>6.1210426035481096E-2</v>
      </c>
      <c r="I99" s="199">
        <f t="shared" si="16"/>
        <v>5.9787972719058204E-2</v>
      </c>
      <c r="J99" s="199">
        <f t="shared" si="16"/>
        <v>6.3170919232932554E-2</v>
      </c>
      <c r="K99" s="199">
        <f t="shared" si="16"/>
        <v>6.4269055654844504E-2</v>
      </c>
      <c r="L99" s="199">
        <f t="shared" si="16"/>
        <v>6.2800956757086246E-2</v>
      </c>
      <c r="M99" s="199">
        <f t="shared" si="16"/>
        <v>6.5986741751030434E-2</v>
      </c>
      <c r="N99" s="199">
        <f t="shared" si="16"/>
        <v>6.319130247644078E-2</v>
      </c>
      <c r="O99" s="199">
        <f t="shared" si="16"/>
        <v>6.6453929518129104E-2</v>
      </c>
      <c r="P99" s="199">
        <f t="shared" si="16"/>
        <v>6.8094001748231339E-2</v>
      </c>
      <c r="Q99" s="199">
        <f t="shared" si="16"/>
        <v>6.4580792358256117E-2</v>
      </c>
    </row>
    <row r="100" spans="1:17" x14ac:dyDescent="0.25">
      <c r="A100" s="142" t="s">
        <v>270</v>
      </c>
      <c r="B100" s="199">
        <f t="shared" ref="B100:Q100" si="17">IF(B$51=0,0,B$51/B$5)</f>
        <v>5.4177880951962382E-2</v>
      </c>
      <c r="C100" s="199">
        <f t="shared" si="17"/>
        <v>5.4536721840818835E-2</v>
      </c>
      <c r="D100" s="199">
        <f t="shared" si="17"/>
        <v>5.4607155278997288E-2</v>
      </c>
      <c r="E100" s="199">
        <f t="shared" si="17"/>
        <v>5.5607182001807913E-2</v>
      </c>
      <c r="F100" s="199">
        <f t="shared" si="17"/>
        <v>5.5795022015750623E-2</v>
      </c>
      <c r="G100" s="199">
        <f t="shared" si="17"/>
        <v>6.3728320028266797E-2</v>
      </c>
      <c r="H100" s="199">
        <f t="shared" si="17"/>
        <v>6.3835329143835093E-2</v>
      </c>
      <c r="I100" s="199">
        <f t="shared" si="17"/>
        <v>6.2230514915476966E-2</v>
      </c>
      <c r="J100" s="199">
        <f t="shared" si="17"/>
        <v>6.2399301814846424E-2</v>
      </c>
      <c r="K100" s="199">
        <f t="shared" si="17"/>
        <v>6.2127453953658034E-2</v>
      </c>
      <c r="L100" s="199">
        <f t="shared" si="17"/>
        <v>5.9318412337480239E-2</v>
      </c>
      <c r="M100" s="199">
        <f t="shared" si="17"/>
        <v>6.3768406970062863E-2</v>
      </c>
      <c r="N100" s="199">
        <f t="shared" si="17"/>
        <v>5.9548363798757706E-2</v>
      </c>
      <c r="O100" s="199">
        <f t="shared" si="17"/>
        <v>5.8760674978012559E-2</v>
      </c>
      <c r="P100" s="199">
        <f t="shared" si="17"/>
        <v>5.9591812511040419E-2</v>
      </c>
      <c r="Q100" s="199">
        <f t="shared" si="17"/>
        <v>5.7744208616421558E-2</v>
      </c>
    </row>
    <row r="101" spans="1:17" x14ac:dyDescent="0.25">
      <c r="A101" s="142" t="s">
        <v>269</v>
      </c>
      <c r="B101" s="199">
        <f t="shared" ref="B101:Q101" si="18">IF(B$62=0,0,B$62/B$5)</f>
        <v>0</v>
      </c>
      <c r="C101" s="199">
        <f t="shared" si="18"/>
        <v>0</v>
      </c>
      <c r="D101" s="199">
        <f t="shared" si="18"/>
        <v>0</v>
      </c>
      <c r="E101" s="199">
        <f t="shared" si="18"/>
        <v>0</v>
      </c>
      <c r="F101" s="199">
        <f t="shared" si="18"/>
        <v>0</v>
      </c>
      <c r="G101" s="199">
        <f t="shared" si="18"/>
        <v>0</v>
      </c>
      <c r="H101" s="199">
        <f t="shared" si="18"/>
        <v>0</v>
      </c>
      <c r="I101" s="199">
        <f t="shared" si="18"/>
        <v>0</v>
      </c>
      <c r="J101" s="199">
        <f t="shared" si="18"/>
        <v>0</v>
      </c>
      <c r="K101" s="199">
        <f t="shared" si="18"/>
        <v>0</v>
      </c>
      <c r="L101" s="199">
        <f t="shared" si="18"/>
        <v>0</v>
      </c>
      <c r="M101" s="199">
        <f t="shared" si="18"/>
        <v>0</v>
      </c>
      <c r="N101" s="199">
        <f t="shared" si="18"/>
        <v>0</v>
      </c>
      <c r="O101" s="199">
        <f t="shared" si="18"/>
        <v>0</v>
      </c>
      <c r="P101" s="199">
        <f t="shared" si="18"/>
        <v>0</v>
      </c>
      <c r="Q101" s="199">
        <f t="shared" si="18"/>
        <v>0</v>
      </c>
    </row>
    <row r="102" spans="1:17" x14ac:dyDescent="0.25">
      <c r="A102" s="142" t="s">
        <v>268</v>
      </c>
      <c r="B102" s="199">
        <f t="shared" ref="B102:Q102" si="19">IF(B$63=0,0,B$63/B$5)</f>
        <v>0</v>
      </c>
      <c r="C102" s="199">
        <f t="shared" si="19"/>
        <v>0</v>
      </c>
      <c r="D102" s="199">
        <f t="shared" si="19"/>
        <v>0</v>
      </c>
      <c r="E102" s="199">
        <f t="shared" si="19"/>
        <v>0</v>
      </c>
      <c r="F102" s="199">
        <f t="shared" si="19"/>
        <v>0</v>
      </c>
      <c r="G102" s="199">
        <f t="shared" si="19"/>
        <v>0</v>
      </c>
      <c r="H102" s="199">
        <f t="shared" si="19"/>
        <v>0</v>
      </c>
      <c r="I102" s="199">
        <f t="shared" si="19"/>
        <v>0</v>
      </c>
      <c r="J102" s="199">
        <f t="shared" si="19"/>
        <v>0</v>
      </c>
      <c r="K102" s="199">
        <f t="shared" si="19"/>
        <v>0</v>
      </c>
      <c r="L102" s="199">
        <f t="shared" si="19"/>
        <v>0</v>
      </c>
      <c r="M102" s="199">
        <f t="shared" si="19"/>
        <v>0</v>
      </c>
      <c r="N102" s="199">
        <f t="shared" si="19"/>
        <v>0</v>
      </c>
      <c r="O102" s="199">
        <f t="shared" si="19"/>
        <v>0</v>
      </c>
      <c r="P102" s="199">
        <f t="shared" si="19"/>
        <v>0</v>
      </c>
      <c r="Q102" s="199">
        <f t="shared" si="19"/>
        <v>0</v>
      </c>
    </row>
    <row r="103" spans="1:17" x14ac:dyDescent="0.25">
      <c r="A103" s="142" t="s">
        <v>267</v>
      </c>
      <c r="B103" s="199">
        <f t="shared" ref="B103:Q103" si="20">IF(B$64=0,0,B$64/B$5)</f>
        <v>0</v>
      </c>
      <c r="C103" s="199">
        <f t="shared" si="20"/>
        <v>0</v>
      </c>
      <c r="D103" s="199">
        <f t="shared" si="20"/>
        <v>0</v>
      </c>
      <c r="E103" s="199">
        <f t="shared" si="20"/>
        <v>0</v>
      </c>
      <c r="F103" s="199">
        <f t="shared" si="20"/>
        <v>0</v>
      </c>
      <c r="G103" s="199">
        <f t="shared" si="20"/>
        <v>0</v>
      </c>
      <c r="H103" s="199">
        <f t="shared" si="20"/>
        <v>0</v>
      </c>
      <c r="I103" s="199">
        <f t="shared" si="20"/>
        <v>0</v>
      </c>
      <c r="J103" s="199">
        <f t="shared" si="20"/>
        <v>0</v>
      </c>
      <c r="K103" s="199">
        <f t="shared" si="20"/>
        <v>0</v>
      </c>
      <c r="L103" s="199">
        <f t="shared" si="20"/>
        <v>0</v>
      </c>
      <c r="M103" s="199">
        <f t="shared" si="20"/>
        <v>0</v>
      </c>
      <c r="N103" s="199">
        <f t="shared" si="20"/>
        <v>0</v>
      </c>
      <c r="O103" s="199">
        <f t="shared" si="20"/>
        <v>0</v>
      </c>
      <c r="P103" s="199">
        <f t="shared" si="20"/>
        <v>0</v>
      </c>
      <c r="Q103" s="199">
        <f t="shared" si="20"/>
        <v>0</v>
      </c>
    </row>
    <row r="104" spans="1:17" x14ac:dyDescent="0.25">
      <c r="A104" s="127" t="s">
        <v>259</v>
      </c>
      <c r="B104" s="200">
        <f t="shared" ref="B104:Q104" si="21">IF(B$65=0,0,B$65/B$5)</f>
        <v>3.2135952735499206E-2</v>
      </c>
      <c r="C104" s="200">
        <f t="shared" si="21"/>
        <v>3.2232222081495288E-2</v>
      </c>
      <c r="D104" s="200">
        <f t="shared" si="21"/>
        <v>3.2311081555111504E-2</v>
      </c>
      <c r="E104" s="200">
        <f t="shared" si="21"/>
        <v>3.3145402314666596E-2</v>
      </c>
      <c r="F104" s="200">
        <f t="shared" si="21"/>
        <v>3.2966216250064809E-2</v>
      </c>
      <c r="G104" s="200">
        <f t="shared" si="21"/>
        <v>3.5414794199290507E-2</v>
      </c>
      <c r="H104" s="200">
        <f t="shared" si="21"/>
        <v>3.5505503512542218E-2</v>
      </c>
      <c r="I104" s="200">
        <f t="shared" si="21"/>
        <v>3.4671439754362786E-2</v>
      </c>
      <c r="J104" s="200">
        <f t="shared" si="21"/>
        <v>3.6048829917467544E-2</v>
      </c>
      <c r="K104" s="200">
        <f t="shared" si="21"/>
        <v>3.6619224302768483E-2</v>
      </c>
      <c r="L104" s="200">
        <f t="shared" si="21"/>
        <v>3.5414864813656889E-2</v>
      </c>
      <c r="M104" s="200">
        <f t="shared" si="21"/>
        <v>3.7509806048728445E-2</v>
      </c>
      <c r="N104" s="200">
        <f t="shared" si="21"/>
        <v>3.5835983736251367E-2</v>
      </c>
      <c r="O104" s="200">
        <f t="shared" si="21"/>
        <v>3.6791691599933216E-2</v>
      </c>
      <c r="P104" s="200">
        <f t="shared" si="21"/>
        <v>3.7619959127849552E-2</v>
      </c>
      <c r="Q104" s="200">
        <f t="shared" si="21"/>
        <v>3.600295287682468E-2</v>
      </c>
    </row>
    <row r="105" spans="1:17" x14ac:dyDescent="0.25">
      <c r="A105" s="142" t="s">
        <v>266</v>
      </c>
      <c r="B105" s="199">
        <f t="shared" ref="B105:Q105" si="22">IF(B$66=0,0,B$66/B$5)</f>
        <v>2.2152188949520875E-2</v>
      </c>
      <c r="C105" s="199">
        <f t="shared" si="22"/>
        <v>2.2182331998065973E-2</v>
      </c>
      <c r="D105" s="199">
        <f t="shared" si="22"/>
        <v>2.2248212174650773E-2</v>
      </c>
      <c r="E105" s="199">
        <f t="shared" si="22"/>
        <v>2.2898250522181304E-2</v>
      </c>
      <c r="F105" s="199">
        <f t="shared" si="22"/>
        <v>2.2684449771737121E-2</v>
      </c>
      <c r="G105" s="199">
        <f t="shared" si="22"/>
        <v>2.36710994947378E-2</v>
      </c>
      <c r="H105" s="199">
        <f t="shared" si="22"/>
        <v>2.3742089437020976E-2</v>
      </c>
      <c r="I105" s="199">
        <f t="shared" si="22"/>
        <v>2.3203756812927627E-2</v>
      </c>
      <c r="J105" s="199">
        <f t="shared" si="22"/>
        <v>2.4550043350274737E-2</v>
      </c>
      <c r="K105" s="199">
        <f t="shared" si="22"/>
        <v>2.5170533176448219E-2</v>
      </c>
      <c r="L105" s="199">
        <f t="shared" si="22"/>
        <v>2.4483816818963864E-2</v>
      </c>
      <c r="M105" s="199">
        <f t="shared" si="22"/>
        <v>2.5758724223255501E-2</v>
      </c>
      <c r="N105" s="199">
        <f t="shared" si="22"/>
        <v>2.486256086400139E-2</v>
      </c>
      <c r="O105" s="199">
        <f t="shared" si="22"/>
        <v>2.5963422044590342E-2</v>
      </c>
      <c r="P105" s="199">
        <f t="shared" si="22"/>
        <v>2.6638529636060126E-2</v>
      </c>
      <c r="Q105" s="199">
        <f t="shared" si="22"/>
        <v>2.5361995188838065E-2</v>
      </c>
    </row>
    <row r="106" spans="1:17" x14ac:dyDescent="0.25">
      <c r="A106" s="142" t="s">
        <v>265</v>
      </c>
      <c r="B106" s="199">
        <f t="shared" ref="B106:Q106" si="23">IF(B$67=0,0,B$67/B$5)</f>
        <v>9.9837637859783359E-3</v>
      </c>
      <c r="C106" s="199">
        <f t="shared" si="23"/>
        <v>1.0049890083429318E-2</v>
      </c>
      <c r="D106" s="199">
        <f t="shared" si="23"/>
        <v>1.0062869380460727E-2</v>
      </c>
      <c r="E106" s="199">
        <f t="shared" si="23"/>
        <v>1.0247151792485292E-2</v>
      </c>
      <c r="F106" s="199">
        <f t="shared" si="23"/>
        <v>1.0281766478327689E-2</v>
      </c>
      <c r="G106" s="199">
        <f t="shared" si="23"/>
        <v>1.1743694704552712E-2</v>
      </c>
      <c r="H106" s="199">
        <f t="shared" si="23"/>
        <v>1.1763414075521237E-2</v>
      </c>
      <c r="I106" s="199">
        <f t="shared" si="23"/>
        <v>1.1467682941435155E-2</v>
      </c>
      <c r="J106" s="199">
        <f t="shared" si="23"/>
        <v>1.1498786567192805E-2</v>
      </c>
      <c r="K106" s="199">
        <f t="shared" si="23"/>
        <v>1.1448691126320265E-2</v>
      </c>
      <c r="L106" s="199">
        <f t="shared" si="23"/>
        <v>1.0931047994693025E-2</v>
      </c>
      <c r="M106" s="199">
        <f t="shared" si="23"/>
        <v>1.1751081825472947E-2</v>
      </c>
      <c r="N106" s="199">
        <f t="shared" si="23"/>
        <v>1.0973422872249977E-2</v>
      </c>
      <c r="O106" s="199">
        <f t="shared" si="23"/>
        <v>1.0828269555342877E-2</v>
      </c>
      <c r="P106" s="199">
        <f t="shared" si="23"/>
        <v>1.0981429491789424E-2</v>
      </c>
      <c r="Q106" s="199">
        <f t="shared" si="23"/>
        <v>1.0640957687986617E-2</v>
      </c>
    </row>
    <row r="107" spans="1:17" x14ac:dyDescent="0.25">
      <c r="A107" s="142" t="s">
        <v>264</v>
      </c>
      <c r="B107" s="199">
        <f t="shared" ref="B107:Q107" si="24">IF(B$78=0,0,B$78/B$5)</f>
        <v>0</v>
      </c>
      <c r="C107" s="199">
        <f t="shared" si="24"/>
        <v>0</v>
      </c>
      <c r="D107" s="199">
        <f t="shared" si="24"/>
        <v>0</v>
      </c>
      <c r="E107" s="199">
        <f t="shared" si="24"/>
        <v>0</v>
      </c>
      <c r="F107" s="199">
        <f t="shared" si="24"/>
        <v>0</v>
      </c>
      <c r="G107" s="199">
        <f t="shared" si="24"/>
        <v>0</v>
      </c>
      <c r="H107" s="199">
        <f t="shared" si="24"/>
        <v>0</v>
      </c>
      <c r="I107" s="199">
        <f t="shared" si="24"/>
        <v>0</v>
      </c>
      <c r="J107" s="199">
        <f t="shared" si="24"/>
        <v>0</v>
      </c>
      <c r="K107" s="199">
        <f t="shared" si="24"/>
        <v>0</v>
      </c>
      <c r="L107" s="199">
        <f t="shared" si="24"/>
        <v>0</v>
      </c>
      <c r="M107" s="199">
        <f t="shared" si="24"/>
        <v>0</v>
      </c>
      <c r="N107" s="199">
        <f t="shared" si="24"/>
        <v>0</v>
      </c>
      <c r="O107" s="199">
        <f t="shared" si="24"/>
        <v>0</v>
      </c>
      <c r="P107" s="199">
        <f t="shared" si="24"/>
        <v>0</v>
      </c>
      <c r="Q107" s="199">
        <f t="shared" si="24"/>
        <v>0</v>
      </c>
    </row>
    <row r="108" spans="1:17" x14ac:dyDescent="0.25">
      <c r="A108" s="72" t="s">
        <v>258</v>
      </c>
      <c r="B108" s="71">
        <f t="shared" ref="B108:Q108" si="25">IF(B$79=0,0,B$79/B$5)</f>
        <v>0</v>
      </c>
      <c r="C108" s="71">
        <f t="shared" si="25"/>
        <v>0</v>
      </c>
      <c r="D108" s="71">
        <f t="shared" si="25"/>
        <v>0</v>
      </c>
      <c r="E108" s="71">
        <f t="shared" si="25"/>
        <v>0</v>
      </c>
      <c r="F108" s="71">
        <f t="shared" si="25"/>
        <v>0</v>
      </c>
      <c r="G108" s="71">
        <f t="shared" si="25"/>
        <v>0</v>
      </c>
      <c r="H108" s="71">
        <f t="shared" si="25"/>
        <v>0</v>
      </c>
      <c r="I108" s="71">
        <f t="shared" si="25"/>
        <v>0</v>
      </c>
      <c r="J108" s="71">
        <f t="shared" si="25"/>
        <v>0</v>
      </c>
      <c r="K108" s="71">
        <f t="shared" si="25"/>
        <v>0</v>
      </c>
      <c r="L108" s="71">
        <f t="shared" si="25"/>
        <v>0</v>
      </c>
      <c r="M108" s="71">
        <f t="shared" si="25"/>
        <v>0</v>
      </c>
      <c r="N108" s="71">
        <f t="shared" si="25"/>
        <v>0</v>
      </c>
      <c r="O108" s="71">
        <f t="shared" si="25"/>
        <v>0</v>
      </c>
      <c r="P108" s="71">
        <f t="shared" si="25"/>
        <v>0</v>
      </c>
      <c r="Q108" s="71">
        <f t="shared" si="25"/>
        <v>0</v>
      </c>
    </row>
    <row r="110" spans="1:17" ht="12.75" x14ac:dyDescent="0.25">
      <c r="A110" s="266" t="s">
        <v>133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>IF(B$5=0,0,B$5/FBT_fec!B$5)</f>
        <v>1.8077240560030383</v>
      </c>
      <c r="C112" s="230">
        <f>IF(C$5=0,0,C$5/FBT_fec!C$5)</f>
        <v>1.8049863855770885</v>
      </c>
      <c r="D112" s="230">
        <f>IF(D$5=0,0,D$5/FBT_fec!D$5)</f>
        <v>1.7987545454578835</v>
      </c>
      <c r="E112" s="230">
        <f>IF(E$5=0,0,E$5/FBT_fec!E$5)</f>
        <v>1.7465543094132969</v>
      </c>
      <c r="F112" s="230">
        <f>IF(F$5=0,0,F$5/FBT_fec!F$5)</f>
        <v>1.7619628022507743</v>
      </c>
      <c r="G112" s="230">
        <f>IF(G$5=0,0,G$5/FBT_fec!G$5)</f>
        <v>1.684074953733836</v>
      </c>
      <c r="H112" s="230">
        <f>IF(H$5=0,0,H$5/FBT_fec!H$5)</f>
        <v>1.6789879776828092</v>
      </c>
      <c r="I112" s="230">
        <f>IF(I$5=0,0,I$5/FBT_fec!I$5)</f>
        <v>1.7191663872556304</v>
      </c>
      <c r="J112" s="230">
        <f>IF(J$5=0,0,J$5/FBT_fec!J$5)</f>
        <v>1.6263263358368552</v>
      </c>
      <c r="K112" s="230">
        <f>IF(K$5=0,0,K$5/FBT_fec!K$5)</f>
        <v>1.5868129962908883</v>
      </c>
      <c r="L112" s="230">
        <f>IF(L$5=0,0,L$5/FBT_fec!L$5)</f>
        <v>1.6331976443195622</v>
      </c>
      <c r="M112" s="230">
        <f>IF(M$5=0,0,M$5/FBT_fec!M$5)</f>
        <v>1.5491594698426128</v>
      </c>
      <c r="N112" s="230">
        <f>IF(N$5=0,0,N$5/FBT_fec!N$5)</f>
        <v>1.6072248228470731</v>
      </c>
      <c r="O112" s="230">
        <f>IF(O$5=0,0,O$5/FBT_fec!O$5)</f>
        <v>1.5412917509044499</v>
      </c>
      <c r="P112" s="230">
        <f>IF(P$5=0,0,P$5/FBT_fec!P$5)</f>
        <v>1.5033122421785603</v>
      </c>
      <c r="Q112" s="230">
        <f>IF(Q$5=0,0,Q$5/FBT_fec!Q$5)</f>
        <v>1.5857280539046865</v>
      </c>
    </row>
    <row r="113" spans="1:17" x14ac:dyDescent="0.25">
      <c r="A113" s="132" t="s">
        <v>83</v>
      </c>
      <c r="B113" s="275">
        <f>IF(B$6=0,0,B$6/FBT_fec!B$6)</f>
        <v>0</v>
      </c>
      <c r="C113" s="275">
        <f>IF(C$6=0,0,C$6/FBT_fec!C$6)</f>
        <v>0</v>
      </c>
      <c r="D113" s="275">
        <f>IF(D$6=0,0,D$6/FBT_fec!D$6)</f>
        <v>0</v>
      </c>
      <c r="E113" s="275">
        <f>IF(E$6=0,0,E$6/FBT_fec!E$6)</f>
        <v>0</v>
      </c>
      <c r="F113" s="275">
        <f>IF(F$6=0,0,F$6/FBT_fec!F$6)</f>
        <v>0</v>
      </c>
      <c r="G113" s="275">
        <f>IF(G$6=0,0,G$6/FBT_fec!G$6)</f>
        <v>0</v>
      </c>
      <c r="H113" s="275">
        <f>IF(H$6=0,0,H$6/FBT_fec!H$6)</f>
        <v>0</v>
      </c>
      <c r="I113" s="275">
        <f>IF(I$6=0,0,I$6/FBT_fec!I$6)</f>
        <v>0</v>
      </c>
      <c r="J113" s="275">
        <f>IF(J$6=0,0,J$6/FBT_fec!J$6)</f>
        <v>0</v>
      </c>
      <c r="K113" s="275">
        <f>IF(K$6=0,0,K$6/FBT_fec!K$6)</f>
        <v>0</v>
      </c>
      <c r="L113" s="275">
        <f>IF(L$6=0,0,L$6/FBT_fec!L$6)</f>
        <v>0</v>
      </c>
      <c r="M113" s="275">
        <f>IF(M$6=0,0,M$6/FBT_fec!M$6)</f>
        <v>0</v>
      </c>
      <c r="N113" s="275">
        <f>IF(N$6=0,0,N$6/FBT_fec!N$6)</f>
        <v>0</v>
      </c>
      <c r="O113" s="275">
        <f>IF(O$6=0,0,O$6/FBT_fec!O$6)</f>
        <v>0</v>
      </c>
      <c r="P113" s="275">
        <f>IF(P$6=0,0,P$6/FBT_fec!P$6)</f>
        <v>0</v>
      </c>
      <c r="Q113" s="275">
        <f>IF(Q$6=0,0,Q$6/FBT_fec!Q$6)</f>
        <v>0</v>
      </c>
    </row>
    <row r="114" spans="1:17" x14ac:dyDescent="0.25">
      <c r="A114" s="76" t="s">
        <v>82</v>
      </c>
      <c r="B114" s="274">
        <f>IF(B$7=0,0,B$7/FBT_fec!B$7)</f>
        <v>0</v>
      </c>
      <c r="C114" s="274">
        <f>IF(C$7=0,0,C$7/FBT_fec!C$7)</f>
        <v>0</v>
      </c>
      <c r="D114" s="274">
        <f>IF(D$7=0,0,D$7/FBT_fec!D$7)</f>
        <v>0</v>
      </c>
      <c r="E114" s="274">
        <f>IF(E$7=0,0,E$7/FBT_fec!E$7)</f>
        <v>0</v>
      </c>
      <c r="F114" s="274">
        <f>IF(F$7=0,0,F$7/FBT_fec!F$7)</f>
        <v>0</v>
      </c>
      <c r="G114" s="274">
        <f>IF(G$7=0,0,G$7/FBT_fec!G$7)</f>
        <v>0</v>
      </c>
      <c r="H114" s="274">
        <f>IF(H$7=0,0,H$7/FBT_fec!H$7)</f>
        <v>0</v>
      </c>
      <c r="I114" s="274">
        <f>IF(I$7=0,0,I$7/FBT_fec!I$7)</f>
        <v>0</v>
      </c>
      <c r="J114" s="274">
        <f>IF(J$7=0,0,J$7/FBT_fec!J$7)</f>
        <v>0</v>
      </c>
      <c r="K114" s="274">
        <f>IF(K$7=0,0,K$7/FBT_fec!K$7)</f>
        <v>0</v>
      </c>
      <c r="L114" s="274">
        <f>IF(L$7=0,0,L$7/FBT_fec!L$7)</f>
        <v>0</v>
      </c>
      <c r="M114" s="274">
        <f>IF(M$7=0,0,M$7/FBT_fec!M$7)</f>
        <v>0</v>
      </c>
      <c r="N114" s="274">
        <f>IF(N$7=0,0,N$7/FBT_fec!N$7)</f>
        <v>0</v>
      </c>
      <c r="O114" s="274">
        <f>IF(O$7=0,0,O$7/FBT_fec!O$7)</f>
        <v>0</v>
      </c>
      <c r="P114" s="274">
        <f>IF(P$7=0,0,P$7/FBT_fec!P$7)</f>
        <v>0</v>
      </c>
      <c r="Q114" s="274">
        <f>IF(Q$7=0,0,Q$7/FBT_fec!Q$7)</f>
        <v>0</v>
      </c>
    </row>
    <row r="115" spans="1:17" x14ac:dyDescent="0.25">
      <c r="A115" s="76" t="s">
        <v>81</v>
      </c>
      <c r="B115" s="274">
        <f>IF(B$8=0,0,B$8/FBT_fec!B$8)</f>
        <v>0</v>
      </c>
      <c r="C115" s="274">
        <f>IF(C$8=0,0,C$8/FBT_fec!C$8)</f>
        <v>0</v>
      </c>
      <c r="D115" s="274">
        <f>IF(D$8=0,0,D$8/FBT_fec!D$8)</f>
        <v>0</v>
      </c>
      <c r="E115" s="274">
        <f>IF(E$8=0,0,E$8/FBT_fec!E$8)</f>
        <v>0</v>
      </c>
      <c r="F115" s="274">
        <f>IF(F$8=0,0,F$8/FBT_fec!F$8)</f>
        <v>0</v>
      </c>
      <c r="G115" s="274">
        <f>IF(G$8=0,0,G$8/FBT_fec!G$8)</f>
        <v>0</v>
      </c>
      <c r="H115" s="274">
        <f>IF(H$8=0,0,H$8/FBT_fec!H$8)</f>
        <v>0</v>
      </c>
      <c r="I115" s="274">
        <f>IF(I$8=0,0,I$8/FBT_fec!I$8)</f>
        <v>0</v>
      </c>
      <c r="J115" s="274">
        <f>IF(J$8=0,0,J$8/FBT_fec!J$8)</f>
        <v>0</v>
      </c>
      <c r="K115" s="274">
        <f>IF(K$8=0,0,K$8/FBT_fec!K$8)</f>
        <v>0</v>
      </c>
      <c r="L115" s="274">
        <f>IF(L$8=0,0,L$8/FBT_fec!L$8)</f>
        <v>0</v>
      </c>
      <c r="M115" s="274">
        <f>IF(M$8=0,0,M$8/FBT_fec!M$8)</f>
        <v>0</v>
      </c>
      <c r="N115" s="274">
        <f>IF(N$8=0,0,N$8/FBT_fec!N$8)</f>
        <v>0</v>
      </c>
      <c r="O115" s="274">
        <f>IF(O$8=0,0,O$8/FBT_fec!O$8)</f>
        <v>0</v>
      </c>
      <c r="P115" s="274">
        <f>IF(P$8=0,0,P$8/FBT_fec!P$8)</f>
        <v>0</v>
      </c>
      <c r="Q115" s="274">
        <f>IF(Q$8=0,0,Q$8/FBT_fec!Q$8)</f>
        <v>0</v>
      </c>
    </row>
    <row r="116" spans="1:17" x14ac:dyDescent="0.25">
      <c r="A116" s="76" t="s">
        <v>80</v>
      </c>
      <c r="B116" s="274">
        <f>IF(B$9=0,0,B$9/FBT_fec!B$9)</f>
        <v>0</v>
      </c>
      <c r="C116" s="274">
        <f>IF(C$9=0,0,C$9/FBT_fec!C$9)</f>
        <v>0</v>
      </c>
      <c r="D116" s="274">
        <f>IF(D$9=0,0,D$9/FBT_fec!D$9)</f>
        <v>0</v>
      </c>
      <c r="E116" s="274">
        <f>IF(E$9=0,0,E$9/FBT_fec!E$9)</f>
        <v>0</v>
      </c>
      <c r="F116" s="274">
        <f>IF(F$9=0,0,F$9/FBT_fec!F$9)</f>
        <v>0</v>
      </c>
      <c r="G116" s="274">
        <f>IF(G$9=0,0,G$9/FBT_fec!G$9)</f>
        <v>0</v>
      </c>
      <c r="H116" s="274">
        <f>IF(H$9=0,0,H$9/FBT_fec!H$9)</f>
        <v>0</v>
      </c>
      <c r="I116" s="274">
        <f>IF(I$9=0,0,I$9/FBT_fec!I$9)</f>
        <v>0</v>
      </c>
      <c r="J116" s="274">
        <f>IF(J$9=0,0,J$9/FBT_fec!J$9)</f>
        <v>0</v>
      </c>
      <c r="K116" s="274">
        <f>IF(K$9=0,0,K$9/FBT_fec!K$9)</f>
        <v>0</v>
      </c>
      <c r="L116" s="274">
        <f>IF(L$9=0,0,L$9/FBT_fec!L$9)</f>
        <v>0</v>
      </c>
      <c r="M116" s="274">
        <f>IF(M$9=0,0,M$9/FBT_fec!M$9)</f>
        <v>0</v>
      </c>
      <c r="N116" s="274">
        <f>IF(N$9=0,0,N$9/FBT_fec!N$9)</f>
        <v>0</v>
      </c>
      <c r="O116" s="274">
        <f>IF(O$9=0,0,O$9/FBT_fec!O$9)</f>
        <v>0</v>
      </c>
      <c r="P116" s="274">
        <f>IF(P$9=0,0,P$9/FBT_fec!P$9)</f>
        <v>0</v>
      </c>
      <c r="Q116" s="274">
        <f>IF(Q$9=0,0,Q$9/FBT_fec!Q$9)</f>
        <v>0</v>
      </c>
    </row>
    <row r="117" spans="1:17" x14ac:dyDescent="0.25">
      <c r="A117" s="129" t="s">
        <v>79</v>
      </c>
      <c r="B117" s="273">
        <f>IF(B$10=0,0,B$10/FBT_fec!B$10)</f>
        <v>1.0531258553739293</v>
      </c>
      <c r="C117" s="273">
        <f>IF(C$10=0,0,C$10/FBT_fec!C$10)</f>
        <v>1.1892769703139634</v>
      </c>
      <c r="D117" s="273">
        <f>IF(D$10=0,0,D$10/FBT_fec!D$10)</f>
        <v>1.2024274733462874</v>
      </c>
      <c r="E117" s="273">
        <f>IF(E$10=0,0,E$10/FBT_fec!E$10)</f>
        <v>1.0546286474823028</v>
      </c>
      <c r="F117" s="273">
        <f>IF(F$10=0,0,F$10/FBT_fec!F$10)</f>
        <v>1.2583684320347699</v>
      </c>
      <c r="G117" s="273">
        <f>IF(G$10=0,0,G$10/FBT_fec!G$10)</f>
        <v>1.2695801704276826</v>
      </c>
      <c r="H117" s="273">
        <f>IF(H$10=0,0,H$10/FBT_fec!H$10)</f>
        <v>1.2759477821454723</v>
      </c>
      <c r="I117" s="273">
        <f>IF(I$10=0,0,I$10/FBT_fec!I$10)</f>
        <v>1.280047154042687</v>
      </c>
      <c r="J117" s="273">
        <f>IF(J$10=0,0,J$10/FBT_fec!J$10)</f>
        <v>1.1465057509281484</v>
      </c>
      <c r="K117" s="273">
        <f>IF(K$10=0,0,K$10/FBT_fec!K$10)</f>
        <v>0.9993659775949294</v>
      </c>
      <c r="L117" s="273">
        <f>IF(L$10=0,0,L$10/FBT_fec!L$10)</f>
        <v>0.99411585185970119</v>
      </c>
      <c r="M117" s="273">
        <f>IF(M$10=0,0,M$10/FBT_fec!M$10)</f>
        <v>1.0515959411958642</v>
      </c>
      <c r="N117" s="273">
        <f>IF(N$10=0,0,N$10/FBT_fec!N$10)</f>
        <v>0.94473511557740808</v>
      </c>
      <c r="O117" s="273">
        <f>IF(O$10=0,0,O$10/FBT_fec!O$10)</f>
        <v>0.90514257747915661</v>
      </c>
      <c r="P117" s="273">
        <f>IF(P$10=0,0,P$10/FBT_fec!P$10)</f>
        <v>0.89144033160508451</v>
      </c>
      <c r="Q117" s="273">
        <f>IF(Q$10=0,0,Q$10/FBT_fec!Q$10)</f>
        <v>0.96878604483369612</v>
      </c>
    </row>
    <row r="118" spans="1:17" x14ac:dyDescent="0.25">
      <c r="A118" s="127" t="s">
        <v>263</v>
      </c>
      <c r="B118" s="296">
        <f>IF(B$15=0,0,B$15/FBT_fec!B$15)</f>
        <v>0.85503734804161402</v>
      </c>
      <c r="C118" s="296">
        <f>IF(C$15=0,0,C$15/FBT_fec!C$15)</f>
        <v>0.84975510453852554</v>
      </c>
      <c r="D118" s="296">
        <f>IF(D$15=0,0,D$15/FBT_fec!D$15)</f>
        <v>0.8452974564814959</v>
      </c>
      <c r="E118" s="296">
        <f>IF(E$15=0,0,E$15/FBT_fec!E$15)</f>
        <v>0.84392661555783322</v>
      </c>
      <c r="F118" s="296">
        <f>IF(F$15=0,0,F$15/FBT_fec!F$15)</f>
        <v>0.84338220059005686</v>
      </c>
      <c r="G118" s="296">
        <f>IF(G$15=0,0,G$15/FBT_fec!G$15)</f>
        <v>0.84066340520725602</v>
      </c>
      <c r="H118" s="296">
        <f>IF(H$15=0,0,H$15/FBT_fec!H$15)</f>
        <v>0.84282545072428217</v>
      </c>
      <c r="I118" s="296">
        <f>IF(I$15=0,0,I$15/FBT_fec!I$15)</f>
        <v>0.84293947389549073</v>
      </c>
      <c r="J118" s="296">
        <f>IF(J$15=0,0,J$15/FBT_fec!J$15)</f>
        <v>0.84253809063110863</v>
      </c>
      <c r="K118" s="296">
        <f>IF(K$15=0,0,K$15/FBT_fec!K$15)</f>
        <v>0.8363582017498572</v>
      </c>
      <c r="L118" s="296">
        <f>IF(L$15=0,0,L$15/FBT_fec!L$15)</f>
        <v>0.84114265665254562</v>
      </c>
      <c r="M118" s="296">
        <f>IF(M$15=0,0,M$15/FBT_fec!M$15)</f>
        <v>0.83833474031737365</v>
      </c>
      <c r="N118" s="296">
        <f>IF(N$15=0,0,N$15/FBT_fec!N$15)</f>
        <v>0.83291098722178347</v>
      </c>
      <c r="O118" s="296">
        <f>IF(O$15=0,0,O$15/FBT_fec!O$15)</f>
        <v>0.83998237464691439</v>
      </c>
      <c r="P118" s="296">
        <f>IF(P$15=0,0,P$15/FBT_fec!P$15)</f>
        <v>0.8395038738164925</v>
      </c>
      <c r="Q118" s="296">
        <f>IF(Q$15=0,0,Q$15/FBT_fec!Q$15)</f>
        <v>0.83984034062993806</v>
      </c>
    </row>
    <row r="119" spans="1:17" x14ac:dyDescent="0.25">
      <c r="A119" s="127" t="s">
        <v>262</v>
      </c>
      <c r="B119" s="296">
        <f>IF(B$24=0,0,B$24/FBT_fec!B$24)</f>
        <v>1.7885965731413109</v>
      </c>
      <c r="C119" s="296">
        <f>IF(C$24=0,0,C$24/FBT_fec!C$24)</f>
        <v>1.7343056085577786</v>
      </c>
      <c r="D119" s="296">
        <f>IF(D$24=0,0,D$24/FBT_fec!D$24)</f>
        <v>1.7209475930088332</v>
      </c>
      <c r="E119" s="296">
        <f>IF(E$24=0,0,E$24/FBT_fec!E$24)</f>
        <v>1.7645947590123527</v>
      </c>
      <c r="F119" s="296">
        <f>IF(F$24=0,0,F$24/FBT_fec!F$24)</f>
        <v>1.6991542139228737</v>
      </c>
      <c r="G119" s="296">
        <f>IF(G$24=0,0,G$24/FBT_fec!G$24)</f>
        <v>1.689579454807103</v>
      </c>
      <c r="H119" s="296">
        <f>IF(H$24=0,0,H$24/FBT_fec!H$24)</f>
        <v>1.6919137969126306</v>
      </c>
      <c r="I119" s="296">
        <f>IF(I$24=0,0,I$24/FBT_fec!I$24)</f>
        <v>1.6910086087409606</v>
      </c>
      <c r="J119" s="296">
        <f>IF(J$24=0,0,J$24/FBT_fec!J$24)</f>
        <v>1.732415954031453</v>
      </c>
      <c r="K119" s="296">
        <f>IF(K$24=0,0,K$24/FBT_fec!K$24)</f>
        <v>1.7657461626994237</v>
      </c>
      <c r="L119" s="296">
        <f>IF(L$24=0,0,L$24/FBT_fec!L$24)</f>
        <v>1.7777488329461815</v>
      </c>
      <c r="M119" s="296">
        <f>IF(M$24=0,0,M$24/FBT_fec!M$24)</f>
        <v>1.7533669975907833</v>
      </c>
      <c r="N119" s="296">
        <f>IF(N$24=0,0,N$24/FBT_fec!N$24)</f>
        <v>1.7755635851474869</v>
      </c>
      <c r="O119" s="296">
        <f>IF(O$24=0,0,O$24/FBT_fec!O$24)</f>
        <v>1.8033730818685683</v>
      </c>
      <c r="P119" s="296">
        <f>IF(P$24=0,0,P$24/FBT_fec!P$24)</f>
        <v>1.8067995144117568</v>
      </c>
      <c r="Q119" s="296">
        <f>IF(Q$24=0,0,Q$24/FBT_fec!Q$24)</f>
        <v>1.7842029490653717</v>
      </c>
    </row>
    <row r="120" spans="1:17" x14ac:dyDescent="0.25">
      <c r="A120" s="127" t="s">
        <v>261</v>
      </c>
      <c r="B120" s="296">
        <f>IF(B$33=0,0,B$33/FBT_fec!B$33)</f>
        <v>2.6276694010922625</v>
      </c>
      <c r="C120" s="296">
        <f>IF(C$33=0,0,C$33/FBT_fec!C$33)</f>
        <v>2.6410676865703011</v>
      </c>
      <c r="D120" s="296">
        <f>IF(D$33=0,0,D$33/FBT_fec!D$33)</f>
        <v>2.6353483448285462</v>
      </c>
      <c r="E120" s="296">
        <f>IF(E$33=0,0,E$33/FBT_fec!E$33)</f>
        <v>2.6057308422608405</v>
      </c>
      <c r="F120" s="296">
        <f>IF(F$33=0,0,F$33/FBT_fec!F$33)</f>
        <v>2.6375989465874605</v>
      </c>
      <c r="G120" s="296">
        <f>IF(G$33=0,0,G$33/FBT_fec!G$33)</f>
        <v>2.8794560804581018</v>
      </c>
      <c r="H120" s="296">
        <f>IF(H$33=0,0,H$33/FBT_fec!H$33)</f>
        <v>2.8755787147127019</v>
      </c>
      <c r="I120" s="296">
        <f>IF(I$33=0,0,I$33/FBT_fec!I$33)</f>
        <v>2.8703699694620401</v>
      </c>
      <c r="J120" s="296">
        <f>IF(J$33=0,0,J$33/FBT_fec!J$33)</f>
        <v>2.7227263665921133</v>
      </c>
      <c r="K120" s="296">
        <f>IF(K$33=0,0,K$33/FBT_fec!K$33)</f>
        <v>2.6450012205038576</v>
      </c>
      <c r="L120" s="296">
        <f>IF(L$33=0,0,L$33/FBT_fec!L$33)</f>
        <v>2.5992307441278411</v>
      </c>
      <c r="M120" s="296">
        <f>IF(M$33=0,0,M$33/FBT_fec!M$33)</f>
        <v>2.6504417612084863</v>
      </c>
      <c r="N120" s="296">
        <f>IF(N$33=0,0,N$33/FBT_fec!N$33)</f>
        <v>2.5678108882923345</v>
      </c>
      <c r="O120" s="296">
        <f>IF(O$33=0,0,O$33/FBT_fec!O$33)</f>
        <v>2.4298988849771348</v>
      </c>
      <c r="P120" s="296">
        <f>IF(P$33=0,0,P$33/FBT_fec!P$33)</f>
        <v>2.4035455718439334</v>
      </c>
      <c r="Q120" s="296">
        <f>IF(Q$33=0,0,Q$33/FBT_fec!Q$33)</f>
        <v>2.4567089904482495</v>
      </c>
    </row>
    <row r="121" spans="1:17" x14ac:dyDescent="0.25">
      <c r="A121" s="127" t="s">
        <v>260</v>
      </c>
      <c r="B121" s="296">
        <f>IF(B$44=0,0,B$44/FBT_fec!B$44)</f>
        <v>2.1320078078256204</v>
      </c>
      <c r="C121" s="296">
        <f>IF(C$44=0,0,C$44/FBT_fec!C$44)</f>
        <v>2.1304818780859471</v>
      </c>
      <c r="D121" s="296">
        <f>IF(D$44=0,0,D$44/FBT_fec!D$44)</f>
        <v>2.1225029149938281</v>
      </c>
      <c r="E121" s="296">
        <f>IF(E$44=0,0,E$44/FBT_fec!E$44)</f>
        <v>2.1091007267257242</v>
      </c>
      <c r="F121" s="296">
        <f>IF(F$44=0,0,F$44/FBT_fec!F$44)</f>
        <v>2.1209249296246599</v>
      </c>
      <c r="G121" s="296">
        <f>IF(G$44=0,0,G$44/FBT_fec!G$44)</f>
        <v>2.2124791891722206</v>
      </c>
      <c r="H121" s="296">
        <f>IF(H$44=0,0,H$44/FBT_fec!H$44)</f>
        <v>2.2137351572418837</v>
      </c>
      <c r="I121" s="296">
        <f>IF(I$44=0,0,I$44/FBT_fec!I$44)</f>
        <v>2.2118347215784984</v>
      </c>
      <c r="J121" s="296">
        <f>IF(J$44=0,0,J$44/FBT_fec!J$44)</f>
        <v>2.1532947214535541</v>
      </c>
      <c r="K121" s="296">
        <f>IF(K$44=0,0,K$44/FBT_fec!K$44)</f>
        <v>2.1148031676221186</v>
      </c>
      <c r="L121" s="296">
        <f>IF(L$44=0,0,L$44/FBT_fec!L$44)</f>
        <v>2.1029668124240861</v>
      </c>
      <c r="M121" s="296">
        <f>IF(M$44=0,0,M$44/FBT_fec!M$44)</f>
        <v>2.1194825639915584</v>
      </c>
      <c r="N121" s="296">
        <f>IF(N$44=0,0,N$44/FBT_fec!N$44)</f>
        <v>2.0800352340983235</v>
      </c>
      <c r="O121" s="296">
        <f>IF(O$44=0,0,O$44/FBT_fec!O$44)</f>
        <v>2.0349276006277606</v>
      </c>
      <c r="P121" s="296">
        <f>IF(P$44=0,0,P$44/FBT_fec!P$44)</f>
        <v>2.0239555332130128</v>
      </c>
      <c r="Q121" s="296">
        <f>IF(Q$44=0,0,Q$44/FBT_fec!Q$44)</f>
        <v>2.0452813569132253</v>
      </c>
    </row>
    <row r="122" spans="1:17" x14ac:dyDescent="0.25">
      <c r="A122" s="127" t="s">
        <v>259</v>
      </c>
      <c r="B122" s="296">
        <f>IF(B$65=0,0,B$65/FBT_fec!B$65)</f>
        <v>0.67663988442205469</v>
      </c>
      <c r="C122" s="296">
        <f>IF(C$65=0,0,C$65/FBT_fec!C$65)</f>
        <v>0.67763909455015214</v>
      </c>
      <c r="D122" s="296">
        <f>IF(D$65=0,0,D$65/FBT_fec!D$65)</f>
        <v>0.67695168903790037</v>
      </c>
      <c r="E122" s="296">
        <f>IF(E$65=0,0,E$65/FBT_fec!E$65)</f>
        <v>0.67427904916024151</v>
      </c>
      <c r="F122" s="296">
        <f>IF(F$65=0,0,F$65/FBT_fec!F$65)</f>
        <v>0.67655033743414017</v>
      </c>
      <c r="G122" s="296">
        <f>IF(G$65=0,0,G$65/FBT_fec!G$65)</f>
        <v>0.69467299388010351</v>
      </c>
      <c r="H122" s="296">
        <f>IF(H$65=0,0,H$65/FBT_fec!H$65)</f>
        <v>0.69434855901763004</v>
      </c>
      <c r="I122" s="296">
        <f>IF(I$65=0,0,I$65/FBT_fec!I$65)</f>
        <v>0.69426306937279569</v>
      </c>
      <c r="J122" s="296">
        <f>IF(J$65=0,0,J$65/FBT_fec!J$65)</f>
        <v>0.6828623116189908</v>
      </c>
      <c r="K122" s="296">
        <f>IF(K$65=0,0,K$65/FBT_fec!K$65)</f>
        <v>0.67681373813677748</v>
      </c>
      <c r="L122" s="296">
        <f>IF(L$65=0,0,L$65/FBT_fec!L$65)</f>
        <v>0.67368768643210686</v>
      </c>
      <c r="M122" s="296">
        <f>IF(M$65=0,0,M$65/FBT_fec!M$65)</f>
        <v>0.67682317514543755</v>
      </c>
      <c r="N122" s="296">
        <f>IF(N$65=0,0,N$65/FBT_fec!N$65)</f>
        <v>0.67085743656752472</v>
      </c>
      <c r="O122" s="296">
        <f>IF(O$65=0,0,O$65/FBT_fec!O$65)</f>
        <v>0.66049401476887759</v>
      </c>
      <c r="P122" s="296">
        <f>IF(P$65=0,0,P$65/FBT_fec!P$65)</f>
        <v>0.65872142596588956</v>
      </c>
      <c r="Q122" s="296">
        <f>IF(Q$65=0,0,Q$65/FBT_fec!Q$65)</f>
        <v>0.66496855346045702</v>
      </c>
    </row>
    <row r="123" spans="1:17" x14ac:dyDescent="0.25">
      <c r="A123" s="72" t="s">
        <v>258</v>
      </c>
      <c r="B123" s="295">
        <f>IF(B$79=0,0,B$79/FBT_fec!B$79)</f>
        <v>0</v>
      </c>
      <c r="C123" s="295">
        <f>IF(C$79=0,0,C$79/FBT_fec!C$79)</f>
        <v>0</v>
      </c>
      <c r="D123" s="295">
        <f>IF(D$79=0,0,D$79/FBT_fec!D$79)</f>
        <v>0</v>
      </c>
      <c r="E123" s="295">
        <f>IF(E$79=0,0,E$79/FBT_fec!E$79)</f>
        <v>0</v>
      </c>
      <c r="F123" s="295">
        <f>IF(F$79=0,0,F$79/FBT_fec!F$79)</f>
        <v>0</v>
      </c>
      <c r="G123" s="295">
        <f>IF(G$79=0,0,G$79/FBT_fec!G$79)</f>
        <v>0</v>
      </c>
      <c r="H123" s="295">
        <f>IF(H$79=0,0,H$79/FBT_fec!H$79)</f>
        <v>0</v>
      </c>
      <c r="I123" s="295">
        <f>IF(I$79=0,0,I$79/FBT_fec!I$79)</f>
        <v>0</v>
      </c>
      <c r="J123" s="295">
        <f>IF(J$79=0,0,J$79/FBT_fec!J$79)</f>
        <v>0</v>
      </c>
      <c r="K123" s="295">
        <f>IF(K$79=0,0,K$79/FBT_fec!K$79)</f>
        <v>0</v>
      </c>
      <c r="L123" s="295">
        <f>IF(L$79=0,0,L$79/FBT_fec!L$79)</f>
        <v>0</v>
      </c>
      <c r="M123" s="295">
        <f>IF(M$79=0,0,M$79/FBT_fec!M$79)</f>
        <v>0</v>
      </c>
      <c r="N123" s="295">
        <f>IF(N$79=0,0,N$79/FBT_fec!N$79)</f>
        <v>0</v>
      </c>
      <c r="O123" s="295">
        <f>IF(O$79=0,0,O$79/FBT_fec!O$79)</f>
        <v>0</v>
      </c>
      <c r="P123" s="295">
        <f>IF(P$79=0,0,P$79/FBT_fec!P$79)</f>
        <v>0</v>
      </c>
      <c r="Q123" s="295">
        <f>IF(Q$79=0,0,Q$79/FBT_fec!Q$79)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24758.493044360857</v>
      </c>
      <c r="C3" s="46">
        <v>25087.827822453575</v>
      </c>
      <c r="D3" s="46">
        <v>25618.390699586598</v>
      </c>
      <c r="E3" s="46">
        <v>24331.131758647713</v>
      </c>
      <c r="F3" s="46">
        <v>23312.442661184246</v>
      </c>
      <c r="G3" s="46">
        <v>23652.720572295686</v>
      </c>
      <c r="H3" s="46">
        <v>23460.641616712273</v>
      </c>
      <c r="I3" s="46">
        <v>23192.312078206152</v>
      </c>
      <c r="J3" s="46">
        <v>22524.657229074262</v>
      </c>
      <c r="K3" s="46">
        <v>20205.182058686914</v>
      </c>
      <c r="L3" s="46">
        <v>21693</v>
      </c>
      <c r="M3" s="46">
        <v>20433.528885353488</v>
      </c>
      <c r="N3" s="46">
        <v>21958.263921062229</v>
      </c>
      <c r="O3" s="46">
        <v>22177.620693368841</v>
      </c>
      <c r="P3" s="46">
        <v>22694.980092122729</v>
      </c>
      <c r="Q3" s="46">
        <v>25768.807551977759</v>
      </c>
    </row>
    <row r="5" spans="1:17" x14ac:dyDescent="0.25">
      <c r="A5" s="31" t="s">
        <v>257</v>
      </c>
      <c r="B5" s="46">
        <v>45450.798300485694</v>
      </c>
      <c r="C5" s="46">
        <v>44957.098032960246</v>
      </c>
      <c r="D5" s="46">
        <v>42516.267080813312</v>
      </c>
      <c r="E5" s="46">
        <v>44286.028416235269</v>
      </c>
      <c r="F5" s="46">
        <v>45362.977674806571</v>
      </c>
      <c r="G5" s="46">
        <v>40807.940596918605</v>
      </c>
      <c r="H5" s="46">
        <v>38585.542630405798</v>
      </c>
      <c r="I5" s="46">
        <v>39052.668916599643</v>
      </c>
      <c r="J5" s="46">
        <v>33940.552074505751</v>
      </c>
      <c r="K5" s="46">
        <v>32318.948978249318</v>
      </c>
      <c r="L5" s="46">
        <v>35032.02200879986</v>
      </c>
      <c r="M5" s="46">
        <v>32450.902996050652</v>
      </c>
      <c r="N5" s="46">
        <v>35621.748514093946</v>
      </c>
      <c r="O5" s="46">
        <v>36448.411006843868</v>
      </c>
      <c r="P5" s="46">
        <v>30568.812684559052</v>
      </c>
      <c r="Q5" s="46">
        <v>33572.266334009866</v>
      </c>
    </row>
    <row r="6" spans="1:17" x14ac:dyDescent="0.25">
      <c r="A6" s="294" t="s">
        <v>256</v>
      </c>
      <c r="B6" s="293">
        <v>56813.497875607114</v>
      </c>
      <c r="C6" s="293">
        <v>53199.684798341397</v>
      </c>
      <c r="D6" s="293">
        <v>51164.879404840874</v>
      </c>
      <c r="E6" s="293">
        <v>50537.361957721994</v>
      </c>
      <c r="F6" s="293">
        <v>48463.252660036283</v>
      </c>
      <c r="G6" s="293">
        <v>45714.804830551286</v>
      </c>
      <c r="H6" s="293">
        <v>42551.696794901778</v>
      </c>
      <c r="I6" s="293">
        <v>41676.59662368687</v>
      </c>
      <c r="J6" s="293">
        <v>36240.353158164442</v>
      </c>
      <c r="K6" s="293">
        <v>35947.885437149234</v>
      </c>
      <c r="L6" s="293">
        <v>39394.909932388888</v>
      </c>
      <c r="M6" s="293">
        <v>36484.74418581785</v>
      </c>
      <c r="N6" s="293">
        <v>38569.925978451785</v>
      </c>
      <c r="O6" s="293">
        <v>40142.45471419159</v>
      </c>
      <c r="P6" s="293">
        <v>34422.084209196517</v>
      </c>
      <c r="Q6" s="293">
        <v>35573.260265922116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0</v>
      </c>
      <c r="F7" s="291">
        <v>0</v>
      </c>
      <c r="G7" s="291">
        <v>0</v>
      </c>
      <c r="H7" s="291">
        <v>2788.9741982334581</v>
      </c>
      <c r="I7" s="291">
        <v>0</v>
      </c>
      <c r="J7" s="291">
        <v>0</v>
      </c>
      <c r="K7" s="291">
        <v>0</v>
      </c>
      <c r="L7" s="291">
        <v>5164.1365970781953</v>
      </c>
      <c r="M7" s="291">
        <v>2391.3267349560942</v>
      </c>
      <c r="N7" s="291">
        <v>2085.1817926339354</v>
      </c>
      <c r="O7" s="291">
        <v>2631.0647726050061</v>
      </c>
      <c r="P7" s="291">
        <v>2256.1334080658967</v>
      </c>
      <c r="Q7" s="291">
        <v>2188.1657870418708</v>
      </c>
    </row>
    <row r="8" spans="1:17" x14ac:dyDescent="0.25">
      <c r="A8" s="290" t="s">
        <v>254</v>
      </c>
      <c r="B8" s="289"/>
      <c r="C8" s="289">
        <f>B6+C7-C6</f>
        <v>3613.8130772657169</v>
      </c>
      <c r="D8" s="289">
        <f t="shared" ref="D8:Q8" si="0">C6+D7-D6</f>
        <v>2034.8053935005228</v>
      </c>
      <c r="E8" s="289">
        <f t="shared" si="0"/>
        <v>627.51744711888023</v>
      </c>
      <c r="F8" s="289">
        <f t="shared" si="0"/>
        <v>2074.1092976857108</v>
      </c>
      <c r="G8" s="289">
        <f t="shared" si="0"/>
        <v>2748.4478294849978</v>
      </c>
      <c r="H8" s="289">
        <f t="shared" si="0"/>
        <v>5952.0822338829676</v>
      </c>
      <c r="I8" s="289">
        <f t="shared" si="0"/>
        <v>875.10017121490819</v>
      </c>
      <c r="J8" s="289">
        <f t="shared" si="0"/>
        <v>5436.2434655224279</v>
      </c>
      <c r="K8" s="289">
        <f t="shared" si="0"/>
        <v>292.46772101520764</v>
      </c>
      <c r="L8" s="289">
        <f t="shared" si="0"/>
        <v>1717.1121018385384</v>
      </c>
      <c r="M8" s="289">
        <f t="shared" si="0"/>
        <v>5301.4924815271297</v>
      </c>
      <c r="N8" s="289">
        <f t="shared" si="0"/>
        <v>0</v>
      </c>
      <c r="O8" s="289">
        <f t="shared" si="0"/>
        <v>1058.5360368652036</v>
      </c>
      <c r="P8" s="289">
        <f t="shared" si="0"/>
        <v>7976.503913060973</v>
      </c>
      <c r="Q8" s="289">
        <f t="shared" si="0"/>
        <v>1036.9897303162725</v>
      </c>
    </row>
    <row r="9" spans="1:17" x14ac:dyDescent="0.25">
      <c r="A9" s="288" t="s">
        <v>253</v>
      </c>
      <c r="B9" s="287">
        <f>B6-B5</f>
        <v>11362.69957512142</v>
      </c>
      <c r="C9" s="287">
        <f t="shared" ref="C9:Q9" si="1">C6-C5</f>
        <v>8242.5867653811511</v>
      </c>
      <c r="D9" s="287">
        <f t="shared" si="1"/>
        <v>8648.6123240275629</v>
      </c>
      <c r="E9" s="287">
        <f t="shared" si="1"/>
        <v>6251.3335414867252</v>
      </c>
      <c r="F9" s="287">
        <f t="shared" si="1"/>
        <v>3100.2749852297129</v>
      </c>
      <c r="G9" s="287">
        <f t="shared" si="1"/>
        <v>4906.8642336326811</v>
      </c>
      <c r="H9" s="287">
        <f t="shared" si="1"/>
        <v>3966.1541644959798</v>
      </c>
      <c r="I9" s="287">
        <f t="shared" si="1"/>
        <v>2623.9277070872267</v>
      </c>
      <c r="J9" s="287">
        <f t="shared" si="1"/>
        <v>2299.8010836586909</v>
      </c>
      <c r="K9" s="287">
        <f t="shared" si="1"/>
        <v>3628.936458899916</v>
      </c>
      <c r="L9" s="287">
        <f t="shared" si="1"/>
        <v>4362.8879235890272</v>
      </c>
      <c r="M9" s="287">
        <f t="shared" si="1"/>
        <v>4033.8411897671976</v>
      </c>
      <c r="N9" s="287">
        <f t="shared" si="1"/>
        <v>2948.1774643578392</v>
      </c>
      <c r="O9" s="287">
        <f t="shared" si="1"/>
        <v>3694.0437073477224</v>
      </c>
      <c r="P9" s="287">
        <f t="shared" si="1"/>
        <v>3853.2715246374646</v>
      </c>
      <c r="Q9" s="287">
        <f t="shared" si="1"/>
        <v>2000.9939319122495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1549.0125027529857</v>
      </c>
      <c r="C12" s="38">
        <v>1528.8949499999999</v>
      </c>
      <c r="D12" s="38">
        <v>1448.6891299999997</v>
      </c>
      <c r="E12" s="38">
        <v>1499.6823300000001</v>
      </c>
      <c r="F12" s="38">
        <v>1534.5824</v>
      </c>
      <c r="G12" s="38">
        <v>1391.062521689503</v>
      </c>
      <c r="H12" s="38">
        <v>1302.6909799999999</v>
      </c>
      <c r="I12" s="38">
        <v>1312.09166</v>
      </c>
      <c r="J12" s="38">
        <v>1168.69048</v>
      </c>
      <c r="K12" s="38">
        <v>1097.5822900000001</v>
      </c>
      <c r="L12" s="38">
        <v>1137.3823036115677</v>
      </c>
      <c r="M12" s="38">
        <v>1048.7963065937506</v>
      </c>
      <c r="N12" s="38">
        <v>1135.3295544295149</v>
      </c>
      <c r="O12" s="38">
        <v>1113.2351062738626</v>
      </c>
      <c r="P12" s="38">
        <v>934.09988332312616</v>
      </c>
      <c r="Q12" s="38">
        <v>996.8474514480381</v>
      </c>
    </row>
    <row r="13" spans="1:17" x14ac:dyDescent="0.25">
      <c r="A13" s="55" t="s">
        <v>33</v>
      </c>
      <c r="B13" s="54">
        <v>26.224870941961761</v>
      </c>
      <c r="C13" s="54">
        <v>22.797820000000002</v>
      </c>
      <c r="D13" s="54">
        <v>12.900399999999999</v>
      </c>
      <c r="E13" s="54">
        <v>0</v>
      </c>
      <c r="F13" s="54">
        <v>12.90047</v>
      </c>
      <c r="G13" s="54">
        <v>6.8071368804991117</v>
      </c>
      <c r="H13" s="54">
        <v>8.8013499999999993</v>
      </c>
      <c r="I13" s="54">
        <v>8.2006999999999994</v>
      </c>
      <c r="J13" s="54">
        <v>8.1997400000000003</v>
      </c>
      <c r="K13" s="54">
        <v>4.1000800000000002</v>
      </c>
      <c r="L13" s="54">
        <v>4.776846950796088</v>
      </c>
      <c r="M13" s="54">
        <v>4.0842650693398364</v>
      </c>
      <c r="N13" s="54">
        <v>4.7766860479162228</v>
      </c>
      <c r="O13" s="54">
        <v>8.1684949871650456</v>
      </c>
      <c r="P13" s="54">
        <v>9.5301423379278756</v>
      </c>
      <c r="Q13" s="54">
        <v>6.1144198722964527</v>
      </c>
    </row>
    <row r="14" spans="1:17" x14ac:dyDescent="0.25">
      <c r="A14" s="52" t="s">
        <v>32</v>
      </c>
      <c r="B14" s="51">
        <v>98.115844686666918</v>
      </c>
      <c r="C14" s="51">
        <v>115.29046</v>
      </c>
      <c r="D14" s="51">
        <v>86.405499999999989</v>
      </c>
      <c r="E14" s="51">
        <v>78.601169999999996</v>
      </c>
      <c r="F14" s="51">
        <v>72.197839999999999</v>
      </c>
      <c r="G14" s="51">
        <v>69.099202757738254</v>
      </c>
      <c r="H14" s="51">
        <v>66.207220000000007</v>
      </c>
      <c r="I14" s="51">
        <v>45.301590000000004</v>
      </c>
      <c r="J14" s="51">
        <v>36.398380000000003</v>
      </c>
      <c r="K14" s="51">
        <v>34.09619</v>
      </c>
      <c r="L14" s="51">
        <v>25.628538410628764</v>
      </c>
      <c r="M14" s="51">
        <v>24.52962991980165</v>
      </c>
      <c r="N14" s="51">
        <v>24.528975138406281</v>
      </c>
      <c r="O14" s="51">
        <v>28.995746533375787</v>
      </c>
      <c r="P14" s="51">
        <v>25.484915175043533</v>
      </c>
      <c r="Q14" s="51">
        <v>21.376886125790417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17.597339999999999</v>
      </c>
      <c r="D16" s="51">
        <v>12.10116</v>
      </c>
      <c r="E16" s="51">
        <v>12.080870000000001</v>
      </c>
      <c r="F16" s="51">
        <v>15.394550000000001</v>
      </c>
      <c r="G16" s="51">
        <v>13.184519081741</v>
      </c>
      <c r="H16" s="51">
        <v>15.397640000000001</v>
      </c>
      <c r="I16" s="51">
        <v>16.49596</v>
      </c>
      <c r="J16" s="51">
        <v>16.49634</v>
      </c>
      <c r="K16" s="51">
        <v>15.39486</v>
      </c>
      <c r="L16" s="51">
        <v>16.480403917812069</v>
      </c>
      <c r="M16" s="51">
        <v>14.283073169785133</v>
      </c>
      <c r="N16" s="51">
        <v>15.381093849374524</v>
      </c>
      <c r="O16" s="51">
        <v>19.776378876493137</v>
      </c>
      <c r="P16" s="51">
        <v>15.381573094665159</v>
      </c>
      <c r="Q16" s="51">
        <v>14.282911985042562</v>
      </c>
    </row>
    <row r="17" spans="1:17" x14ac:dyDescent="0.25">
      <c r="A17" s="53" t="s">
        <v>76</v>
      </c>
      <c r="B17" s="51">
        <v>29.711420025046248</v>
      </c>
      <c r="C17" s="51">
        <v>31.797989999999999</v>
      </c>
      <c r="D17" s="51">
        <v>25.60285</v>
      </c>
      <c r="E17" s="51">
        <v>23.569980000000001</v>
      </c>
      <c r="F17" s="51">
        <v>21.50177</v>
      </c>
      <c r="G17" s="51">
        <v>21.520369346837409</v>
      </c>
      <c r="H17" s="51">
        <v>17.402280000000001</v>
      </c>
      <c r="I17" s="51">
        <v>16.403939999999999</v>
      </c>
      <c r="J17" s="51">
        <v>12.30097</v>
      </c>
      <c r="K17" s="51">
        <v>8.2002699999999997</v>
      </c>
      <c r="L17" s="51">
        <v>8.1927509128683802</v>
      </c>
      <c r="M17" s="51">
        <v>10.246556750016516</v>
      </c>
      <c r="N17" s="51">
        <v>8.1925193327668815</v>
      </c>
      <c r="O17" s="51">
        <v>9.2193676568826515</v>
      </c>
      <c r="P17" s="51">
        <v>8.1925786495415203</v>
      </c>
      <c r="Q17" s="51">
        <v>6.138592091423055</v>
      </c>
    </row>
    <row r="18" spans="1:17" x14ac:dyDescent="0.25">
      <c r="A18" s="53" t="s">
        <v>29</v>
      </c>
      <c r="B18" s="51">
        <v>66.875834895837372</v>
      </c>
      <c r="C18" s="51">
        <v>65.895129999999995</v>
      </c>
      <c r="D18" s="51">
        <v>48.70149</v>
      </c>
      <c r="E18" s="51">
        <v>42.950319999999998</v>
      </c>
      <c r="F18" s="51">
        <v>35.301519999999996</v>
      </c>
      <c r="G18" s="51">
        <v>34.394314329159847</v>
      </c>
      <c r="H18" s="51">
        <v>33.407299999999999</v>
      </c>
      <c r="I18" s="51">
        <v>12.40169</v>
      </c>
      <c r="J18" s="51">
        <v>7.60107</v>
      </c>
      <c r="K18" s="51">
        <v>10.501060000000001</v>
      </c>
      <c r="L18" s="51">
        <v>0.95538357994831458</v>
      </c>
      <c r="M18" s="51">
        <v>0</v>
      </c>
      <c r="N18" s="51">
        <v>0.9553619562648733</v>
      </c>
      <c r="O18" s="51">
        <v>0</v>
      </c>
      <c r="P18" s="51">
        <v>1.9107634308368517</v>
      </c>
      <c r="Q18" s="51">
        <v>0.95538204932480164</v>
      </c>
    </row>
    <row r="19" spans="1:17" x14ac:dyDescent="0.25">
      <c r="A19" s="53" t="s">
        <v>28</v>
      </c>
      <c r="B19" s="51">
        <v>1.5285897657832936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679.96108875493826</v>
      </c>
      <c r="C20" s="51">
        <v>673.95489999999995</v>
      </c>
      <c r="D20" s="51">
        <v>631.08975999999996</v>
      </c>
      <c r="E20" s="51">
        <v>701.29396999999994</v>
      </c>
      <c r="F20" s="51">
        <v>726.94331</v>
      </c>
      <c r="G20" s="51">
        <v>604.57740003723859</v>
      </c>
      <c r="H20" s="51">
        <v>542.87955999999997</v>
      </c>
      <c r="I20" s="51">
        <v>580.04132000000004</v>
      </c>
      <c r="J20" s="51">
        <v>376.19988999999998</v>
      </c>
      <c r="K20" s="51">
        <v>429.19535999999999</v>
      </c>
      <c r="L20" s="51">
        <v>451.03376056028168</v>
      </c>
      <c r="M20" s="51">
        <v>329.96539656309074</v>
      </c>
      <c r="N20" s="51">
        <v>436.43544345692828</v>
      </c>
      <c r="O20" s="51">
        <v>523.50259462002555</v>
      </c>
      <c r="P20" s="51">
        <v>321.53409068193952</v>
      </c>
      <c r="Q20" s="51">
        <v>368.30051695711001</v>
      </c>
    </row>
    <row r="21" spans="1:17" x14ac:dyDescent="0.25">
      <c r="A21" s="53" t="s">
        <v>66</v>
      </c>
      <c r="B21" s="51">
        <v>679.96108875493826</v>
      </c>
      <c r="C21" s="51">
        <v>673.95489999999995</v>
      </c>
      <c r="D21" s="51">
        <v>631.08975999999996</v>
      </c>
      <c r="E21" s="51">
        <v>701.29396999999994</v>
      </c>
      <c r="F21" s="51">
        <v>726.94331</v>
      </c>
      <c r="G21" s="51">
        <v>604.57740003723859</v>
      </c>
      <c r="H21" s="51">
        <v>542.87955999999997</v>
      </c>
      <c r="I21" s="51">
        <v>580.04132000000004</v>
      </c>
      <c r="J21" s="51">
        <v>376.19988999999998</v>
      </c>
      <c r="K21" s="51">
        <v>429.19535999999999</v>
      </c>
      <c r="L21" s="51">
        <v>451.03376056028168</v>
      </c>
      <c r="M21" s="51">
        <v>329.96539656309074</v>
      </c>
      <c r="N21" s="51">
        <v>436.43544345692828</v>
      </c>
      <c r="O21" s="51">
        <v>523.50259462002555</v>
      </c>
      <c r="P21" s="51">
        <v>321.53409068193952</v>
      </c>
      <c r="Q21" s="51">
        <v>368.30051695711001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0.30003000000000002</v>
      </c>
      <c r="I23" s="51">
        <v>0.90008999999999995</v>
      </c>
      <c r="J23" s="51">
        <v>2.3002199999999999</v>
      </c>
      <c r="K23" s="51">
        <v>2.10012</v>
      </c>
      <c r="L23" s="51">
        <v>5.8994929443068624</v>
      </c>
      <c r="M23" s="51">
        <v>1.3853143284660359</v>
      </c>
      <c r="N23" s="51">
        <v>1.6718828661098035</v>
      </c>
      <c r="O23" s="51">
        <v>2.69894540306833</v>
      </c>
      <c r="P23" s="51">
        <v>7.0460286679346789</v>
      </c>
      <c r="Q23" s="51">
        <v>7.4997959417027094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0.30003000000000002</v>
      </c>
      <c r="I24" s="51">
        <v>0.90008999999999995</v>
      </c>
      <c r="J24" s="51">
        <v>2.3002199999999999</v>
      </c>
      <c r="K24" s="51">
        <v>2.10012</v>
      </c>
      <c r="L24" s="51">
        <v>5.8994929443068624</v>
      </c>
      <c r="M24" s="51">
        <v>1.3853143284660359</v>
      </c>
      <c r="N24" s="51">
        <v>1.6718828661098035</v>
      </c>
      <c r="O24" s="51">
        <v>2.69894540306833</v>
      </c>
      <c r="P24" s="51">
        <v>7.0460286679346789</v>
      </c>
      <c r="Q24" s="51">
        <v>7.4997959417027094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744.71069836941865</v>
      </c>
      <c r="C30" s="62">
        <v>716.85176999999999</v>
      </c>
      <c r="D30" s="62">
        <v>718.29346999999996</v>
      </c>
      <c r="E30" s="62">
        <v>719.78719000000001</v>
      </c>
      <c r="F30" s="62">
        <v>722.54078000000004</v>
      </c>
      <c r="G30" s="62">
        <v>710.57878201402707</v>
      </c>
      <c r="H30" s="62">
        <v>684.50282000000004</v>
      </c>
      <c r="I30" s="62">
        <v>677.64796000000001</v>
      </c>
      <c r="J30" s="62">
        <v>745.59225000000004</v>
      </c>
      <c r="K30" s="62">
        <v>628.09054000000003</v>
      </c>
      <c r="L30" s="62">
        <v>650.04366474555445</v>
      </c>
      <c r="M30" s="62">
        <v>688.83170071305221</v>
      </c>
      <c r="N30" s="62">
        <v>667.91656692015431</v>
      </c>
      <c r="O30" s="62">
        <v>549.86932473022773</v>
      </c>
      <c r="P30" s="62">
        <v>570.50470646028054</v>
      </c>
      <c r="Q30" s="62">
        <v>593.55583255113845</v>
      </c>
    </row>
    <row r="32" spans="1:17" x14ac:dyDescent="0.25">
      <c r="A32" s="31" t="s">
        <v>63</v>
      </c>
      <c r="B32" s="70">
        <v>2024.2264052999151</v>
      </c>
      <c r="C32" s="70">
        <v>2041.8714266236921</v>
      </c>
      <c r="D32" s="70">
        <v>1809.3142337043241</v>
      </c>
      <c r="E32" s="70">
        <v>1891.4197621932003</v>
      </c>
      <c r="F32" s="70">
        <v>1987.0085926163881</v>
      </c>
      <c r="G32" s="70">
        <v>1663.5780141539099</v>
      </c>
      <c r="H32" s="70">
        <v>1517.4685154640242</v>
      </c>
      <c r="I32" s="70">
        <v>1533.7969504719842</v>
      </c>
      <c r="J32" s="70">
        <v>1026.726023107944</v>
      </c>
      <c r="K32" s="70">
        <v>1126.601141277564</v>
      </c>
      <c r="L32" s="70">
        <v>1152.8378757561891</v>
      </c>
      <c r="M32" s="70">
        <v>862.84115292713636</v>
      </c>
      <c r="N32" s="70">
        <v>1115.6436799283747</v>
      </c>
      <c r="O32" s="70">
        <v>1347.0429941055138</v>
      </c>
      <c r="P32" s="70">
        <v>870.15638286555713</v>
      </c>
      <c r="Q32" s="70">
        <v>952.3282685468356</v>
      </c>
    </row>
    <row r="34" spans="1:17" x14ac:dyDescent="0.25">
      <c r="A34" s="184" t="s">
        <v>252</v>
      </c>
      <c r="B34" s="190">
        <f t="shared" ref="B34:Q34" si="2">IF(B$12=0,"",B$12/B$3*1000)</f>
        <v>62.564894397149033</v>
      </c>
      <c r="C34" s="190">
        <f t="shared" si="2"/>
        <v>60.941702917445916</v>
      </c>
      <c r="D34" s="190">
        <f t="shared" si="2"/>
        <v>56.548795238077822</v>
      </c>
      <c r="E34" s="190">
        <f t="shared" si="2"/>
        <v>61.636357275776398</v>
      </c>
      <c r="F34" s="190">
        <f t="shared" si="2"/>
        <v>65.826752790479347</v>
      </c>
      <c r="G34" s="190">
        <f t="shared" si="2"/>
        <v>58.811945857883579</v>
      </c>
      <c r="H34" s="190">
        <f t="shared" si="2"/>
        <v>55.526656145329937</v>
      </c>
      <c r="I34" s="190">
        <f t="shared" si="2"/>
        <v>56.574422402369031</v>
      </c>
      <c r="J34" s="190">
        <f t="shared" si="2"/>
        <v>51.884939607049098</v>
      </c>
      <c r="K34" s="190">
        <f t="shared" si="2"/>
        <v>54.321821343258378</v>
      </c>
      <c r="L34" s="190">
        <f t="shared" si="2"/>
        <v>52.430844217561784</v>
      </c>
      <c r="M34" s="190">
        <f t="shared" si="2"/>
        <v>51.327223627315568</v>
      </c>
      <c r="N34" s="190">
        <f t="shared" si="2"/>
        <v>51.703976166372328</v>
      </c>
      <c r="O34" s="190">
        <f t="shared" si="2"/>
        <v>50.196327264570918</v>
      </c>
      <c r="P34" s="190">
        <f t="shared" si="2"/>
        <v>41.158876523859377</v>
      </c>
      <c r="Q34" s="190">
        <f t="shared" si="2"/>
        <v>38.684267769756772</v>
      </c>
    </row>
    <row r="35" spans="1:17" x14ac:dyDescent="0.25">
      <c r="A35" s="286" t="s">
        <v>251</v>
      </c>
      <c r="B35" s="285">
        <f t="shared" ref="B35:Q35" si="3">IF(B$12=0,"",B$12/B$5*1000)</f>
        <v>34.081084616206461</v>
      </c>
      <c r="C35" s="285">
        <f t="shared" si="3"/>
        <v>34.007865651806355</v>
      </c>
      <c r="D35" s="285">
        <f t="shared" si="3"/>
        <v>34.073761161731021</v>
      </c>
      <c r="E35" s="285">
        <f t="shared" si="3"/>
        <v>33.863554345058773</v>
      </c>
      <c r="F35" s="285">
        <f t="shared" si="3"/>
        <v>33.828960942576472</v>
      </c>
      <c r="G35" s="285">
        <f t="shared" si="3"/>
        <v>34.088035351495819</v>
      </c>
      <c r="H35" s="285">
        <f t="shared" si="3"/>
        <v>33.761115982685865</v>
      </c>
      <c r="I35" s="285">
        <f t="shared" si="3"/>
        <v>33.598002297924516</v>
      </c>
      <c r="J35" s="285">
        <f t="shared" si="3"/>
        <v>34.433455220012611</v>
      </c>
      <c r="K35" s="285">
        <f t="shared" si="3"/>
        <v>33.960952465956545</v>
      </c>
      <c r="L35" s="285">
        <f t="shared" si="3"/>
        <v>32.466932777270557</v>
      </c>
      <c r="M35" s="285">
        <f t="shared" si="3"/>
        <v>32.319479883853816</v>
      </c>
      <c r="N35" s="285">
        <f t="shared" si="3"/>
        <v>31.871808706423138</v>
      </c>
      <c r="O35" s="285">
        <f t="shared" si="3"/>
        <v>30.542761001702704</v>
      </c>
      <c r="P35" s="285">
        <f t="shared" si="3"/>
        <v>30.557283757211795</v>
      </c>
      <c r="Q35" s="285">
        <f t="shared" si="3"/>
        <v>29.692587373471333</v>
      </c>
    </row>
    <row r="36" spans="1:17" x14ac:dyDescent="0.25">
      <c r="A36" s="286" t="s">
        <v>250</v>
      </c>
      <c r="B36" s="285">
        <f>IF(TRE_ued!B$5=0,"",TRE_ued!B$5/B$5*1000)</f>
        <v>17.035318416505646</v>
      </c>
      <c r="C36" s="285">
        <f>IF(TRE_ued!C$5=0,"",TRE_ued!C$5/C$5*1000)</f>
        <v>17.035318416505646</v>
      </c>
      <c r="D36" s="285">
        <f>IF(TRE_ued!D$5=0,"",TRE_ued!D$5/D$5*1000)</f>
        <v>17.035318416505646</v>
      </c>
      <c r="E36" s="285">
        <f>IF(TRE_ued!E$5=0,"",TRE_ued!E$5/E$5*1000)</f>
        <v>17.035318416505646</v>
      </c>
      <c r="F36" s="285">
        <f>IF(TRE_ued!F$5=0,"",TRE_ued!F$5/F$5*1000)</f>
        <v>17.035318416505646</v>
      </c>
      <c r="G36" s="285">
        <f>IF(TRE_ued!G$5=0,"",TRE_ued!G$5/G$5*1000)</f>
        <v>17.035318416505646</v>
      </c>
      <c r="H36" s="285">
        <f>IF(TRE_ued!H$5=0,"",TRE_ued!H$5/H$5*1000)</f>
        <v>17.035318416505646</v>
      </c>
      <c r="I36" s="285">
        <f>IF(TRE_ued!I$5=0,"",TRE_ued!I$5/I$5*1000)</f>
        <v>17.035318416505646</v>
      </c>
      <c r="J36" s="285">
        <f>IF(TRE_ued!J$5=0,"",TRE_ued!J$5/J$5*1000)</f>
        <v>17.035318416505646</v>
      </c>
      <c r="K36" s="285">
        <f>IF(TRE_ued!K$5=0,"",TRE_ued!K$5/K$5*1000)</f>
        <v>17.035318416505646</v>
      </c>
      <c r="L36" s="285">
        <f>IF(TRE_ued!L$5=0,"",TRE_ued!L$5/L$5*1000)</f>
        <v>17.03531841650565</v>
      </c>
      <c r="M36" s="285">
        <f>IF(TRE_ued!M$5=0,"",TRE_ued!M$5/M$5*1000)</f>
        <v>17.035318416505646</v>
      </c>
      <c r="N36" s="285">
        <f>IF(TRE_ued!N$5=0,"",TRE_ued!N$5/N$5*1000)</f>
        <v>17.035318416505643</v>
      </c>
      <c r="O36" s="285">
        <f>IF(TRE_ued!O$5=0,"",TRE_ued!O$5/O$5*1000)</f>
        <v>17.035318416505646</v>
      </c>
      <c r="P36" s="285">
        <f>IF(TRE_ued!P$5=0,"",TRE_ued!P$5/P$5*1000)</f>
        <v>17.035318416505646</v>
      </c>
      <c r="Q36" s="285">
        <f>IF(TRE_ued!Q$5=0,"",TRE_ued!Q$5/Q$5*1000)</f>
        <v>17.035318416505646</v>
      </c>
    </row>
    <row r="37" spans="1:17" x14ac:dyDescent="0.25">
      <c r="A37" s="284" t="s">
        <v>60</v>
      </c>
      <c r="B37" s="283">
        <f t="shared" ref="B37:Q37" si="4">IF(B$12=0,"",B$32/B$12)</f>
        <v>1.3067850657772966</v>
      </c>
      <c r="C37" s="283">
        <f t="shared" si="4"/>
        <v>1.3355210746321664</v>
      </c>
      <c r="D37" s="283">
        <f t="shared" si="4"/>
        <v>1.2489320146305816</v>
      </c>
      <c r="E37" s="283">
        <f t="shared" si="4"/>
        <v>1.2612136079466911</v>
      </c>
      <c r="F37" s="283">
        <f t="shared" si="4"/>
        <v>1.294820397142824</v>
      </c>
      <c r="G37" s="283">
        <f t="shared" si="4"/>
        <v>1.1959045608772678</v>
      </c>
      <c r="H37" s="283">
        <f t="shared" si="4"/>
        <v>1.1648722058887859</v>
      </c>
      <c r="I37" s="283">
        <f t="shared" si="4"/>
        <v>1.1689708861284769</v>
      </c>
      <c r="J37" s="283">
        <f t="shared" si="4"/>
        <v>0.87852689884831103</v>
      </c>
      <c r="K37" s="283">
        <f t="shared" si="4"/>
        <v>1.0264388843934098</v>
      </c>
      <c r="L37" s="283">
        <f t="shared" si="4"/>
        <v>1.0135887221873812</v>
      </c>
      <c r="M37" s="283">
        <f t="shared" si="4"/>
        <v>0.82269659752087243</v>
      </c>
      <c r="N37" s="283">
        <f t="shared" si="4"/>
        <v>0.98266065176905215</v>
      </c>
      <c r="O37" s="283">
        <f t="shared" si="4"/>
        <v>1.2100256149972088</v>
      </c>
      <c r="P37" s="283">
        <f t="shared" si="4"/>
        <v>0.931545328717861</v>
      </c>
      <c r="Q37" s="283">
        <f t="shared" si="4"/>
        <v>0.95534002435725429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1549.0125027529857</v>
      </c>
      <c r="C5" s="96">
        <v>1528.8949500000001</v>
      </c>
      <c r="D5" s="96">
        <v>1448.6891299999997</v>
      </c>
      <c r="E5" s="96">
        <v>1499.6823300000001</v>
      </c>
      <c r="F5" s="96">
        <v>1534.5824</v>
      </c>
      <c r="G5" s="96">
        <v>1391.062521689503</v>
      </c>
      <c r="H5" s="96">
        <v>1302.6909799999999</v>
      </c>
      <c r="I5" s="96">
        <v>1312.0916600000003</v>
      </c>
      <c r="J5" s="96">
        <v>1168.6904800000004</v>
      </c>
      <c r="K5" s="96">
        <v>1097.5822900000003</v>
      </c>
      <c r="L5" s="96">
        <v>1137.3823036115677</v>
      </c>
      <c r="M5" s="96">
        <v>1048.7963065937508</v>
      </c>
      <c r="N5" s="96">
        <v>1135.3295544295149</v>
      </c>
      <c r="O5" s="96">
        <v>1113.2351062738628</v>
      </c>
      <c r="P5" s="96">
        <v>934.09988332312605</v>
      </c>
      <c r="Q5" s="96">
        <v>996.8474514480381</v>
      </c>
    </row>
    <row r="6" spans="1:17" x14ac:dyDescent="0.25">
      <c r="A6" s="132" t="s">
        <v>83</v>
      </c>
      <c r="B6" s="160">
        <v>47.467592514410754</v>
      </c>
      <c r="C6" s="160">
        <v>46.85111472951958</v>
      </c>
      <c r="D6" s="160">
        <v>44.393305528962536</v>
      </c>
      <c r="E6" s="160">
        <v>45.955929739098984</v>
      </c>
      <c r="F6" s="160">
        <v>47.025399674648355</v>
      </c>
      <c r="G6" s="160">
        <v>42.627408638905983</v>
      </c>
      <c r="H6" s="160">
        <v>39.919370890125769</v>
      </c>
      <c r="I6" s="160">
        <v>40.207443224471248</v>
      </c>
      <c r="J6" s="160">
        <v>35.813089553194814</v>
      </c>
      <c r="K6" s="160">
        <v>33.634066090596242</v>
      </c>
      <c r="L6" s="160">
        <v>34.853688801726264</v>
      </c>
      <c r="M6" s="160">
        <v>32.139079331853509</v>
      </c>
      <c r="N6" s="160">
        <v>34.790784815131708</v>
      </c>
      <c r="O6" s="160">
        <v>34.113727489887822</v>
      </c>
      <c r="P6" s="160">
        <v>28.624347802576391</v>
      </c>
      <c r="Q6" s="160">
        <v>30.547170239277222</v>
      </c>
    </row>
    <row r="7" spans="1:17" x14ac:dyDescent="0.25">
      <c r="A7" s="76" t="s">
        <v>82</v>
      </c>
      <c r="B7" s="159">
        <v>59.334490643013453</v>
      </c>
      <c r="C7" s="159">
        <v>58.563893411899485</v>
      </c>
      <c r="D7" s="159">
        <v>55.491631911203179</v>
      </c>
      <c r="E7" s="159">
        <v>57.444912173873739</v>
      </c>
      <c r="F7" s="159">
        <v>58.781749593310451</v>
      </c>
      <c r="G7" s="159">
        <v>53.284260798632488</v>
      </c>
      <c r="H7" s="159">
        <v>49.899213612657221</v>
      </c>
      <c r="I7" s="159">
        <v>50.259304030589064</v>
      </c>
      <c r="J7" s="159">
        <v>44.766361941493528</v>
      </c>
      <c r="K7" s="159">
        <v>42.042582613245308</v>
      </c>
      <c r="L7" s="159">
        <v>43.567111002157837</v>
      </c>
      <c r="M7" s="159">
        <v>40.173849164816893</v>
      </c>
      <c r="N7" s="159">
        <v>43.488481018914641</v>
      </c>
      <c r="O7" s="159">
        <v>42.642159362359777</v>
      </c>
      <c r="P7" s="159">
        <v>35.780434753220497</v>
      </c>
      <c r="Q7" s="159">
        <v>38.183962799096534</v>
      </c>
    </row>
    <row r="8" spans="1:17" x14ac:dyDescent="0.25">
      <c r="A8" s="76" t="s">
        <v>81</v>
      </c>
      <c r="B8" s="159">
        <v>81.584924634143491</v>
      </c>
      <c r="C8" s="159">
        <v>80.525353441361787</v>
      </c>
      <c r="D8" s="159">
        <v>76.300993877904361</v>
      </c>
      <c r="E8" s="159">
        <v>78.98675423907639</v>
      </c>
      <c r="F8" s="159">
        <v>80.82490569080187</v>
      </c>
      <c r="G8" s="159">
        <v>73.265858598119664</v>
      </c>
      <c r="H8" s="159">
        <v>68.61141871740368</v>
      </c>
      <c r="I8" s="159">
        <v>69.106543042059968</v>
      </c>
      <c r="J8" s="159">
        <v>61.553747669553601</v>
      </c>
      <c r="K8" s="159">
        <v>57.808551093212301</v>
      </c>
      <c r="L8" s="159">
        <v>59.904777627967022</v>
      </c>
      <c r="M8" s="159">
        <v>55.239042601623225</v>
      </c>
      <c r="N8" s="159">
        <v>59.796661401007633</v>
      </c>
      <c r="O8" s="159">
        <v>58.632969123244699</v>
      </c>
      <c r="P8" s="159">
        <v>49.198097785678179</v>
      </c>
      <c r="Q8" s="159">
        <v>52.502948848757732</v>
      </c>
    </row>
    <row r="9" spans="1:17" x14ac:dyDescent="0.25">
      <c r="A9" s="76" t="s">
        <v>80</v>
      </c>
      <c r="B9" s="159">
        <v>51.917679312636764</v>
      </c>
      <c r="C9" s="159">
        <v>51.243406735412044</v>
      </c>
      <c r="D9" s="159">
        <v>48.555177922302775</v>
      </c>
      <c r="E9" s="159">
        <v>50.264298152139517</v>
      </c>
      <c r="F9" s="159">
        <v>51.434030894146645</v>
      </c>
      <c r="G9" s="159">
        <v>46.62372819880342</v>
      </c>
      <c r="H9" s="159">
        <v>43.661811911075063</v>
      </c>
      <c r="I9" s="159">
        <v>43.976891026765429</v>
      </c>
      <c r="J9" s="159">
        <v>39.170566698806837</v>
      </c>
      <c r="K9" s="159">
        <v>36.787259786589644</v>
      </c>
      <c r="L9" s="159">
        <v>38.121222126888107</v>
      </c>
      <c r="M9" s="159">
        <v>35.152118019214782</v>
      </c>
      <c r="N9" s="159">
        <v>38.052420891550312</v>
      </c>
      <c r="O9" s="159">
        <v>37.311889442064803</v>
      </c>
      <c r="P9" s="159">
        <v>31.307880409067931</v>
      </c>
      <c r="Q9" s="159">
        <v>33.410967449209465</v>
      </c>
    </row>
    <row r="10" spans="1:17" x14ac:dyDescent="0.25">
      <c r="A10" s="129" t="s">
        <v>79</v>
      </c>
      <c r="B10" s="158">
        <v>40.050781184034079</v>
      </c>
      <c r="C10" s="158">
        <v>39.530628053032153</v>
      </c>
      <c r="D10" s="158">
        <v>37.456851540062146</v>
      </c>
      <c r="E10" s="158">
        <v>38.775315717364776</v>
      </c>
      <c r="F10" s="158">
        <v>39.677680975484556</v>
      </c>
      <c r="G10" s="158">
        <v>35.966876039076929</v>
      </c>
      <c r="H10" s="158">
        <v>33.681969188543626</v>
      </c>
      <c r="I10" s="158">
        <v>33.925030220647621</v>
      </c>
      <c r="J10" s="158">
        <v>30.21729431050813</v>
      </c>
      <c r="K10" s="158">
        <v>28.378743263940585</v>
      </c>
      <c r="L10" s="158">
        <v>29.407799926456541</v>
      </c>
      <c r="M10" s="158">
        <v>27.117348186251405</v>
      </c>
      <c r="N10" s="158">
        <v>29.354724687767384</v>
      </c>
      <c r="O10" s="158">
        <v>28.783457569592848</v>
      </c>
      <c r="P10" s="158">
        <v>24.151793458423832</v>
      </c>
      <c r="Q10" s="158">
        <v>25.77417488939016</v>
      </c>
    </row>
    <row r="11" spans="1:17" x14ac:dyDescent="0.25">
      <c r="A11" s="92" t="s">
        <v>125</v>
      </c>
      <c r="B11" s="91">
        <v>8.0101562368068162</v>
      </c>
      <c r="C11" s="91">
        <v>7.9061256106064306</v>
      </c>
      <c r="D11" s="91">
        <v>7.4913703080124296</v>
      </c>
      <c r="E11" s="91">
        <v>7.755063143472956</v>
      </c>
      <c r="F11" s="91">
        <v>7.9355361950969119</v>
      </c>
      <c r="G11" s="91">
        <v>7.1933752078153859</v>
      </c>
      <c r="H11" s="91">
        <v>6.7363938377087251</v>
      </c>
      <c r="I11" s="91">
        <v>6.7850060441295241</v>
      </c>
      <c r="J11" s="91">
        <v>6.0434588621016267</v>
      </c>
      <c r="K11" s="91">
        <v>5.6757486527881174</v>
      </c>
      <c r="L11" s="91">
        <v>5.8815599852913083</v>
      </c>
      <c r="M11" s="91">
        <v>5.4234696372502817</v>
      </c>
      <c r="N11" s="91">
        <v>5.8709449375534772</v>
      </c>
      <c r="O11" s="91">
        <v>5.6855796611055087</v>
      </c>
      <c r="P11" s="91">
        <v>4.8303586916847676</v>
      </c>
      <c r="Q11" s="91">
        <v>4.9455102591657356</v>
      </c>
    </row>
    <row r="12" spans="1:17" x14ac:dyDescent="0.25">
      <c r="A12" s="92" t="s">
        <v>26</v>
      </c>
      <c r="B12" s="91">
        <v>12.015234355210223</v>
      </c>
      <c r="C12" s="91">
        <v>11.859188415909646</v>
      </c>
      <c r="D12" s="91">
        <v>11.237055462018644</v>
      </c>
      <c r="E12" s="91">
        <v>11.632594715209432</v>
      </c>
      <c r="F12" s="91">
        <v>11.903304292645366</v>
      </c>
      <c r="G12" s="91">
        <v>10.790062811723079</v>
      </c>
      <c r="H12" s="91">
        <v>10.104590756563088</v>
      </c>
      <c r="I12" s="91">
        <v>10.177509066194286</v>
      </c>
      <c r="J12" s="91">
        <v>9.0651882931524383</v>
      </c>
      <c r="K12" s="91">
        <v>8.5136229791821751</v>
      </c>
      <c r="L12" s="91">
        <v>8.8223399779369611</v>
      </c>
      <c r="M12" s="91">
        <v>8.1352044558754208</v>
      </c>
      <c r="N12" s="91">
        <v>8.8064174063302154</v>
      </c>
      <c r="O12" s="91">
        <v>8.6350372708778558</v>
      </c>
      <c r="P12" s="91">
        <v>7.2455380375271501</v>
      </c>
      <c r="Q12" s="91">
        <v>7.732252466817048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20.02539059201704</v>
      </c>
      <c r="C14" s="157">
        <v>19.765314026516076</v>
      </c>
      <c r="D14" s="157">
        <v>18.728425770031073</v>
      </c>
      <c r="E14" s="157">
        <v>19.387657858682388</v>
      </c>
      <c r="F14" s="157">
        <v>19.838840487742278</v>
      </c>
      <c r="G14" s="157">
        <v>17.983438019538465</v>
      </c>
      <c r="H14" s="157">
        <v>16.840984594271813</v>
      </c>
      <c r="I14" s="157">
        <v>16.96251511032381</v>
      </c>
      <c r="J14" s="157">
        <v>15.108647155254065</v>
      </c>
      <c r="K14" s="157">
        <v>14.189371631970294</v>
      </c>
      <c r="L14" s="157">
        <v>14.703899963228272</v>
      </c>
      <c r="M14" s="157">
        <v>13.558674093125703</v>
      </c>
      <c r="N14" s="157">
        <v>14.67736234388369</v>
      </c>
      <c r="O14" s="157">
        <v>14.462840637609485</v>
      </c>
      <c r="P14" s="157">
        <v>12.075896729211916</v>
      </c>
      <c r="Q14" s="157">
        <v>13.096412163407376</v>
      </c>
    </row>
    <row r="15" spans="1:17" x14ac:dyDescent="0.25">
      <c r="A15" s="156" t="s">
        <v>283</v>
      </c>
      <c r="B15" s="204">
        <v>156.43120030391458</v>
      </c>
      <c r="C15" s="204">
        <v>154.39957504670468</v>
      </c>
      <c r="D15" s="204">
        <v>146.29977425641982</v>
      </c>
      <c r="E15" s="204">
        <v>151.44945992335965</v>
      </c>
      <c r="F15" s="204">
        <v>154.97393750574702</v>
      </c>
      <c r="G15" s="204">
        <v>140.48019598223982</v>
      </c>
      <c r="H15" s="204">
        <v>131.55575779040623</v>
      </c>
      <c r="I15" s="204">
        <v>132.50511078365804</v>
      </c>
      <c r="J15" s="204">
        <v>118.02335632878464</v>
      </c>
      <c r="K15" s="204">
        <v>110.84230421114873</v>
      </c>
      <c r="L15" s="204">
        <v>114.86161579856623</v>
      </c>
      <c r="M15" s="204">
        <v>105.9155202577054</v>
      </c>
      <c r="N15" s="204">
        <v>114.65431339274269</v>
      </c>
      <c r="O15" s="204">
        <v>112.42304602795471</v>
      </c>
      <c r="P15" s="204">
        <v>94.332592985716332</v>
      </c>
      <c r="Q15" s="204">
        <v>100.66932518154218</v>
      </c>
    </row>
    <row r="16" spans="1:17" x14ac:dyDescent="0.25">
      <c r="A16" s="152" t="s">
        <v>289</v>
      </c>
      <c r="B16" s="264">
        <v>93.858720182348762</v>
      </c>
      <c r="C16" s="264">
        <v>92.639745028022816</v>
      </c>
      <c r="D16" s="264">
        <v>87.779864553851894</v>
      </c>
      <c r="E16" s="264">
        <v>90.86967595401579</v>
      </c>
      <c r="F16" s="264">
        <v>92.984362503448224</v>
      </c>
      <c r="G16" s="264">
        <v>84.288117589343884</v>
      </c>
      <c r="H16" s="264">
        <v>78.93345467424372</v>
      </c>
      <c r="I16" s="264">
        <v>79.503066470194824</v>
      </c>
      <c r="J16" s="264">
        <v>70.814013797270789</v>
      </c>
      <c r="K16" s="264">
        <v>66.505382526689232</v>
      </c>
      <c r="L16" s="264">
        <v>68.916969479139738</v>
      </c>
      <c r="M16" s="264">
        <v>63.549312154623237</v>
      </c>
      <c r="N16" s="264">
        <v>68.792588035645608</v>
      </c>
      <c r="O16" s="264">
        <v>67.453827616772827</v>
      </c>
      <c r="P16" s="264">
        <v>56.5995557914298</v>
      </c>
      <c r="Q16" s="264">
        <v>60.401595108925306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3.8932369754608476</v>
      </c>
      <c r="D18" s="83">
        <v>2.6772616519296535</v>
      </c>
      <c r="E18" s="83">
        <v>2.6727726906302727</v>
      </c>
      <c r="F18" s="83">
        <v>3.4058915313667044</v>
      </c>
      <c r="G18" s="83">
        <v>2.9169441059104977</v>
      </c>
      <c r="H18" s="83">
        <v>3.4065751632255168</v>
      </c>
      <c r="I18" s="83">
        <v>3.6495675720150387</v>
      </c>
      <c r="J18" s="83">
        <v>3.6496516432468677</v>
      </c>
      <c r="K18" s="83">
        <v>3.4059601157926824</v>
      </c>
      <c r="L18" s="83">
        <v>3.6461259430888857</v>
      </c>
      <c r="M18" s="83">
        <v>3.1599883043585164</v>
      </c>
      <c r="N18" s="83">
        <v>3.4029144914753164</v>
      </c>
      <c r="O18" s="83">
        <v>4.3743074645083739</v>
      </c>
      <c r="P18" s="83">
        <v>3.4030205197435595</v>
      </c>
      <c r="Q18" s="83">
        <v>3.1575317059690255</v>
      </c>
    </row>
    <row r="19" spans="1:17" x14ac:dyDescent="0.25">
      <c r="A19" s="154" t="s">
        <v>125</v>
      </c>
      <c r="B19" s="83">
        <v>2.7373722335184278</v>
      </c>
      <c r="C19" s="83">
        <v>2.8535954917280142</v>
      </c>
      <c r="D19" s="83">
        <v>2.1616652905052041</v>
      </c>
      <c r="E19" s="83">
        <v>1.5764228784912209</v>
      </c>
      <c r="F19" s="83">
        <v>1.1995941842630917</v>
      </c>
      <c r="G19" s="83">
        <v>1.6302192069971115</v>
      </c>
      <c r="H19" s="83">
        <v>1.2198670698747525</v>
      </c>
      <c r="I19" s="83">
        <v>0.90334155106422265</v>
      </c>
      <c r="J19" s="83">
        <v>1.1663864489632518</v>
      </c>
      <c r="K19" s="83">
        <v>0.11806277279635864</v>
      </c>
      <c r="L19" s="83">
        <v>5.0133397447789566E-2</v>
      </c>
      <c r="M19" s="83">
        <v>0.94574446169673043</v>
      </c>
      <c r="N19" s="83">
        <v>0.10159974007621073</v>
      </c>
      <c r="O19" s="83">
        <v>0</v>
      </c>
      <c r="P19" s="83">
        <v>0.48049555851142783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91.121347948830334</v>
      </c>
      <c r="C21" s="83">
        <v>85.892912560833949</v>
      </c>
      <c r="D21" s="83">
        <v>82.940937611417041</v>
      </c>
      <c r="E21" s="83">
        <v>86.620480384894293</v>
      </c>
      <c r="F21" s="83">
        <v>88.378876787818427</v>
      </c>
      <c r="G21" s="83">
        <v>79.74095427643627</v>
      </c>
      <c r="H21" s="83">
        <v>74.307012441143456</v>
      </c>
      <c r="I21" s="83">
        <v>74.950157347115564</v>
      </c>
      <c r="J21" s="83">
        <v>65.997975705060668</v>
      </c>
      <c r="K21" s="83">
        <v>62.981359638100187</v>
      </c>
      <c r="L21" s="83">
        <v>65.220710138603067</v>
      </c>
      <c r="M21" s="83">
        <v>59.44357938856799</v>
      </c>
      <c r="N21" s="83">
        <v>65.288073804094083</v>
      </c>
      <c r="O21" s="83">
        <v>63.079520152264458</v>
      </c>
      <c r="P21" s="83">
        <v>52.716039713174816</v>
      </c>
      <c r="Q21" s="83">
        <v>57.244063402956279</v>
      </c>
    </row>
    <row r="22" spans="1:17" x14ac:dyDescent="0.25">
      <c r="A22" s="152" t="s">
        <v>288</v>
      </c>
      <c r="B22" s="264">
        <v>62.572480121565832</v>
      </c>
      <c r="C22" s="264">
        <v>61.759830018681875</v>
      </c>
      <c r="D22" s="264">
        <v>58.519909702567944</v>
      </c>
      <c r="E22" s="264">
        <v>60.579783969343865</v>
      </c>
      <c r="F22" s="264">
        <v>61.989575002298807</v>
      </c>
      <c r="G22" s="264">
        <v>56.192078392895922</v>
      </c>
      <c r="H22" s="264">
        <v>52.622303116162499</v>
      </c>
      <c r="I22" s="264">
        <v>53.00204431346323</v>
      </c>
      <c r="J22" s="264">
        <v>47.209342531513848</v>
      </c>
      <c r="K22" s="264">
        <v>44.33692168445949</v>
      </c>
      <c r="L22" s="264">
        <v>45.944646319426496</v>
      </c>
      <c r="M22" s="264">
        <v>42.366208103082165</v>
      </c>
      <c r="N22" s="264">
        <v>45.861725357097086</v>
      </c>
      <c r="O22" s="264">
        <v>44.969218411181885</v>
      </c>
      <c r="P22" s="264">
        <v>37.733037194286531</v>
      </c>
      <c r="Q22" s="264">
        <v>40.267730072616871</v>
      </c>
    </row>
    <row r="23" spans="1:17" x14ac:dyDescent="0.25">
      <c r="A23" s="156" t="s">
        <v>282</v>
      </c>
      <c r="B23" s="204">
        <v>78.21560015195729</v>
      </c>
      <c r="C23" s="204">
        <v>77.199787523352342</v>
      </c>
      <c r="D23" s="204">
        <v>73.149887128209926</v>
      </c>
      <c r="E23" s="204">
        <v>75.724729961679827</v>
      </c>
      <c r="F23" s="204">
        <v>77.486968752873508</v>
      </c>
      <c r="G23" s="204">
        <v>70.240097991119896</v>
      </c>
      <c r="H23" s="204">
        <v>65.777878895203116</v>
      </c>
      <c r="I23" s="204">
        <v>66.252555391829034</v>
      </c>
      <c r="J23" s="204">
        <v>59.011678164392308</v>
      </c>
      <c r="K23" s="204">
        <v>55.421152105574357</v>
      </c>
      <c r="L23" s="204">
        <v>57.430807899283117</v>
      </c>
      <c r="M23" s="204">
        <v>52.957760128852705</v>
      </c>
      <c r="N23" s="204">
        <v>57.327156696371354</v>
      </c>
      <c r="O23" s="204">
        <v>56.211523013977356</v>
      </c>
      <c r="P23" s="204">
        <v>47.166296492858166</v>
      </c>
      <c r="Q23" s="204">
        <v>50.334662590771096</v>
      </c>
    </row>
    <row r="24" spans="1:17" x14ac:dyDescent="0.25">
      <c r="A24" s="152" t="s">
        <v>287</v>
      </c>
      <c r="B24" s="151">
        <v>54.750920106370096</v>
      </c>
      <c r="C24" s="151">
        <v>54.039851266346631</v>
      </c>
      <c r="D24" s="151">
        <v>51.204920989746938</v>
      </c>
      <c r="E24" s="151">
        <v>53.007310973175876</v>
      </c>
      <c r="F24" s="151">
        <v>54.240878127011449</v>
      </c>
      <c r="G24" s="151">
        <v>49.168068593783921</v>
      </c>
      <c r="H24" s="151">
        <v>46.044515226642176</v>
      </c>
      <c r="I24" s="151">
        <v>46.376788774280314</v>
      </c>
      <c r="J24" s="151">
        <v>41.308174715074607</v>
      </c>
      <c r="K24" s="151">
        <v>38.794806473902042</v>
      </c>
      <c r="L24" s="151">
        <v>40.201565529498176</v>
      </c>
      <c r="M24" s="151">
        <v>37.070432090196888</v>
      </c>
      <c r="N24" s="151">
        <v>40.129009687459941</v>
      </c>
      <c r="O24" s="151">
        <v>39.348066109784142</v>
      </c>
      <c r="P24" s="151">
        <v>33.01640754500071</v>
      </c>
      <c r="Q24" s="151">
        <v>35.234263813539762</v>
      </c>
    </row>
    <row r="25" spans="1:17" x14ac:dyDescent="0.25">
      <c r="A25" s="152" t="s">
        <v>286</v>
      </c>
      <c r="B25" s="151">
        <v>23.464680045587198</v>
      </c>
      <c r="C25" s="151">
        <v>23.159936257005711</v>
      </c>
      <c r="D25" s="151">
        <v>21.944966138462984</v>
      </c>
      <c r="E25" s="151">
        <v>22.717418988503958</v>
      </c>
      <c r="F25" s="151">
        <v>23.24609062586206</v>
      </c>
      <c r="G25" s="151">
        <v>21.072029397335974</v>
      </c>
      <c r="H25" s="151">
        <v>19.733363668560944</v>
      </c>
      <c r="I25" s="151">
        <v>19.875766617548717</v>
      </c>
      <c r="J25" s="151">
        <v>17.703503449317697</v>
      </c>
      <c r="K25" s="151">
        <v>16.626345631672315</v>
      </c>
      <c r="L25" s="151">
        <v>17.229242369784942</v>
      </c>
      <c r="M25" s="151">
        <v>15.887328038655818</v>
      </c>
      <c r="N25" s="151">
        <v>17.198147008911413</v>
      </c>
      <c r="O25" s="151">
        <v>16.863456904193214</v>
      </c>
      <c r="P25" s="151">
        <v>14.149888947857455</v>
      </c>
      <c r="Q25" s="151">
        <v>15.100398777231334</v>
      </c>
    </row>
    <row r="26" spans="1:17" x14ac:dyDescent="0.25">
      <c r="A26" s="156" t="s">
        <v>281</v>
      </c>
      <c r="B26" s="204">
        <v>500.57984097252671</v>
      </c>
      <c r="C26" s="204">
        <v>494.07864014945494</v>
      </c>
      <c r="D26" s="204">
        <v>468.15927762054349</v>
      </c>
      <c r="E26" s="204">
        <v>484.63827175475097</v>
      </c>
      <c r="F26" s="204">
        <v>495.91660001839051</v>
      </c>
      <c r="G26" s="204">
        <v>449.53662714316738</v>
      </c>
      <c r="H26" s="204">
        <v>420.97842492929999</v>
      </c>
      <c r="I26" s="204">
        <v>424.01635450770578</v>
      </c>
      <c r="J26" s="204">
        <v>377.67474025211078</v>
      </c>
      <c r="K26" s="204">
        <v>354.69537347567586</v>
      </c>
      <c r="L26" s="204">
        <v>367.55717055541191</v>
      </c>
      <c r="M26" s="204">
        <v>338.92966482465732</v>
      </c>
      <c r="N26" s="204">
        <v>366.89380285677669</v>
      </c>
      <c r="O26" s="204">
        <v>359.75374728945508</v>
      </c>
      <c r="P26" s="204">
        <v>301.86429755429219</v>
      </c>
      <c r="Q26" s="204">
        <v>322.14184058093497</v>
      </c>
    </row>
    <row r="27" spans="1:17" x14ac:dyDescent="0.25">
      <c r="A27" s="152" t="s">
        <v>285</v>
      </c>
      <c r="B27" s="264">
        <v>330.38049808875144</v>
      </c>
      <c r="C27" s="264">
        <v>326.08973407810231</v>
      </c>
      <c r="D27" s="264">
        <v>308.98306856434948</v>
      </c>
      <c r="E27" s="264">
        <v>319.85913236964291</v>
      </c>
      <c r="F27" s="264">
        <v>327.30277952513114</v>
      </c>
      <c r="G27" s="264">
        <v>296.69220098067871</v>
      </c>
      <c r="H27" s="264">
        <v>277.84391285623838</v>
      </c>
      <c r="I27" s="264">
        <v>279.84893304507023</v>
      </c>
      <c r="J27" s="264">
        <v>249.2636710212233</v>
      </c>
      <c r="K27" s="264">
        <v>234.09738980100272</v>
      </c>
      <c r="L27" s="264">
        <v>242.58611942555999</v>
      </c>
      <c r="M27" s="264">
        <v>223.69209128413416</v>
      </c>
      <c r="N27" s="264">
        <v>242.14829965586</v>
      </c>
      <c r="O27" s="264">
        <v>237.50700617063498</v>
      </c>
      <c r="P27" s="264">
        <v>199.22911155879265</v>
      </c>
      <c r="Q27" s="264">
        <v>212.82152568067173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13.704103024539151</v>
      </c>
      <c r="D29" s="83">
        <v>9.4238983480703471</v>
      </c>
      <c r="E29" s="83">
        <v>9.4080973093697278</v>
      </c>
      <c r="F29" s="83">
        <v>11.98865846863324</v>
      </c>
      <c r="G29" s="83">
        <v>10.267574975830474</v>
      </c>
      <c r="H29" s="83">
        <v>11.991064836774484</v>
      </c>
      <c r="I29" s="83">
        <v>12.846392427984961</v>
      </c>
      <c r="J29" s="83">
        <v>12.846688356753132</v>
      </c>
      <c r="K29" s="83">
        <v>11.988899884207317</v>
      </c>
      <c r="L29" s="83">
        <v>12.834277974723182</v>
      </c>
      <c r="M29" s="83">
        <v>11.123084865426616</v>
      </c>
      <c r="N29" s="83">
        <v>11.978179357899194</v>
      </c>
      <c r="O29" s="83">
        <v>15.402071411984764</v>
      </c>
      <c r="P29" s="83">
        <v>11.978552574921599</v>
      </c>
      <c r="Q29" s="83">
        <v>11.125380279073536</v>
      </c>
    </row>
    <row r="30" spans="1:17" x14ac:dyDescent="0.25">
      <c r="A30" s="154" t="s">
        <v>125</v>
      </c>
      <c r="B30" s="83">
        <v>9.6354861882531235</v>
      </c>
      <c r="C30" s="83">
        <v>10.044589336710526</v>
      </c>
      <c r="D30" s="83">
        <v>7.6090112244315913</v>
      </c>
      <c r="E30" s="83">
        <v>5.5489716329242986</v>
      </c>
      <c r="F30" s="83">
        <v>4.2225434496787777</v>
      </c>
      <c r="G30" s="83">
        <v>5.7383334500532026</v>
      </c>
      <c r="H30" s="83">
        <v>4.2939035325039505</v>
      </c>
      <c r="I30" s="83">
        <v>3.1797411152106214</v>
      </c>
      <c r="J30" s="83">
        <v>4.1056529987175239</v>
      </c>
      <c r="K30" s="83">
        <v>0.41557819674527735</v>
      </c>
      <c r="L30" s="83">
        <v>0.17646838554268873</v>
      </c>
      <c r="M30" s="83">
        <v>3.3289983681111894</v>
      </c>
      <c r="N30" s="83">
        <v>0.35762870692092386</v>
      </c>
      <c r="O30" s="83">
        <v>0</v>
      </c>
      <c r="P30" s="83">
        <v>1.6913331189901795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320.7450119004983</v>
      </c>
      <c r="C32" s="83">
        <v>302.34104171685266</v>
      </c>
      <c r="D32" s="83">
        <v>291.95015899184756</v>
      </c>
      <c r="E32" s="83">
        <v>304.90206342734888</v>
      </c>
      <c r="F32" s="83">
        <v>311.0915776068191</v>
      </c>
      <c r="G32" s="83">
        <v>280.68629255479505</v>
      </c>
      <c r="H32" s="83">
        <v>261.55894448695994</v>
      </c>
      <c r="I32" s="83">
        <v>263.82279950187461</v>
      </c>
      <c r="J32" s="83">
        <v>232.31132966575265</v>
      </c>
      <c r="K32" s="83">
        <v>221.69291172005012</v>
      </c>
      <c r="L32" s="83">
        <v>229.57537306529412</v>
      </c>
      <c r="M32" s="83">
        <v>209.24000805059634</v>
      </c>
      <c r="N32" s="83">
        <v>229.81249159103987</v>
      </c>
      <c r="O32" s="83">
        <v>222.10493475865022</v>
      </c>
      <c r="P32" s="83">
        <v>185.55922586488089</v>
      </c>
      <c r="Q32" s="83">
        <v>201.69614540159819</v>
      </c>
    </row>
    <row r="33" spans="1:17" x14ac:dyDescent="0.25">
      <c r="A33" s="152" t="s">
        <v>284</v>
      </c>
      <c r="B33" s="264">
        <v>170.19934288377527</v>
      </c>
      <c r="C33" s="264">
        <v>167.98890607135266</v>
      </c>
      <c r="D33" s="264">
        <v>159.17620905619401</v>
      </c>
      <c r="E33" s="264">
        <v>164.77913938510807</v>
      </c>
      <c r="F33" s="264">
        <v>168.61382049325937</v>
      </c>
      <c r="G33" s="264">
        <v>152.84442616248865</v>
      </c>
      <c r="H33" s="264">
        <v>143.13451207306159</v>
      </c>
      <c r="I33" s="264">
        <v>144.16742146263556</v>
      </c>
      <c r="J33" s="264">
        <v>128.41106923088748</v>
      </c>
      <c r="K33" s="264">
        <v>120.59798367467315</v>
      </c>
      <c r="L33" s="264">
        <v>124.97105112985192</v>
      </c>
      <c r="M33" s="264">
        <v>115.23757354052316</v>
      </c>
      <c r="N33" s="264">
        <v>124.7455032009167</v>
      </c>
      <c r="O33" s="264">
        <v>122.24674111882007</v>
      </c>
      <c r="P33" s="264">
        <v>102.63518599549957</v>
      </c>
      <c r="Q33" s="264">
        <v>109.32031490026321</v>
      </c>
    </row>
    <row r="34" spans="1:17" x14ac:dyDescent="0.25">
      <c r="A34" s="156" t="s">
        <v>280</v>
      </c>
      <c r="B34" s="204">
        <v>305.28627541407968</v>
      </c>
      <c r="C34" s="204">
        <v>319.508535601012</v>
      </c>
      <c r="D34" s="204">
        <v>263.69938012202056</v>
      </c>
      <c r="E34" s="204">
        <v>296.77136284448306</v>
      </c>
      <c r="F34" s="204">
        <v>317.67475935666698</v>
      </c>
      <c r="G34" s="204">
        <v>232.35191449213107</v>
      </c>
      <c r="H34" s="204">
        <v>198.52529264860391</v>
      </c>
      <c r="I34" s="204">
        <v>211.75239660013082</v>
      </c>
      <c r="J34" s="204">
        <v>46.603723311177177</v>
      </c>
      <c r="K34" s="204">
        <v>115.90479956643571</v>
      </c>
      <c r="L34" s="204">
        <v>120.93008446858721</v>
      </c>
      <c r="M34" s="204">
        <v>22.094096258618265</v>
      </c>
      <c r="N34" s="204">
        <v>101.6657277865113</v>
      </c>
      <c r="O34" s="204">
        <v>204.73626471445937</v>
      </c>
      <c r="P34" s="204">
        <v>62.674205238410536</v>
      </c>
      <c r="Q34" s="204">
        <v>82.156471567780045</v>
      </c>
    </row>
    <row r="35" spans="1:17" x14ac:dyDescent="0.25">
      <c r="A35" s="88" t="s">
        <v>33</v>
      </c>
      <c r="B35" s="87">
        <v>26.224870941961761</v>
      </c>
      <c r="C35" s="87">
        <v>22.797820000000002</v>
      </c>
      <c r="D35" s="87">
        <v>12.900399999999999</v>
      </c>
      <c r="E35" s="87">
        <v>0</v>
      </c>
      <c r="F35" s="87">
        <v>12.90047</v>
      </c>
      <c r="G35" s="87">
        <v>6.8071368804991117</v>
      </c>
      <c r="H35" s="87">
        <v>8.8013499999999993</v>
      </c>
      <c r="I35" s="87">
        <v>8.2006999999999977</v>
      </c>
      <c r="J35" s="87">
        <v>8.1997399999999985</v>
      </c>
      <c r="K35" s="87">
        <v>4.1000800000000002</v>
      </c>
      <c r="L35" s="87">
        <v>4.776846950796088</v>
      </c>
      <c r="M35" s="87">
        <v>4.0842650693398364</v>
      </c>
      <c r="N35" s="87">
        <v>4.7766860479162228</v>
      </c>
      <c r="O35" s="87">
        <v>8.1684949871650456</v>
      </c>
      <c r="P35" s="87">
        <v>9.5301423379278756</v>
      </c>
      <c r="Q35" s="87">
        <v>6.1144198722964527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5.6843418860808015E-14</v>
      </c>
      <c r="G37" s="87">
        <v>2.8421709430404007E-14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1.4210854715202004E-14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9.3284053664678783</v>
      </c>
      <c r="C38" s="87">
        <v>10.993679560955028</v>
      </c>
      <c r="D38" s="87">
        <v>8.3408031770507733</v>
      </c>
      <c r="E38" s="87">
        <v>8.6895223451115253</v>
      </c>
      <c r="F38" s="87">
        <v>8.1440961709612196</v>
      </c>
      <c r="G38" s="87">
        <v>6.9584414819717093</v>
      </c>
      <c r="H38" s="87">
        <v>5.1521155599125734</v>
      </c>
      <c r="I38" s="87">
        <v>5.5358512895956293</v>
      </c>
      <c r="J38" s="87">
        <v>0.98547169021759762</v>
      </c>
      <c r="K38" s="87">
        <v>1.9908803776702464</v>
      </c>
      <c r="L38" s="87">
        <v>2.0845891445865936</v>
      </c>
      <c r="M38" s="87">
        <v>0.54834428295831494</v>
      </c>
      <c r="N38" s="87">
        <v>1.8623459482162696</v>
      </c>
      <c r="O38" s="87">
        <v>3.5337879957771428</v>
      </c>
      <c r="P38" s="87">
        <v>1.1903912803551455</v>
      </c>
      <c r="Q38" s="87">
        <v>1.1930818322573193</v>
      </c>
    </row>
    <row r="39" spans="1:17" x14ac:dyDescent="0.25">
      <c r="A39" s="88" t="s">
        <v>29</v>
      </c>
      <c r="B39" s="87">
        <v>66.875834895837372</v>
      </c>
      <c r="C39" s="87">
        <v>65.895129999999995</v>
      </c>
      <c r="D39" s="87">
        <v>48.70149</v>
      </c>
      <c r="E39" s="87">
        <v>42.950319999999998</v>
      </c>
      <c r="F39" s="87">
        <v>35.301519999999996</v>
      </c>
      <c r="G39" s="87">
        <v>34.394314329159847</v>
      </c>
      <c r="H39" s="87">
        <v>33.407299999999999</v>
      </c>
      <c r="I39" s="87">
        <v>12.401689999999999</v>
      </c>
      <c r="J39" s="87">
        <v>7.6010699999999991</v>
      </c>
      <c r="K39" s="87">
        <v>10.501060000000001</v>
      </c>
      <c r="L39" s="87">
        <v>0.95538357994831458</v>
      </c>
      <c r="M39" s="87">
        <v>0</v>
      </c>
      <c r="N39" s="87">
        <v>0.9553619562648733</v>
      </c>
      <c r="O39" s="87">
        <v>0</v>
      </c>
      <c r="P39" s="87">
        <v>1.9107634308368517</v>
      </c>
      <c r="Q39" s="87">
        <v>0.95538204932480164</v>
      </c>
    </row>
    <row r="40" spans="1:17" x14ac:dyDescent="0.25">
      <c r="A40" s="88" t="s">
        <v>28</v>
      </c>
      <c r="B40" s="87">
        <v>1.5285897657832936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201.32857444402939</v>
      </c>
      <c r="C41" s="87">
        <v>219.82190604005697</v>
      </c>
      <c r="D41" s="87">
        <v>193.7566869449698</v>
      </c>
      <c r="E41" s="87">
        <v>245.13152049937153</v>
      </c>
      <c r="F41" s="87">
        <v>261.32867318570572</v>
      </c>
      <c r="G41" s="87">
        <v>184.19202180050038</v>
      </c>
      <c r="H41" s="87">
        <v>150.86449708869134</v>
      </c>
      <c r="I41" s="87">
        <v>184.7140653105352</v>
      </c>
      <c r="J41" s="87">
        <v>27.517221620959589</v>
      </c>
      <c r="K41" s="87">
        <v>97.212659188765457</v>
      </c>
      <c r="L41" s="87">
        <v>107.21377184894936</v>
      </c>
      <c r="M41" s="87">
        <v>16.076172577854077</v>
      </c>
      <c r="N41" s="87">
        <v>92.399450968004118</v>
      </c>
      <c r="O41" s="87">
        <v>190.33503632844884</v>
      </c>
      <c r="P41" s="87">
        <v>42.996879521355986</v>
      </c>
      <c r="Q41" s="87">
        <v>66.393791872198761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0.30003000000000002</v>
      </c>
      <c r="I43" s="87">
        <v>0.90008999999999983</v>
      </c>
      <c r="J43" s="87">
        <v>2.3002199999999995</v>
      </c>
      <c r="K43" s="87">
        <v>2.10012</v>
      </c>
      <c r="L43" s="87">
        <v>5.8994929443068624</v>
      </c>
      <c r="M43" s="87">
        <v>1.3853143284660359</v>
      </c>
      <c r="N43" s="87">
        <v>1.6718828661098035</v>
      </c>
      <c r="O43" s="87">
        <v>2.69894540306833</v>
      </c>
      <c r="P43" s="87">
        <v>7.0460286679346789</v>
      </c>
      <c r="Q43" s="87">
        <v>7.4997959417027094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140.78808027352312</v>
      </c>
      <c r="C45" s="204">
        <v>138.95961754203421</v>
      </c>
      <c r="D45" s="204">
        <v>131.66979683077784</v>
      </c>
      <c r="E45" s="204">
        <v>136.30451393102368</v>
      </c>
      <c r="F45" s="204">
        <v>139.47654375517232</v>
      </c>
      <c r="G45" s="204">
        <v>126.4321763840158</v>
      </c>
      <c r="H45" s="204">
        <v>118.40018201136562</v>
      </c>
      <c r="I45" s="204">
        <v>119.25459970529225</v>
      </c>
      <c r="J45" s="204">
        <v>106.22102069590615</v>
      </c>
      <c r="K45" s="204">
        <v>99.758073790033833</v>
      </c>
      <c r="L45" s="204">
        <v>103.37545421870959</v>
      </c>
      <c r="M45" s="204">
        <v>95.32396823193487</v>
      </c>
      <c r="N45" s="204">
        <v>103.18888205346843</v>
      </c>
      <c r="O45" s="204">
        <v>101.18074142515924</v>
      </c>
      <c r="P45" s="204">
        <v>84.89933368714469</v>
      </c>
      <c r="Q45" s="204">
        <v>90.60239266338796</v>
      </c>
    </row>
    <row r="46" spans="1:17" x14ac:dyDescent="0.25">
      <c r="A46" s="72" t="s">
        <v>278</v>
      </c>
      <c r="B46" s="306">
        <v>87.356037348745986</v>
      </c>
      <c r="C46" s="306">
        <v>68.034397766216699</v>
      </c>
      <c r="D46" s="306">
        <v>103.5130532615932</v>
      </c>
      <c r="E46" s="306">
        <v>83.366781563149829</v>
      </c>
      <c r="F46" s="306">
        <v>71.30982378275786</v>
      </c>
      <c r="G46" s="306">
        <v>120.25337742329069</v>
      </c>
      <c r="H46" s="306">
        <v>131.67965940531565</v>
      </c>
      <c r="I46" s="306">
        <v>120.83543146685079</v>
      </c>
      <c r="J46" s="306">
        <v>249.63490107407216</v>
      </c>
      <c r="K46" s="306">
        <v>162.30938400354762</v>
      </c>
      <c r="L46" s="306">
        <v>167.37257118581402</v>
      </c>
      <c r="M46" s="306">
        <v>243.75385958822233</v>
      </c>
      <c r="N46" s="306">
        <v>186.1165988292727</v>
      </c>
      <c r="O46" s="306">
        <v>77.445580815706904</v>
      </c>
      <c r="P46" s="306">
        <v>174.10060315573736</v>
      </c>
      <c r="Q46" s="306">
        <v>170.52353463789069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0.99999999999999978</v>
      </c>
      <c r="D50" s="77">
        <f t="shared" si="0"/>
        <v>0.99999999999999989</v>
      </c>
      <c r="E50" s="77">
        <f t="shared" si="0"/>
        <v>1.0000000000000002</v>
      </c>
      <c r="F50" s="77">
        <f t="shared" si="0"/>
        <v>1</v>
      </c>
      <c r="G50" s="77">
        <f t="shared" si="0"/>
        <v>1</v>
      </c>
      <c r="H50" s="77">
        <f t="shared" si="0"/>
        <v>0.99999999999999978</v>
      </c>
      <c r="I50" s="77">
        <f t="shared" si="0"/>
        <v>0.99999999999999978</v>
      </c>
      <c r="J50" s="77">
        <f t="shared" si="0"/>
        <v>0.99999999999999967</v>
      </c>
      <c r="K50" s="77">
        <f t="shared" si="0"/>
        <v>1</v>
      </c>
      <c r="L50" s="77">
        <f t="shared" si="0"/>
        <v>1</v>
      </c>
      <c r="M50" s="77">
        <f t="shared" si="0"/>
        <v>0.99999999999999978</v>
      </c>
      <c r="N50" s="77">
        <f t="shared" si="0"/>
        <v>0.99999999999999978</v>
      </c>
      <c r="O50" s="77">
        <f t="shared" si="0"/>
        <v>0.99999999999999978</v>
      </c>
      <c r="P50" s="77">
        <f t="shared" si="0"/>
        <v>1</v>
      </c>
      <c r="Q50" s="77">
        <f t="shared" si="0"/>
        <v>0.99999999999999989</v>
      </c>
    </row>
    <row r="51" spans="1:17" x14ac:dyDescent="0.25">
      <c r="A51" s="132" t="s">
        <v>83</v>
      </c>
      <c r="B51" s="203">
        <f t="shared" ref="B51:Q51" si="1">IF(B$6=0,0,B$6/B$5)</f>
        <v>3.0643776231662995E-2</v>
      </c>
      <c r="C51" s="203">
        <f t="shared" si="1"/>
        <v>3.0643776231662992E-2</v>
      </c>
      <c r="D51" s="203">
        <f t="shared" si="1"/>
        <v>3.0643776231662995E-2</v>
      </c>
      <c r="E51" s="203">
        <f t="shared" si="1"/>
        <v>3.0643776231662995E-2</v>
      </c>
      <c r="F51" s="203">
        <f t="shared" si="1"/>
        <v>3.0643776231662995E-2</v>
      </c>
      <c r="G51" s="203">
        <f t="shared" si="1"/>
        <v>3.0643776231662995E-2</v>
      </c>
      <c r="H51" s="203">
        <f t="shared" si="1"/>
        <v>3.0643776231662995E-2</v>
      </c>
      <c r="I51" s="203">
        <f t="shared" si="1"/>
        <v>3.0643776231662992E-2</v>
      </c>
      <c r="J51" s="203">
        <f t="shared" si="1"/>
        <v>3.0643776231662982E-2</v>
      </c>
      <c r="K51" s="203">
        <f t="shared" si="1"/>
        <v>3.0643776231662988E-2</v>
      </c>
      <c r="L51" s="203">
        <f t="shared" si="1"/>
        <v>3.0643776231662995E-2</v>
      </c>
      <c r="M51" s="203">
        <f t="shared" si="1"/>
        <v>3.0643776231662988E-2</v>
      </c>
      <c r="N51" s="203">
        <f t="shared" si="1"/>
        <v>3.0643776231662995E-2</v>
      </c>
      <c r="O51" s="203">
        <f t="shared" si="1"/>
        <v>3.0643776231662992E-2</v>
      </c>
      <c r="P51" s="203">
        <f t="shared" si="1"/>
        <v>3.0643776231662999E-2</v>
      </c>
      <c r="Q51" s="203">
        <f t="shared" si="1"/>
        <v>3.0643776231662995E-2</v>
      </c>
    </row>
    <row r="52" spans="1:17" x14ac:dyDescent="0.25">
      <c r="A52" s="76" t="s">
        <v>82</v>
      </c>
      <c r="B52" s="202">
        <f t="shared" ref="B52:Q52" si="2">IF(B$7=0,0,B$7/B$5)</f>
        <v>3.830472028957875E-2</v>
      </c>
      <c r="C52" s="202">
        <f t="shared" si="2"/>
        <v>3.8304720289578743E-2</v>
      </c>
      <c r="D52" s="202">
        <f t="shared" si="2"/>
        <v>3.830472028957875E-2</v>
      </c>
      <c r="E52" s="202">
        <f t="shared" si="2"/>
        <v>3.830472028957875E-2</v>
      </c>
      <c r="F52" s="202">
        <f t="shared" si="2"/>
        <v>3.830472028957875E-2</v>
      </c>
      <c r="G52" s="202">
        <f t="shared" si="2"/>
        <v>3.830472028957875E-2</v>
      </c>
      <c r="H52" s="202">
        <f t="shared" si="2"/>
        <v>3.830472028957875E-2</v>
      </c>
      <c r="I52" s="202">
        <f t="shared" si="2"/>
        <v>3.8304720289578743E-2</v>
      </c>
      <c r="J52" s="202">
        <f t="shared" si="2"/>
        <v>3.8304720289578736E-2</v>
      </c>
      <c r="K52" s="202">
        <f t="shared" si="2"/>
        <v>3.8304720289578743E-2</v>
      </c>
      <c r="L52" s="202">
        <f t="shared" si="2"/>
        <v>3.830472028957875E-2</v>
      </c>
      <c r="M52" s="202">
        <f t="shared" si="2"/>
        <v>3.8304720289578743E-2</v>
      </c>
      <c r="N52" s="202">
        <f t="shared" si="2"/>
        <v>3.830472028957875E-2</v>
      </c>
      <c r="O52" s="202">
        <f t="shared" si="2"/>
        <v>3.8304720289578736E-2</v>
      </c>
      <c r="P52" s="202">
        <f t="shared" si="2"/>
        <v>3.8304720289578757E-2</v>
      </c>
      <c r="Q52" s="202">
        <f t="shared" si="2"/>
        <v>3.830472028957875E-2</v>
      </c>
    </row>
    <row r="53" spans="1:17" x14ac:dyDescent="0.25">
      <c r="A53" s="76" t="s">
        <v>81</v>
      </c>
      <c r="B53" s="202">
        <f t="shared" ref="B53:Q53" si="3">IF(B$8=0,0,B$8/B$5)</f>
        <v>5.266899039817078E-2</v>
      </c>
      <c r="C53" s="202">
        <f t="shared" si="3"/>
        <v>5.2668990398170773E-2</v>
      </c>
      <c r="D53" s="202">
        <f t="shared" si="3"/>
        <v>5.2668990398170773E-2</v>
      </c>
      <c r="E53" s="202">
        <f t="shared" si="3"/>
        <v>5.266899039817078E-2</v>
      </c>
      <c r="F53" s="202">
        <f t="shared" si="3"/>
        <v>5.266899039817078E-2</v>
      </c>
      <c r="G53" s="202">
        <f t="shared" si="3"/>
        <v>5.266899039817078E-2</v>
      </c>
      <c r="H53" s="202">
        <f t="shared" si="3"/>
        <v>5.266899039817078E-2</v>
      </c>
      <c r="I53" s="202">
        <f t="shared" si="3"/>
        <v>5.2668990398170773E-2</v>
      </c>
      <c r="J53" s="202">
        <f t="shared" si="3"/>
        <v>5.2668990398170759E-2</v>
      </c>
      <c r="K53" s="202">
        <f t="shared" si="3"/>
        <v>5.2668990398170773E-2</v>
      </c>
      <c r="L53" s="202">
        <f t="shared" si="3"/>
        <v>5.266899039817078E-2</v>
      </c>
      <c r="M53" s="202">
        <f t="shared" si="3"/>
        <v>5.2668990398170766E-2</v>
      </c>
      <c r="N53" s="202">
        <f t="shared" si="3"/>
        <v>5.266899039817078E-2</v>
      </c>
      <c r="O53" s="202">
        <f t="shared" si="3"/>
        <v>5.2668990398170773E-2</v>
      </c>
      <c r="P53" s="202">
        <f t="shared" si="3"/>
        <v>5.2668990398170787E-2</v>
      </c>
      <c r="Q53" s="202">
        <f t="shared" si="3"/>
        <v>5.266899039817078E-2</v>
      </c>
    </row>
    <row r="54" spans="1:17" x14ac:dyDescent="0.25">
      <c r="A54" s="76" t="s">
        <v>80</v>
      </c>
      <c r="B54" s="202">
        <f t="shared" ref="B54:Q54" si="4">IF(B$9=0,0,B$9/B$5)</f>
        <v>3.3516630253381405E-2</v>
      </c>
      <c r="C54" s="202">
        <f t="shared" si="4"/>
        <v>3.3516630253381398E-2</v>
      </c>
      <c r="D54" s="202">
        <f t="shared" si="4"/>
        <v>3.3516630253381405E-2</v>
      </c>
      <c r="E54" s="202">
        <f t="shared" si="4"/>
        <v>3.3516630253381405E-2</v>
      </c>
      <c r="F54" s="202">
        <f t="shared" si="4"/>
        <v>3.3516630253381405E-2</v>
      </c>
      <c r="G54" s="202">
        <f t="shared" si="4"/>
        <v>3.3516630253381405E-2</v>
      </c>
      <c r="H54" s="202">
        <f t="shared" si="4"/>
        <v>3.3516630253381405E-2</v>
      </c>
      <c r="I54" s="202">
        <f t="shared" si="4"/>
        <v>3.3516630253381398E-2</v>
      </c>
      <c r="J54" s="202">
        <f t="shared" si="4"/>
        <v>3.3516630253381391E-2</v>
      </c>
      <c r="K54" s="202">
        <f t="shared" si="4"/>
        <v>3.3516630253381398E-2</v>
      </c>
      <c r="L54" s="202">
        <f t="shared" si="4"/>
        <v>3.3516630253381405E-2</v>
      </c>
      <c r="M54" s="202">
        <f t="shared" si="4"/>
        <v>3.3516630253381398E-2</v>
      </c>
      <c r="N54" s="202">
        <f t="shared" si="4"/>
        <v>3.3516630253381405E-2</v>
      </c>
      <c r="O54" s="202">
        <f t="shared" si="4"/>
        <v>3.3516630253381398E-2</v>
      </c>
      <c r="P54" s="202">
        <f t="shared" si="4"/>
        <v>3.3516630253381412E-2</v>
      </c>
      <c r="Q54" s="202">
        <f t="shared" si="4"/>
        <v>3.3516630253381405E-2</v>
      </c>
    </row>
    <row r="55" spans="1:17" x14ac:dyDescent="0.25">
      <c r="A55" s="129" t="s">
        <v>79</v>
      </c>
      <c r="B55" s="201">
        <f t="shared" ref="B55:Q55" si="5">IF(B$10=0,0,B$10/B$5)</f>
        <v>2.5855686195465657E-2</v>
      </c>
      <c r="C55" s="201">
        <f t="shared" si="5"/>
        <v>2.5855686195465653E-2</v>
      </c>
      <c r="D55" s="201">
        <f t="shared" si="5"/>
        <v>2.5855686195465657E-2</v>
      </c>
      <c r="E55" s="201">
        <f t="shared" si="5"/>
        <v>2.5855686195465657E-2</v>
      </c>
      <c r="F55" s="201">
        <f t="shared" si="5"/>
        <v>2.5855686195465657E-2</v>
      </c>
      <c r="G55" s="201">
        <f t="shared" si="5"/>
        <v>2.5855686195465657E-2</v>
      </c>
      <c r="H55" s="201">
        <f t="shared" si="5"/>
        <v>2.5855686195465657E-2</v>
      </c>
      <c r="I55" s="201">
        <f t="shared" si="5"/>
        <v>2.5855686195465653E-2</v>
      </c>
      <c r="J55" s="201">
        <f t="shared" si="5"/>
        <v>2.5855686195465646E-2</v>
      </c>
      <c r="K55" s="201">
        <f t="shared" si="5"/>
        <v>2.5855686195465653E-2</v>
      </c>
      <c r="L55" s="201">
        <f t="shared" si="5"/>
        <v>2.5855686195465657E-2</v>
      </c>
      <c r="M55" s="201">
        <f t="shared" si="5"/>
        <v>2.5855686195465653E-2</v>
      </c>
      <c r="N55" s="201">
        <f t="shared" si="5"/>
        <v>2.5855686195465657E-2</v>
      </c>
      <c r="O55" s="201">
        <f t="shared" si="5"/>
        <v>2.5855686195465646E-2</v>
      </c>
      <c r="P55" s="201">
        <f t="shared" si="5"/>
        <v>2.5855686195465657E-2</v>
      </c>
      <c r="Q55" s="201">
        <f t="shared" si="5"/>
        <v>2.5855686195465657E-2</v>
      </c>
    </row>
    <row r="56" spans="1:17" x14ac:dyDescent="0.25">
      <c r="A56" s="127" t="s">
        <v>283</v>
      </c>
      <c r="B56" s="200">
        <f t="shared" ref="B56:Q56" si="6">IF(B$15=0,0,B$15/B$5)</f>
        <v>0.1009876937893638</v>
      </c>
      <c r="C56" s="200">
        <f t="shared" si="6"/>
        <v>0.1009876937893638</v>
      </c>
      <c r="D56" s="200">
        <f t="shared" si="6"/>
        <v>0.1009876937893638</v>
      </c>
      <c r="E56" s="200">
        <f t="shared" si="6"/>
        <v>0.10098769378936381</v>
      </c>
      <c r="F56" s="200">
        <f t="shared" si="6"/>
        <v>0.10098769378936381</v>
      </c>
      <c r="G56" s="200">
        <f t="shared" si="6"/>
        <v>0.10098769378936384</v>
      </c>
      <c r="H56" s="200">
        <f t="shared" si="6"/>
        <v>0.1009876937893638</v>
      </c>
      <c r="I56" s="200">
        <f t="shared" si="6"/>
        <v>0.10098769378936379</v>
      </c>
      <c r="J56" s="200">
        <f t="shared" si="6"/>
        <v>0.1009876937893638</v>
      </c>
      <c r="K56" s="200">
        <f t="shared" si="6"/>
        <v>0.1009876937893638</v>
      </c>
      <c r="L56" s="200">
        <f t="shared" si="6"/>
        <v>0.10098769378936381</v>
      </c>
      <c r="M56" s="200">
        <f t="shared" si="6"/>
        <v>0.10098769378936377</v>
      </c>
      <c r="N56" s="200">
        <f t="shared" si="6"/>
        <v>0.1009876937893638</v>
      </c>
      <c r="O56" s="200">
        <f t="shared" si="6"/>
        <v>0.10098769378936379</v>
      </c>
      <c r="P56" s="200">
        <f t="shared" si="6"/>
        <v>0.10098769378936383</v>
      </c>
      <c r="Q56" s="200">
        <f t="shared" si="6"/>
        <v>0.10098769378936381</v>
      </c>
    </row>
    <row r="57" spans="1:17" x14ac:dyDescent="0.25">
      <c r="A57" s="142" t="s">
        <v>289</v>
      </c>
      <c r="B57" s="199">
        <f t="shared" ref="B57:Q57" si="7">IF(B$16=0,0,B$16/B$5)</f>
        <v>6.059261627361829E-2</v>
      </c>
      <c r="C57" s="199">
        <f t="shared" si="7"/>
        <v>6.0592616273618283E-2</v>
      </c>
      <c r="D57" s="199">
        <f t="shared" si="7"/>
        <v>6.0592616273618283E-2</v>
      </c>
      <c r="E57" s="199">
        <f t="shared" si="7"/>
        <v>6.0592616273618283E-2</v>
      </c>
      <c r="F57" s="199">
        <f t="shared" si="7"/>
        <v>6.0592616273618297E-2</v>
      </c>
      <c r="G57" s="199">
        <f t="shared" si="7"/>
        <v>6.0592616273618297E-2</v>
      </c>
      <c r="H57" s="199">
        <f t="shared" si="7"/>
        <v>6.0592616273618269E-2</v>
      </c>
      <c r="I57" s="199">
        <f t="shared" si="7"/>
        <v>6.0592616273618269E-2</v>
      </c>
      <c r="J57" s="199">
        <f t="shared" si="7"/>
        <v>6.0592616273618283E-2</v>
      </c>
      <c r="K57" s="199">
        <f t="shared" si="7"/>
        <v>6.0592616273618276E-2</v>
      </c>
      <c r="L57" s="199">
        <f t="shared" si="7"/>
        <v>6.059261627361829E-2</v>
      </c>
      <c r="M57" s="199">
        <f t="shared" si="7"/>
        <v>6.0592616273618262E-2</v>
      </c>
      <c r="N57" s="199">
        <f t="shared" si="7"/>
        <v>6.0592616273618269E-2</v>
      </c>
      <c r="O57" s="199">
        <f t="shared" si="7"/>
        <v>6.0592616273618276E-2</v>
      </c>
      <c r="P57" s="199">
        <f t="shared" si="7"/>
        <v>6.0592616273618297E-2</v>
      </c>
      <c r="Q57" s="199">
        <f t="shared" si="7"/>
        <v>6.0592616273618283E-2</v>
      </c>
    </row>
    <row r="58" spans="1:17" x14ac:dyDescent="0.25">
      <c r="A58" s="142" t="s">
        <v>288</v>
      </c>
      <c r="B58" s="199">
        <f t="shared" ref="B58:Q58" si="8">IF(B$22=0,0,B$22/B$5)</f>
        <v>4.0395077515745524E-2</v>
      </c>
      <c r="C58" s="199">
        <f t="shared" si="8"/>
        <v>4.0395077515745517E-2</v>
      </c>
      <c r="D58" s="199">
        <f t="shared" si="8"/>
        <v>4.0395077515745531E-2</v>
      </c>
      <c r="E58" s="199">
        <f t="shared" si="8"/>
        <v>4.0395077515745524E-2</v>
      </c>
      <c r="F58" s="199">
        <f t="shared" si="8"/>
        <v>4.0395077515745524E-2</v>
      </c>
      <c r="G58" s="199">
        <f t="shared" si="8"/>
        <v>4.0395077515745531E-2</v>
      </c>
      <c r="H58" s="199">
        <f t="shared" si="8"/>
        <v>4.0395077515745524E-2</v>
      </c>
      <c r="I58" s="199">
        <f t="shared" si="8"/>
        <v>4.0395077515745524E-2</v>
      </c>
      <c r="J58" s="199">
        <f t="shared" si="8"/>
        <v>4.039507751574551E-2</v>
      </c>
      <c r="K58" s="199">
        <f t="shared" si="8"/>
        <v>4.0395077515745517E-2</v>
      </c>
      <c r="L58" s="199">
        <f t="shared" si="8"/>
        <v>4.0395077515745531E-2</v>
      </c>
      <c r="M58" s="199">
        <f t="shared" si="8"/>
        <v>4.0395077515745517E-2</v>
      </c>
      <c r="N58" s="199">
        <f t="shared" si="8"/>
        <v>4.0395077515745524E-2</v>
      </c>
      <c r="O58" s="199">
        <f t="shared" si="8"/>
        <v>4.0395077515745517E-2</v>
      </c>
      <c r="P58" s="199">
        <f t="shared" si="8"/>
        <v>4.0395077515745531E-2</v>
      </c>
      <c r="Q58" s="199">
        <f t="shared" si="8"/>
        <v>4.0395077515745524E-2</v>
      </c>
    </row>
    <row r="59" spans="1:17" x14ac:dyDescent="0.25">
      <c r="A59" s="127" t="s">
        <v>282</v>
      </c>
      <c r="B59" s="200">
        <f t="shared" ref="B59:Q59" si="9">IF(B$23=0,0,B$23/B$5)</f>
        <v>5.04938468946819E-2</v>
      </c>
      <c r="C59" s="200">
        <f t="shared" si="9"/>
        <v>5.04938468946819E-2</v>
      </c>
      <c r="D59" s="200">
        <f t="shared" si="9"/>
        <v>5.0493846894681914E-2</v>
      </c>
      <c r="E59" s="200">
        <f t="shared" si="9"/>
        <v>5.0493846894681907E-2</v>
      </c>
      <c r="F59" s="200">
        <f t="shared" si="9"/>
        <v>5.0493846894681907E-2</v>
      </c>
      <c r="G59" s="200">
        <f t="shared" si="9"/>
        <v>5.0493846894681907E-2</v>
      </c>
      <c r="H59" s="200">
        <f t="shared" si="9"/>
        <v>5.04938468946819E-2</v>
      </c>
      <c r="I59" s="200">
        <f t="shared" si="9"/>
        <v>5.04938468946819E-2</v>
      </c>
      <c r="J59" s="200">
        <f t="shared" si="9"/>
        <v>5.0493846894681886E-2</v>
      </c>
      <c r="K59" s="200">
        <f t="shared" si="9"/>
        <v>5.0493846894681893E-2</v>
      </c>
      <c r="L59" s="200">
        <f t="shared" si="9"/>
        <v>5.0493846894681907E-2</v>
      </c>
      <c r="M59" s="200">
        <f t="shared" si="9"/>
        <v>5.0493846894681893E-2</v>
      </c>
      <c r="N59" s="200">
        <f t="shared" si="9"/>
        <v>5.0493846894681907E-2</v>
      </c>
      <c r="O59" s="200">
        <f t="shared" si="9"/>
        <v>5.0493846894681893E-2</v>
      </c>
      <c r="P59" s="200">
        <f t="shared" si="9"/>
        <v>5.0493846894681914E-2</v>
      </c>
      <c r="Q59" s="200">
        <f t="shared" si="9"/>
        <v>5.0493846894681914E-2</v>
      </c>
    </row>
    <row r="60" spans="1:17" x14ac:dyDescent="0.25">
      <c r="A60" s="142" t="s">
        <v>287</v>
      </c>
      <c r="B60" s="199">
        <f t="shared" ref="B60:Q60" si="10">IF(B$24=0,0,B$24/B$5)</f>
        <v>3.5345692826277329E-2</v>
      </c>
      <c r="C60" s="199">
        <f t="shared" si="10"/>
        <v>3.5345692826277322E-2</v>
      </c>
      <c r="D60" s="199">
        <f t="shared" si="10"/>
        <v>3.5345692826277329E-2</v>
      </c>
      <c r="E60" s="199">
        <f t="shared" si="10"/>
        <v>3.5345692826277329E-2</v>
      </c>
      <c r="F60" s="199">
        <f t="shared" si="10"/>
        <v>3.5345692826277329E-2</v>
      </c>
      <c r="G60" s="199">
        <f t="shared" si="10"/>
        <v>3.5345692826277329E-2</v>
      </c>
      <c r="H60" s="199">
        <f t="shared" si="10"/>
        <v>3.5345692826277329E-2</v>
      </c>
      <c r="I60" s="199">
        <f t="shared" si="10"/>
        <v>3.5345692826277322E-2</v>
      </c>
      <c r="J60" s="199">
        <f t="shared" si="10"/>
        <v>3.5345692826277315E-2</v>
      </c>
      <c r="K60" s="199">
        <f t="shared" si="10"/>
        <v>3.5345692826277322E-2</v>
      </c>
      <c r="L60" s="199">
        <f t="shared" si="10"/>
        <v>3.5345692826277329E-2</v>
      </c>
      <c r="M60" s="199">
        <f t="shared" si="10"/>
        <v>3.5345692826277322E-2</v>
      </c>
      <c r="N60" s="199">
        <f t="shared" si="10"/>
        <v>3.5345692826277329E-2</v>
      </c>
      <c r="O60" s="199">
        <f t="shared" si="10"/>
        <v>3.5345692826277322E-2</v>
      </c>
      <c r="P60" s="199">
        <f t="shared" si="10"/>
        <v>3.5345692826277336E-2</v>
      </c>
      <c r="Q60" s="199">
        <f t="shared" si="10"/>
        <v>3.5345692826277336E-2</v>
      </c>
    </row>
    <row r="61" spans="1:17" x14ac:dyDescent="0.25">
      <c r="A61" s="142" t="s">
        <v>286</v>
      </c>
      <c r="B61" s="199">
        <f t="shared" ref="B61:Q61" si="11">IF(B$25=0,0,B$25/B$5)</f>
        <v>1.5148154068404578E-2</v>
      </c>
      <c r="C61" s="199">
        <f t="shared" si="11"/>
        <v>1.5148154068404576E-2</v>
      </c>
      <c r="D61" s="199">
        <f t="shared" si="11"/>
        <v>1.5148154068404578E-2</v>
      </c>
      <c r="E61" s="199">
        <f t="shared" si="11"/>
        <v>1.5148154068404578E-2</v>
      </c>
      <c r="F61" s="199">
        <f t="shared" si="11"/>
        <v>1.5148154068404576E-2</v>
      </c>
      <c r="G61" s="199">
        <f t="shared" si="11"/>
        <v>1.5148154068404576E-2</v>
      </c>
      <c r="H61" s="199">
        <f t="shared" si="11"/>
        <v>1.5148154068404578E-2</v>
      </c>
      <c r="I61" s="199">
        <f t="shared" si="11"/>
        <v>1.5148154068404576E-2</v>
      </c>
      <c r="J61" s="199">
        <f t="shared" si="11"/>
        <v>1.5148154068404571E-2</v>
      </c>
      <c r="K61" s="199">
        <f t="shared" si="11"/>
        <v>1.5148154068404576E-2</v>
      </c>
      <c r="L61" s="199">
        <f t="shared" si="11"/>
        <v>1.5148154068404578E-2</v>
      </c>
      <c r="M61" s="199">
        <f t="shared" si="11"/>
        <v>1.5148154068404574E-2</v>
      </c>
      <c r="N61" s="199">
        <f t="shared" si="11"/>
        <v>1.5148154068404578E-2</v>
      </c>
      <c r="O61" s="199">
        <f t="shared" si="11"/>
        <v>1.5148154068404574E-2</v>
      </c>
      <c r="P61" s="199">
        <f t="shared" si="11"/>
        <v>1.5148154068404579E-2</v>
      </c>
      <c r="Q61" s="199">
        <f t="shared" si="11"/>
        <v>1.5148154068404578E-2</v>
      </c>
    </row>
    <row r="62" spans="1:17" x14ac:dyDescent="0.25">
      <c r="A62" s="127" t="s">
        <v>281</v>
      </c>
      <c r="B62" s="200">
        <f t="shared" ref="B62:Q62" si="12">IF(B$26=0,0,B$26/B$5)</f>
        <v>0.32316062012596419</v>
      </c>
      <c r="C62" s="200">
        <f t="shared" si="12"/>
        <v>0.32316062012596414</v>
      </c>
      <c r="D62" s="200">
        <f t="shared" si="12"/>
        <v>0.32316062012596419</v>
      </c>
      <c r="E62" s="200">
        <f t="shared" si="12"/>
        <v>0.32316062012596425</v>
      </c>
      <c r="F62" s="200">
        <f t="shared" si="12"/>
        <v>0.32316062012596425</v>
      </c>
      <c r="G62" s="200">
        <f t="shared" si="12"/>
        <v>0.32316062012596425</v>
      </c>
      <c r="H62" s="200">
        <f t="shared" si="12"/>
        <v>0.32316062012596419</v>
      </c>
      <c r="I62" s="200">
        <f t="shared" si="12"/>
        <v>0.32316062012596414</v>
      </c>
      <c r="J62" s="200">
        <f t="shared" si="12"/>
        <v>0.32316062012596408</v>
      </c>
      <c r="K62" s="200">
        <f t="shared" si="12"/>
        <v>0.32316062012596408</v>
      </c>
      <c r="L62" s="200">
        <f t="shared" si="12"/>
        <v>0.32316062012596419</v>
      </c>
      <c r="M62" s="200">
        <f t="shared" si="12"/>
        <v>0.32316062012596414</v>
      </c>
      <c r="N62" s="200">
        <f t="shared" si="12"/>
        <v>0.32316062012596419</v>
      </c>
      <c r="O62" s="200">
        <f t="shared" si="12"/>
        <v>0.32316062012596414</v>
      </c>
      <c r="P62" s="200">
        <f t="shared" si="12"/>
        <v>0.32316062012596419</v>
      </c>
      <c r="Q62" s="200">
        <f t="shared" si="12"/>
        <v>0.32316062012596419</v>
      </c>
    </row>
    <row r="63" spans="1:17" x14ac:dyDescent="0.25">
      <c r="A63" s="142" t="s">
        <v>285</v>
      </c>
      <c r="B63" s="199">
        <f t="shared" ref="B63:Q63" si="13">IF(B$27=0,0,B$27/B$5)</f>
        <v>0.21328459099044197</v>
      </c>
      <c r="C63" s="199">
        <f t="shared" si="13"/>
        <v>0.213284590990442</v>
      </c>
      <c r="D63" s="199">
        <f t="shared" si="13"/>
        <v>0.2132845909904422</v>
      </c>
      <c r="E63" s="199">
        <f t="shared" si="13"/>
        <v>0.21328459099044189</v>
      </c>
      <c r="F63" s="199">
        <f t="shared" si="13"/>
        <v>0.21328459099044217</v>
      </c>
      <c r="G63" s="199">
        <f t="shared" si="13"/>
        <v>0.21328459099044214</v>
      </c>
      <c r="H63" s="199">
        <f t="shared" si="13"/>
        <v>0.21328459099044228</v>
      </c>
      <c r="I63" s="199">
        <f t="shared" si="13"/>
        <v>0.21328459099044206</v>
      </c>
      <c r="J63" s="199">
        <f t="shared" si="13"/>
        <v>0.21328459099044189</v>
      </c>
      <c r="K63" s="199">
        <f t="shared" si="13"/>
        <v>0.21328459099044197</v>
      </c>
      <c r="L63" s="199">
        <f t="shared" si="13"/>
        <v>0.21328459099044203</v>
      </c>
      <c r="M63" s="199">
        <f t="shared" si="13"/>
        <v>0.21328459099044181</v>
      </c>
      <c r="N63" s="199">
        <f t="shared" si="13"/>
        <v>0.21328459099044214</v>
      </c>
      <c r="O63" s="199">
        <f t="shared" si="13"/>
        <v>0.2133484695480011</v>
      </c>
      <c r="P63" s="199">
        <f t="shared" si="13"/>
        <v>0.21328459099044211</v>
      </c>
      <c r="Q63" s="199">
        <f t="shared" si="13"/>
        <v>0.21349457770245933</v>
      </c>
    </row>
    <row r="64" spans="1:17" x14ac:dyDescent="0.25">
      <c r="A64" s="142" t="s">
        <v>284</v>
      </c>
      <c r="B64" s="199">
        <f t="shared" ref="B64:Q64" si="14">IF(B$33=0,0,B$33/B$5)</f>
        <v>0.10987602913552223</v>
      </c>
      <c r="C64" s="199">
        <f t="shared" si="14"/>
        <v>0.10987602913552212</v>
      </c>
      <c r="D64" s="199">
        <f t="shared" si="14"/>
        <v>0.10987602913552201</v>
      </c>
      <c r="E64" s="199">
        <f t="shared" si="14"/>
        <v>0.10987602913552236</v>
      </c>
      <c r="F64" s="199">
        <f t="shared" si="14"/>
        <v>0.10987602913552207</v>
      </c>
      <c r="G64" s="199">
        <f t="shared" si="14"/>
        <v>0.10987602913552208</v>
      </c>
      <c r="H64" s="199">
        <f t="shared" si="14"/>
        <v>0.10987602913552191</v>
      </c>
      <c r="I64" s="199">
        <f t="shared" si="14"/>
        <v>0.10987602913552208</v>
      </c>
      <c r="J64" s="199">
        <f t="shared" si="14"/>
        <v>0.1098760291355222</v>
      </c>
      <c r="K64" s="199">
        <f t="shared" si="14"/>
        <v>0.10987602913552215</v>
      </c>
      <c r="L64" s="199">
        <f t="shared" si="14"/>
        <v>0.10987602913552215</v>
      </c>
      <c r="M64" s="199">
        <f t="shared" si="14"/>
        <v>0.10987602913552232</v>
      </c>
      <c r="N64" s="199">
        <f t="shared" si="14"/>
        <v>0.10987602913552209</v>
      </c>
      <c r="O64" s="199">
        <f t="shared" si="14"/>
        <v>0.10981215057796301</v>
      </c>
      <c r="P64" s="199">
        <f t="shared" si="14"/>
        <v>0.10987602913552208</v>
      </c>
      <c r="Q64" s="199">
        <f t="shared" si="14"/>
        <v>0.10966604242350482</v>
      </c>
    </row>
    <row r="65" spans="1:17" x14ac:dyDescent="0.25">
      <c r="A65" s="127" t="s">
        <v>280</v>
      </c>
      <c r="B65" s="200">
        <f t="shared" ref="B65:Q65" si="15">IF(B$34=0,0,B$34/B$5)</f>
        <v>0.19708444888050225</v>
      </c>
      <c r="C65" s="200">
        <f t="shared" si="15"/>
        <v>0.20898004509793952</v>
      </c>
      <c r="D65" s="200">
        <f t="shared" si="15"/>
        <v>0.18202620193748578</v>
      </c>
      <c r="E65" s="200">
        <f t="shared" si="15"/>
        <v>0.19788948426463293</v>
      </c>
      <c r="F65" s="200">
        <f t="shared" si="15"/>
        <v>0.20701055828391293</v>
      </c>
      <c r="G65" s="200">
        <f t="shared" si="15"/>
        <v>0.1670319707916004</v>
      </c>
      <c r="H65" s="200">
        <f t="shared" si="15"/>
        <v>0.1523963055678822</v>
      </c>
      <c r="I65" s="200">
        <f t="shared" si="15"/>
        <v>0.16138536891556096</v>
      </c>
      <c r="J65" s="200">
        <f t="shared" si="15"/>
        <v>3.9876874252605499E-2</v>
      </c>
      <c r="K65" s="200">
        <f t="shared" si="15"/>
        <v>0.10560009998561082</v>
      </c>
      <c r="L65" s="200">
        <f t="shared" si="15"/>
        <v>0.10632316335905166</v>
      </c>
      <c r="M65" s="200">
        <f t="shared" si="15"/>
        <v>2.1066146133156025E-2</v>
      </c>
      <c r="N65" s="200">
        <f t="shared" si="15"/>
        <v>8.9547327813197561E-2</v>
      </c>
      <c r="O65" s="200">
        <f t="shared" si="15"/>
        <v>0.18391107463340539</v>
      </c>
      <c r="P65" s="200">
        <f t="shared" si="15"/>
        <v>6.7095828141464531E-2</v>
      </c>
      <c r="Q65" s="200">
        <f t="shared" si="15"/>
        <v>8.2416292932723165E-2</v>
      </c>
    </row>
    <row r="66" spans="1:17" x14ac:dyDescent="0.25">
      <c r="A66" s="127" t="s">
        <v>279</v>
      </c>
      <c r="B66" s="200">
        <f t="shared" ref="B66:Q66" si="16">IF(B$45=0,0,B$45/B$5)</f>
        <v>9.0888924410427424E-2</v>
      </c>
      <c r="C66" s="200">
        <f t="shared" si="16"/>
        <v>9.088892441042741E-2</v>
      </c>
      <c r="D66" s="200">
        <f t="shared" si="16"/>
        <v>9.0888924410427424E-2</v>
      </c>
      <c r="E66" s="200">
        <f t="shared" si="16"/>
        <v>9.0888924410427424E-2</v>
      </c>
      <c r="F66" s="200">
        <f t="shared" si="16"/>
        <v>9.0888924410427438E-2</v>
      </c>
      <c r="G66" s="200">
        <f t="shared" si="16"/>
        <v>9.0888924410427424E-2</v>
      </c>
      <c r="H66" s="200">
        <f t="shared" si="16"/>
        <v>9.0888924410427424E-2</v>
      </c>
      <c r="I66" s="200">
        <f t="shared" si="16"/>
        <v>9.088892441042741E-2</v>
      </c>
      <c r="J66" s="200">
        <f t="shared" si="16"/>
        <v>9.0888924410427396E-2</v>
      </c>
      <c r="K66" s="200">
        <f t="shared" si="16"/>
        <v>9.0888924410427396E-2</v>
      </c>
      <c r="L66" s="200">
        <f t="shared" si="16"/>
        <v>9.0888924410427424E-2</v>
      </c>
      <c r="M66" s="200">
        <f t="shared" si="16"/>
        <v>9.088892441042741E-2</v>
      </c>
      <c r="N66" s="200">
        <f t="shared" si="16"/>
        <v>9.0888924410427424E-2</v>
      </c>
      <c r="O66" s="200">
        <f t="shared" si="16"/>
        <v>9.088892441042741E-2</v>
      </c>
      <c r="P66" s="200">
        <f t="shared" si="16"/>
        <v>9.0888924410427438E-2</v>
      </c>
      <c r="Q66" s="200">
        <f t="shared" si="16"/>
        <v>9.0888924410427424E-2</v>
      </c>
    </row>
    <row r="67" spans="1:17" x14ac:dyDescent="0.25">
      <c r="A67" s="72" t="s">
        <v>278</v>
      </c>
      <c r="B67" s="71">
        <f t="shared" ref="B67:Q67" si="17">IF(B$46=0,0,B$46/B$5)</f>
        <v>5.6394662530800936E-2</v>
      </c>
      <c r="C67" s="71">
        <f t="shared" si="17"/>
        <v>4.4499066313363582E-2</v>
      </c>
      <c r="D67" s="71">
        <f t="shared" si="17"/>
        <v>7.1452909473817355E-2</v>
      </c>
      <c r="E67" s="71">
        <f t="shared" si="17"/>
        <v>5.5589627146670338E-2</v>
      </c>
      <c r="F67" s="71">
        <f t="shared" si="17"/>
        <v>4.6468553127390136E-2</v>
      </c>
      <c r="G67" s="71">
        <f t="shared" si="17"/>
        <v>8.6447140619702684E-2</v>
      </c>
      <c r="H67" s="71">
        <f t="shared" si="17"/>
        <v>0.10108280584342087</v>
      </c>
      <c r="I67" s="71">
        <f t="shared" si="17"/>
        <v>9.2093742495742079E-2</v>
      </c>
      <c r="J67" s="71">
        <f t="shared" si="17"/>
        <v>0.21360223715869756</v>
      </c>
      <c r="K67" s="71">
        <f t="shared" si="17"/>
        <v>0.14787901142569235</v>
      </c>
      <c r="L67" s="71">
        <f t="shared" si="17"/>
        <v>0.14715594805225152</v>
      </c>
      <c r="M67" s="71">
        <f t="shared" si="17"/>
        <v>0.23241296527814709</v>
      </c>
      <c r="N67" s="71">
        <f t="shared" si="17"/>
        <v>0.16393178359810542</v>
      </c>
      <c r="O67" s="71">
        <f t="shared" si="17"/>
        <v>6.9568036777897663E-2</v>
      </c>
      <c r="P67" s="71">
        <f t="shared" si="17"/>
        <v>0.18638328326983858</v>
      </c>
      <c r="Q67" s="71">
        <f t="shared" si="17"/>
        <v>0.17106281847857985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 t="shared" ref="B71:Q71" si="18">SUM(B$72:B$82)</f>
        <v>34.081084616206468</v>
      </c>
      <c r="C71" s="230">
        <f t="shared" si="18"/>
        <v>34.007865651806355</v>
      </c>
      <c r="D71" s="230">
        <f t="shared" si="18"/>
        <v>34.073761161731028</v>
      </c>
      <c r="E71" s="230">
        <f t="shared" si="18"/>
        <v>33.86355434505878</v>
      </c>
      <c r="F71" s="230">
        <f t="shared" si="18"/>
        <v>33.828960942576465</v>
      </c>
      <c r="G71" s="230">
        <f t="shared" si="18"/>
        <v>34.088035351495826</v>
      </c>
      <c r="H71" s="230">
        <f t="shared" si="18"/>
        <v>33.761115982685865</v>
      </c>
      <c r="I71" s="230">
        <f t="shared" si="18"/>
        <v>33.598002297924509</v>
      </c>
      <c r="J71" s="230">
        <f t="shared" si="18"/>
        <v>34.433455220012618</v>
      </c>
      <c r="K71" s="230">
        <f t="shared" si="18"/>
        <v>33.960952465956552</v>
      </c>
      <c r="L71" s="230">
        <f t="shared" si="18"/>
        <v>32.466932777270564</v>
      </c>
      <c r="M71" s="230">
        <f t="shared" si="18"/>
        <v>32.319479883853823</v>
      </c>
      <c r="N71" s="230">
        <f t="shared" si="18"/>
        <v>31.871808706423138</v>
      </c>
      <c r="O71" s="230">
        <f t="shared" si="18"/>
        <v>30.542761001702708</v>
      </c>
      <c r="P71" s="230">
        <f t="shared" si="18"/>
        <v>30.557283757211792</v>
      </c>
      <c r="Q71" s="230">
        <f t="shared" si="18"/>
        <v>29.692587373471333</v>
      </c>
    </row>
    <row r="72" spans="1:17" x14ac:dyDescent="0.25">
      <c r="A72" s="132" t="s">
        <v>83</v>
      </c>
      <c r="B72" s="275">
        <f>IF(B$6=0,0,B$6/TRE!B$5*1000)</f>
        <v>1.0443731307114028</v>
      </c>
      <c r="C72" s="275">
        <f>IF(C$6=0,0,C$6/TRE!C$5*1000)</f>
        <v>1.0421294251504121</v>
      </c>
      <c r="D72" s="275">
        <f>IF(D$6=0,0,D$6/TRE!D$5*1000)</f>
        <v>1.0441487124112148</v>
      </c>
      <c r="E72" s="275">
        <f>IF(E$6=0,0,E$6/TRE!E$5*1000)</f>
        <v>1.0377071817587402</v>
      </c>
      <c r="F72" s="275">
        <f>IF(F$6=0,0,F$6/TRE!F$5*1000)</f>
        <v>1.0366471092739806</v>
      </c>
      <c r="G72" s="275">
        <f>IF(G$6=0,0,G$6/TRE!G$5*1000)</f>
        <v>1.0445861274882557</v>
      </c>
      <c r="H72" s="275">
        <f>IF(H$6=0,0,H$6/TRE!H$5*1000)</f>
        <v>1.0345680835046467</v>
      </c>
      <c r="I72" s="275">
        <f>IF(I$6=0,0,I$6/TRE!I$5*1000)</f>
        <v>1.0295696642484979</v>
      </c>
      <c r="J72" s="275">
        <f>IF(J$6=0,0,J$6/TRE!J$5*1000)</f>
        <v>1.0551710966450545</v>
      </c>
      <c r="K72" s="275">
        <f>IF(K$6=0,0,K$6/TRE!K$5*1000)</f>
        <v>1.0406918279809161</v>
      </c>
      <c r="L72" s="275">
        <f>IF(L$6=0,0,L$6/TRE!L$5*1000)</f>
        <v>0.99490942295512386</v>
      </c>
      <c r="M72" s="275">
        <f>IF(M$6=0,0,M$6/TRE!M$5*1000)</f>
        <v>0.99039090948454978</v>
      </c>
      <c r="N72" s="275">
        <f>IF(N$6=0,0,N$6/TRE!N$5*1000)</f>
        <v>0.97667257409799901</v>
      </c>
      <c r="O72" s="275">
        <f>IF(O$6=0,0,O$6/TRE!O$5*1000)</f>
        <v>0.93594553363334099</v>
      </c>
      <c r="P72" s="275">
        <f>IF(P$6=0,0,P$6/TRE!P$5*1000)</f>
        <v>0.93639056570342849</v>
      </c>
      <c r="Q72" s="275">
        <f>IF(Q$6=0,0,Q$6/TRE!Q$5*1000)</f>
        <v>0.90989300321175759</v>
      </c>
    </row>
    <row r="73" spans="1:17" x14ac:dyDescent="0.25">
      <c r="A73" s="76" t="s">
        <v>82</v>
      </c>
      <c r="B73" s="274">
        <f>IF(B$7=0,0,B$7/TRE!B$5*1000)</f>
        <v>1.3054664133892537</v>
      </c>
      <c r="C73" s="274">
        <f>IF(C$7=0,0,C$7/TRE!C$5*1000)</f>
        <v>1.3026617814380153</v>
      </c>
      <c r="D73" s="274">
        <f>IF(D$7=0,0,D$7/TRE!D$5*1000)</f>
        <v>1.3051858905140186</v>
      </c>
      <c r="E73" s="274">
        <f>IF(E$7=0,0,E$7/TRE!E$5*1000)</f>
        <v>1.2971339771984254</v>
      </c>
      <c r="F73" s="274">
        <f>IF(F$7=0,0,F$7/TRE!F$5*1000)</f>
        <v>1.2958088865924762</v>
      </c>
      <c r="G73" s="274">
        <f>IF(G$7=0,0,G$7/TRE!G$5*1000)</f>
        <v>1.3057326593603198</v>
      </c>
      <c r="H73" s="274">
        <f>IF(H$7=0,0,H$7/TRE!H$5*1000)</f>
        <v>1.2932101043808086</v>
      </c>
      <c r="I73" s="274">
        <f>IF(I$7=0,0,I$7/TRE!I$5*1000)</f>
        <v>1.2869620803106225</v>
      </c>
      <c r="J73" s="274">
        <f>IF(J$7=0,0,J$7/TRE!J$5*1000)</f>
        <v>1.3189638708063185</v>
      </c>
      <c r="K73" s="274">
        <f>IF(K$7=0,0,K$7/TRE!K$5*1000)</f>
        <v>1.3008647849761452</v>
      </c>
      <c r="L73" s="274">
        <f>IF(L$7=0,0,L$7/TRE!L$5*1000)</f>
        <v>1.2436367786939049</v>
      </c>
      <c r="M73" s="274">
        <f>IF(M$7=0,0,M$7/TRE!M$5*1000)</f>
        <v>1.2379886368556876</v>
      </c>
      <c r="N73" s="274">
        <f>IF(N$7=0,0,N$7/TRE!N$5*1000)</f>
        <v>1.2208407176224989</v>
      </c>
      <c r="O73" s="274">
        <f>IF(O$7=0,0,O$7/TRE!O$5*1000)</f>
        <v>1.1699319170416762</v>
      </c>
      <c r="P73" s="274">
        <f>IF(P$7=0,0,P$7/TRE!P$5*1000)</f>
        <v>1.1704882071292859</v>
      </c>
      <c r="Q73" s="274">
        <f>IF(Q$7=0,0,Q$7/TRE!Q$5*1000)</f>
        <v>1.1373662540146972</v>
      </c>
    </row>
    <row r="74" spans="1:17" x14ac:dyDescent="0.25">
      <c r="A74" s="76" t="s">
        <v>81</v>
      </c>
      <c r="B74" s="274">
        <f>IF(B$8=0,0,B$8/TRE!B$5*1000)</f>
        <v>1.7950163184102239</v>
      </c>
      <c r="C74" s="274">
        <f>IF(C$8=0,0,C$8/TRE!C$5*1000)</f>
        <v>1.7911599494772708</v>
      </c>
      <c r="D74" s="274">
        <f>IF(D$8=0,0,D$8/TRE!D$5*1000)</f>
        <v>1.7946305994567755</v>
      </c>
      <c r="E74" s="274">
        <f>IF(E$8=0,0,E$8/TRE!E$5*1000)</f>
        <v>1.7835592186478351</v>
      </c>
      <c r="F74" s="274">
        <f>IF(F$8=0,0,F$8/TRE!F$5*1000)</f>
        <v>1.7817372190646548</v>
      </c>
      <c r="G74" s="274">
        <f>IF(G$8=0,0,G$8/TRE!G$5*1000)</f>
        <v>1.7953824066204396</v>
      </c>
      <c r="H74" s="274">
        <f>IF(H$8=0,0,H$8/TRE!H$5*1000)</f>
        <v>1.7781638935236117</v>
      </c>
      <c r="I74" s="274">
        <f>IF(I$8=0,0,I$8/TRE!I$5*1000)</f>
        <v>1.7695728604271062</v>
      </c>
      <c r="J74" s="274">
        <f>IF(J$8=0,0,J$8/TRE!J$5*1000)</f>
        <v>1.8135753223586879</v>
      </c>
      <c r="K74" s="274">
        <f>IF(K$8=0,0,K$8/TRE!K$5*1000)</f>
        <v>1.7886890793421997</v>
      </c>
      <c r="L74" s="274">
        <f>IF(L$8=0,0,L$8/TRE!L$5*1000)</f>
        <v>1.710000570704119</v>
      </c>
      <c r="M74" s="274">
        <f>IF(M$8=0,0,M$8/TRE!M$5*1000)</f>
        <v>1.7022343756765703</v>
      </c>
      <c r="N74" s="274">
        <f>IF(N$8=0,0,N$8/TRE!N$5*1000)</f>
        <v>1.6786559867309361</v>
      </c>
      <c r="O74" s="274">
        <f>IF(O$8=0,0,O$8/TRE!O$5*1000)</f>
        <v>1.6086563859323049</v>
      </c>
      <c r="P74" s="274">
        <f>IF(P$8=0,0,P$8/TRE!P$5*1000)</f>
        <v>1.609421284802768</v>
      </c>
      <c r="Q74" s="274">
        <f>IF(Q$8=0,0,Q$8/TRE!Q$5*1000)</f>
        <v>1.5638785992702087</v>
      </c>
    </row>
    <row r="75" spans="1:17" x14ac:dyDescent="0.25">
      <c r="A75" s="76" t="s">
        <v>80</v>
      </c>
      <c r="B75" s="274">
        <f>IF(B$9=0,0,B$9/TRE!B$5*1000)</f>
        <v>1.1422831117155969</v>
      </c>
      <c r="C75" s="274">
        <f>IF(C$9=0,0,C$9/TRE!C$5*1000)</f>
        <v>1.1398290587582631</v>
      </c>
      <c r="D75" s="274">
        <f>IF(D$9=0,0,D$9/TRE!D$5*1000)</f>
        <v>1.1420376541997663</v>
      </c>
      <c r="E75" s="274">
        <f>IF(E$9=0,0,E$9/TRE!E$5*1000)</f>
        <v>1.1349922300486222</v>
      </c>
      <c r="F75" s="274">
        <f>IF(F$9=0,0,F$9/TRE!F$5*1000)</f>
        <v>1.1338327757684166</v>
      </c>
      <c r="G75" s="274">
        <f>IF(G$9=0,0,G$9/TRE!G$5*1000)</f>
        <v>1.1425160769402798</v>
      </c>
      <c r="H75" s="274">
        <f>IF(H$9=0,0,H$9/TRE!H$5*1000)</f>
        <v>1.1315588413332072</v>
      </c>
      <c r="I75" s="274">
        <f>IF(I$9=0,0,I$9/TRE!I$5*1000)</f>
        <v>1.1260918202717949</v>
      </c>
      <c r="J75" s="274">
        <f>IF(J$9=0,0,J$9/TRE!J$5*1000)</f>
        <v>1.1540933869555288</v>
      </c>
      <c r="K75" s="274">
        <f>IF(K$9=0,0,K$9/TRE!K$5*1000)</f>
        <v>1.1382566868541271</v>
      </c>
      <c r="L75" s="274">
        <f>IF(L$9=0,0,L$9/TRE!L$5*1000)</f>
        <v>1.0881821813571668</v>
      </c>
      <c r="M75" s="274">
        <f>IF(M$9=0,0,M$9/TRE!M$5*1000)</f>
        <v>1.0832400572487266</v>
      </c>
      <c r="N75" s="274">
        <f>IF(N$9=0,0,N$9/TRE!N$5*1000)</f>
        <v>1.0682356279196865</v>
      </c>
      <c r="O75" s="274">
        <f>IF(O$9=0,0,O$9/TRE!O$5*1000)</f>
        <v>1.0236904274114664</v>
      </c>
      <c r="P75" s="274">
        <f>IF(P$9=0,0,P$9/TRE!P$5*1000)</f>
        <v>1.0241771812381251</v>
      </c>
      <c r="Q75" s="274">
        <f>IF(Q$9=0,0,Q$9/TRE!Q$5*1000)</f>
        <v>0.99519547226286009</v>
      </c>
    </row>
    <row r="76" spans="1:17" x14ac:dyDescent="0.25">
      <c r="A76" s="129" t="s">
        <v>79</v>
      </c>
      <c r="B76" s="273">
        <f>IF(B$10=0,0,B$10/TRE!B$5*1000)</f>
        <v>0.88118982903774634</v>
      </c>
      <c r="C76" s="273">
        <f>IF(C$10=0,0,C$10/TRE!C$5*1000)</f>
        <v>0.87929670247066027</v>
      </c>
      <c r="D76" s="273">
        <f>IF(D$10=0,0,D$10/TRE!D$5*1000)</f>
        <v>0.88100047609696264</v>
      </c>
      <c r="E76" s="273">
        <f>IF(E$10=0,0,E$10/TRE!E$5*1000)</f>
        <v>0.87556543460893721</v>
      </c>
      <c r="F76" s="273">
        <f>IF(F$10=0,0,F$10/TRE!F$5*1000)</f>
        <v>0.87467099844992136</v>
      </c>
      <c r="G76" s="273">
        <f>IF(G$10=0,0,G$10/TRE!G$5*1000)</f>
        <v>0.88136954506821596</v>
      </c>
      <c r="H76" s="273">
        <f>IF(H$10=0,0,H$10/TRE!H$5*1000)</f>
        <v>0.87291682045704577</v>
      </c>
      <c r="I76" s="273">
        <f>IF(I$10=0,0,I$10/TRE!I$5*1000)</f>
        <v>0.86869940420967029</v>
      </c>
      <c r="J76" s="273">
        <f>IF(J$10=0,0,J$10/TRE!J$5*1000)</f>
        <v>0.89030061279426487</v>
      </c>
      <c r="K76" s="273">
        <f>IF(K$10=0,0,K$10/TRE!K$5*1000)</f>
        <v>0.87808372985889815</v>
      </c>
      <c r="L76" s="273">
        <f>IF(L$10=0,0,L$10/TRE!L$5*1000)</f>
        <v>0.8394548256183858</v>
      </c>
      <c r="M76" s="273">
        <f>IF(M$10=0,0,M$10/TRE!M$5*1000)</f>
        <v>0.83564232987758913</v>
      </c>
      <c r="N76" s="273">
        <f>IF(N$10=0,0,N$10/TRE!N$5*1000)</f>
        <v>0.82406748439518684</v>
      </c>
      <c r="O76" s="273">
        <f>IF(O$10=0,0,O$10/TRE!O$5*1000)</f>
        <v>0.78970404400313132</v>
      </c>
      <c r="P76" s="273">
        <f>IF(P$10=0,0,P$10/TRE!P$5*1000)</f>
        <v>0.79007953981226786</v>
      </c>
      <c r="Q76" s="273">
        <f>IF(Q$10=0,0,Q$10/TRE!Q$5*1000)</f>
        <v>0.76772222145992064</v>
      </c>
    </row>
    <row r="77" spans="1:17" x14ac:dyDescent="0.25">
      <c r="A77" s="127" t="s">
        <v>283</v>
      </c>
      <c r="B77" s="296">
        <f>IF(B$15=0,0,B$15/TRE!B$5*1000)</f>
        <v>3.4417701372308556</v>
      </c>
      <c r="C77" s="296">
        <f>IF(C$15=0,0,C$15/TRE!C$5*1000)</f>
        <v>3.4343759228744437</v>
      </c>
      <c r="D77" s="296">
        <f>IF(D$15=0,0,D$15/TRE!D$5*1000)</f>
        <v>3.4410305584528094</v>
      </c>
      <c r="E77" s="296">
        <f>IF(E$15=0,0,E$15/TRE!E$5*1000)</f>
        <v>3.4198022568182753</v>
      </c>
      <c r="F77" s="296">
        <f>IF(F$15=0,0,F$15/TRE!F$5*1000)</f>
        <v>3.4163087488812609</v>
      </c>
      <c r="G77" s="296">
        <f>IF(G$15=0,0,G$15/TRE!G$5*1000)</f>
        <v>3.4424720759578697</v>
      </c>
      <c r="H77" s="296">
        <f>IF(H$15=0,0,H$15/TRE!H$5*1000)</f>
        <v>3.4094572428466763</v>
      </c>
      <c r="I77" s="296">
        <f>IF(I$15=0,0,I$15/TRE!I$5*1000)</f>
        <v>3.3929847679971421</v>
      </c>
      <c r="J77" s="296">
        <f>IF(J$15=0,0,J$15/TRE!J$5*1000)</f>
        <v>3.4773552318684056</v>
      </c>
      <c r="K77" s="296">
        <f>IF(K$15=0,0,K$15/TRE!K$5*1000)</f>
        <v>3.4296382684271602</v>
      </c>
      <c r="L77" s="296">
        <f>IF(L$15=0,0,L$15/TRE!L$5*1000)</f>
        <v>3.2787606655908585</v>
      </c>
      <c r="M77" s="296">
        <f>IF(M$15=0,0,M$15/TRE!M$5*1000)</f>
        <v>3.2638697379421324</v>
      </c>
      <c r="N77" s="296">
        <f>IF(N$15=0,0,N$15/TRE!N$5*1000)</f>
        <v>3.218660458157439</v>
      </c>
      <c r="O77" s="296">
        <f>IF(O$15=0,0,O$15/TRE!O$5*1000)</f>
        <v>3.0844429955216759</v>
      </c>
      <c r="P77" s="296">
        <f>IF(P$15=0,0,P$15/TRE!P$5*1000)</f>
        <v>3.0859096151080054</v>
      </c>
      <c r="Q77" s="296">
        <f>IF(Q$15=0,0,Q$15/TRE!Q$5*1000)</f>
        <v>2.9985859214860531</v>
      </c>
    </row>
    <row r="78" spans="1:17" x14ac:dyDescent="0.25">
      <c r="A78" s="127" t="s">
        <v>282</v>
      </c>
      <c r="B78" s="296">
        <f>IF(B$23=0,0,B$23/TRE!B$5*1000)</f>
        <v>1.7208850686154278</v>
      </c>
      <c r="C78" s="296">
        <f>IF(C$23=0,0,C$23/TRE!C$5*1000)</f>
        <v>1.7171879614372219</v>
      </c>
      <c r="D78" s="296">
        <f>IF(D$23=0,0,D$23/TRE!D$5*1000)</f>
        <v>1.7205152792264049</v>
      </c>
      <c r="E78" s="296">
        <f>IF(E$23=0,0,E$23/TRE!E$5*1000)</f>
        <v>1.7099011284091377</v>
      </c>
      <c r="F78" s="296">
        <f>IF(F$23=0,0,F$23/TRE!F$5*1000)</f>
        <v>1.7081543744406305</v>
      </c>
      <c r="G78" s="296">
        <f>IF(G$23=0,0,G$23/TRE!G$5*1000)</f>
        <v>1.7212360379789347</v>
      </c>
      <c r="H78" s="296">
        <f>IF(H$23=0,0,H$23/TRE!H$5*1000)</f>
        <v>1.7047286214233381</v>
      </c>
      <c r="I78" s="296">
        <f>IF(I$23=0,0,I$23/TRE!I$5*1000)</f>
        <v>1.6964923839985715</v>
      </c>
      <c r="J78" s="296">
        <f>IF(J$23=0,0,J$23/TRE!J$5*1000)</f>
        <v>1.7386776159342023</v>
      </c>
      <c r="K78" s="296">
        <f>IF(K$23=0,0,K$23/TRE!K$5*1000)</f>
        <v>1.7148191342135799</v>
      </c>
      <c r="L78" s="296">
        <f>IF(L$23=0,0,L$23/TRE!L$5*1000)</f>
        <v>1.6393803327954293</v>
      </c>
      <c r="M78" s="296">
        <f>IF(M$23=0,0,M$23/TRE!M$5*1000)</f>
        <v>1.6319348689710664</v>
      </c>
      <c r="N78" s="296">
        <f>IF(N$23=0,0,N$23/TRE!N$5*1000)</f>
        <v>1.6093302290787197</v>
      </c>
      <c r="O78" s="296">
        <f>IF(O$23=0,0,O$23/TRE!O$5*1000)</f>
        <v>1.5422214977608379</v>
      </c>
      <c r="P78" s="296">
        <f>IF(P$23=0,0,P$23/TRE!P$5*1000)</f>
        <v>1.5429548075540027</v>
      </c>
      <c r="Q78" s="296">
        <f>IF(Q$23=0,0,Q$23/TRE!Q$5*1000)</f>
        <v>1.4992929607430268</v>
      </c>
    </row>
    <row r="79" spans="1:17" x14ac:dyDescent="0.25">
      <c r="A79" s="127" t="s">
        <v>281</v>
      </c>
      <c r="B79" s="296">
        <f>IF(B$26=0,0,B$26/TRE!B$5*1000)</f>
        <v>11.013664439138738</v>
      </c>
      <c r="C79" s="296">
        <f>IF(C$26=0,0,C$26/TRE!C$5*1000)</f>
        <v>10.99000295319822</v>
      </c>
      <c r="D79" s="296">
        <f>IF(D$26=0,0,D$26/TRE!D$5*1000)</f>
        <v>11.011297787048992</v>
      </c>
      <c r="E79" s="296">
        <f>IF(E$26=0,0,E$26/TRE!E$5*1000)</f>
        <v>10.943367221818482</v>
      </c>
      <c r="F79" s="296">
        <f>IF(F$26=0,0,F$26/TRE!F$5*1000)</f>
        <v>10.932187996420037</v>
      </c>
      <c r="G79" s="296">
        <f>IF(G$26=0,0,G$26/TRE!G$5*1000)</f>
        <v>11.015910643065183</v>
      </c>
      <c r="H79" s="296">
        <f>IF(H$26=0,0,H$26/TRE!H$5*1000)</f>
        <v>10.910263177109366</v>
      </c>
      <c r="I79" s="296">
        <f>IF(I$26=0,0,I$26/TRE!I$5*1000)</f>
        <v>10.857551257590856</v>
      </c>
      <c r="J79" s="296">
        <f>IF(J$26=0,0,J$26/TRE!J$5*1000)</f>
        <v>11.127536741978895</v>
      </c>
      <c r="K79" s="296">
        <f>IF(K$26=0,0,K$26/TRE!K$5*1000)</f>
        <v>10.97484245896691</v>
      </c>
      <c r="L79" s="296">
        <f>IF(L$26=0,0,L$26/TRE!L$5*1000)</f>
        <v>10.492034129890747</v>
      </c>
      <c r="M79" s="296">
        <f>IF(M$26=0,0,M$26/TRE!M$5*1000)</f>
        <v>10.444383161414825</v>
      </c>
      <c r="N79" s="296">
        <f>IF(N$26=0,0,N$26/TRE!N$5*1000)</f>
        <v>10.299713466103807</v>
      </c>
      <c r="O79" s="296">
        <f>IF(O$26=0,0,O$26/TRE!O$5*1000)</f>
        <v>9.8702175856693621</v>
      </c>
      <c r="P79" s="296">
        <f>IF(P$26=0,0,P$26/TRE!P$5*1000)</f>
        <v>9.8749107683456145</v>
      </c>
      <c r="Q79" s="296">
        <f>IF(Q$26=0,0,Q$26/TRE!Q$5*1000)</f>
        <v>9.5954749487553705</v>
      </c>
    </row>
    <row r="80" spans="1:17" x14ac:dyDescent="0.25">
      <c r="A80" s="127" t="s">
        <v>280</v>
      </c>
      <c r="B80" s="296">
        <f>IF(B$34=0,0,B$34/TRE!B$5*1000)</f>
        <v>6.7168517788348137</v>
      </c>
      <c r="C80" s="296">
        <f>IF(C$34=0,0,C$34/TRE!C$5*1000)</f>
        <v>7.1069652975991611</v>
      </c>
      <c r="D80" s="296">
        <f>IF(D$34=0,0,D$34/TRE!D$5*1000)</f>
        <v>6.2023173299949113</v>
      </c>
      <c r="E80" s="296">
        <f>IF(E$34=0,0,E$34/TRE!E$5*1000)</f>
        <v>6.7012413047110497</v>
      </c>
      <c r="F80" s="296">
        <f>IF(F$34=0,0,F$34/TRE!F$5*1000)</f>
        <v>7.0029520908874412</v>
      </c>
      <c r="G80" s="296">
        <f>IF(G$34=0,0,G$34/TRE!G$5*1000)</f>
        <v>5.6937917251740924</v>
      </c>
      <c r="H80" s="296">
        <f>IF(H$34=0,0,H$34/TRE!H$5*1000)</f>
        <v>5.1450693476101064</v>
      </c>
      <c r="I80" s="296">
        <f>IF(I$34=0,0,I$34/TRE!I$5*1000)</f>
        <v>5.4222259956764143</v>
      </c>
      <c r="J80" s="296">
        <f>IF(J$34=0,0,J$34/TRE!J$5*1000)</f>
        <v>1.3730985638911659</v>
      </c>
      <c r="K80" s="296">
        <f>IF(K$34=0,0,K$34/TRE!K$5*1000)</f>
        <v>3.5862799760115882</v>
      </c>
      <c r="L80" s="296">
        <f>IF(L$34=0,0,L$34/TRE!L$5*1000)</f>
        <v>3.4519869974450863</v>
      </c>
      <c r="M80" s="296">
        <f>IF(M$34=0,0,M$34/TRE!M$5*1000)</f>
        <v>0.6808468861808612</v>
      </c>
      <c r="N80" s="296">
        <f>IF(N$34=0,0,N$34/TRE!N$5*1000)</f>
        <v>2.8540353022335969</v>
      </c>
      <c r="O80" s="296">
        <f>IF(O$34=0,0,O$34/TRE!O$5*1000)</f>
        <v>5.6171519980944113</v>
      </c>
      <c r="P80" s="296">
        <f>IF(P$34=0,0,P$34/TRE!P$5*1000)</f>
        <v>2.0502662594438479</v>
      </c>
      <c r="Q80" s="296">
        <f>IF(Q$34=0,0,Q$34/TRE!Q$5*1000)</f>
        <v>2.4471529789024906</v>
      </c>
    </row>
    <row r="81" spans="1:17" x14ac:dyDescent="0.25">
      <c r="A81" s="127" t="s">
        <v>279</v>
      </c>
      <c r="B81" s="296">
        <f>IF(B$45=0,0,B$45/TRE!B$5*1000)</f>
        <v>3.0975931235077701</v>
      </c>
      <c r="C81" s="296">
        <f>IF(C$45=0,0,C$45/TRE!C$5*1000)</f>
        <v>3.0909383305869991</v>
      </c>
      <c r="D81" s="296">
        <f>IF(D$45=0,0,D$45/TRE!D$5*1000)</f>
        <v>3.0969275026075285</v>
      </c>
      <c r="E81" s="296">
        <f>IF(E$45=0,0,E$45/TRE!E$5*1000)</f>
        <v>3.0778220311364475</v>
      </c>
      <c r="F81" s="296">
        <f>IF(F$45=0,0,F$45/TRE!F$5*1000)</f>
        <v>3.0746778739931351</v>
      </c>
      <c r="G81" s="296">
        <f>IF(G$45=0,0,G$45/TRE!G$5*1000)</f>
        <v>3.0982248683620819</v>
      </c>
      <c r="H81" s="296">
        <f>IF(H$45=0,0,H$45/TRE!H$5*1000)</f>
        <v>3.0685115185620089</v>
      </c>
      <c r="I81" s="296">
        <f>IF(I$45=0,0,I$45/TRE!I$5*1000)</f>
        <v>3.0536862911974278</v>
      </c>
      <c r="J81" s="296">
        <f>IF(J$45=0,0,J$45/TRE!J$5*1000)</f>
        <v>3.129619708681564</v>
      </c>
      <c r="K81" s="296">
        <f>IF(K$45=0,0,K$45/TRE!K$5*1000)</f>
        <v>3.0866744415844432</v>
      </c>
      <c r="L81" s="296">
        <f>IF(L$45=0,0,L$45/TRE!L$5*1000)</f>
        <v>2.950884599031772</v>
      </c>
      <c r="M81" s="296">
        <f>IF(M$45=0,0,M$45/TRE!M$5*1000)</f>
        <v>2.9374827641479193</v>
      </c>
      <c r="N81" s="296">
        <f>IF(N$45=0,0,N$45/TRE!N$5*1000)</f>
        <v>2.8967944123416953</v>
      </c>
      <c r="O81" s="296">
        <f>IF(O$45=0,0,O$45/TRE!O$5*1000)</f>
        <v>2.7759986959695082</v>
      </c>
      <c r="P81" s="296">
        <f>IF(P$45=0,0,P$45/TRE!P$5*1000)</f>
        <v>2.7773186535972045</v>
      </c>
      <c r="Q81" s="296">
        <f>IF(Q$45=0,0,Q$45/TRE!Q$5*1000)</f>
        <v>2.6987273293374483</v>
      </c>
    </row>
    <row r="82" spans="1:17" x14ac:dyDescent="0.25">
      <c r="A82" s="72" t="s">
        <v>278</v>
      </c>
      <c r="B82" s="295">
        <f>IF(B$46=0,0,B$46/TRE!B$5*1000)</f>
        <v>1.9219912656146347</v>
      </c>
      <c r="C82" s="295">
        <f>IF(C$46=0,0,C$46/TRE!C$5*1000)</f>
        <v>1.513318268815691</v>
      </c>
      <c r="D82" s="295">
        <f>IF(D$46=0,0,D$46/TRE!D$5*1000)</f>
        <v>2.4346693717216406</v>
      </c>
      <c r="E82" s="295">
        <f>IF(E$46=0,0,E$46/TRE!E$5*1000)</f>
        <v>1.8824623599028254</v>
      </c>
      <c r="F82" s="295">
        <f>IF(F$46=0,0,F$46/TRE!F$5*1000)</f>
        <v>1.5719828688045208</v>
      </c>
      <c r="G82" s="295">
        <f>IF(G$46=0,0,G$46/TRE!G$5*1000)</f>
        <v>2.9468131854801558</v>
      </c>
      <c r="H82" s="295">
        <f>IF(H$46=0,0,H$46/TRE!H$5*1000)</f>
        <v>3.4126683319350484</v>
      </c>
      <c r="I82" s="295">
        <f>IF(I$46=0,0,I$46/TRE!I$5*1000)</f>
        <v>3.0941657719964115</v>
      </c>
      <c r="J82" s="295">
        <f>IF(J$46=0,0,J$46/TRE!J$5*1000)</f>
        <v>7.3550630680985289</v>
      </c>
      <c r="K82" s="295">
        <f>IF(K$46=0,0,K$46/TRE!K$5*1000)</f>
        <v>5.0221120777405845</v>
      </c>
      <c r="L82" s="295">
        <f>IF(L$46=0,0,L$46/TRE!L$5*1000)</f>
        <v>4.7777022731879679</v>
      </c>
      <c r="M82" s="295">
        <f>IF(M$46=0,0,M$46/TRE!M$5*1000)</f>
        <v>7.5114661560538929</v>
      </c>
      <c r="N82" s="295">
        <f>IF(N$46=0,0,N$46/TRE!N$5*1000)</f>
        <v>5.2248024477415704</v>
      </c>
      <c r="O82" s="295">
        <f>IF(O$46=0,0,O$46/TRE!O$5*1000)</f>
        <v>2.1247999206649926</v>
      </c>
      <c r="P82" s="295">
        <f>IF(P$46=0,0,P$46/TRE!P$5*1000)</f>
        <v>5.6953668744772417</v>
      </c>
      <c r="Q82" s="295">
        <f>IF(Q$46=0,0,Q$46/TRE!Q$5*1000)</f>
        <v>5.0792976840274999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774.26882133314746</v>
      </c>
      <c r="C5" s="96">
        <v>765.85848007353741</v>
      </c>
      <c r="D5" s="96">
        <v>724.27814760285185</v>
      </c>
      <c r="E5" s="96">
        <v>754.42659547298501</v>
      </c>
      <c r="F5" s="96">
        <v>772.77276901116693</v>
      </c>
      <c r="G5" s="96">
        <v>695.1762619903559</v>
      </c>
      <c r="H5" s="96">
        <v>657.31700498261557</v>
      </c>
      <c r="I5" s="96">
        <v>665.27465000864754</v>
      </c>
      <c r="J5" s="96">
        <v>578.1881118211968</v>
      </c>
      <c r="K5" s="96">
        <v>550.56358673127693</v>
      </c>
      <c r="L5" s="96">
        <v>596.78164969393947</v>
      </c>
      <c r="M5" s="96">
        <v>552.81146544085993</v>
      </c>
      <c r="N5" s="96">
        <v>606.82782849027717</v>
      </c>
      <c r="O5" s="96">
        <v>620.9102872772545</v>
      </c>
      <c r="P5" s="96">
        <v>520.74945769598025</v>
      </c>
      <c r="Q5" s="96">
        <v>571.91424696359081</v>
      </c>
    </row>
    <row r="6" spans="1:17" x14ac:dyDescent="0.25">
      <c r="A6" s="132" t="s">
        <v>83</v>
      </c>
      <c r="B6" s="160">
        <v>21.181929918698444</v>
      </c>
      <c r="C6" s="160">
        <v>20.906832983204296</v>
      </c>
      <c r="D6" s="160">
        <v>19.810060649028593</v>
      </c>
      <c r="E6" s="160">
        <v>20.507365794603921</v>
      </c>
      <c r="F6" s="160">
        <v>20.984605865671025</v>
      </c>
      <c r="G6" s="160">
        <v>19.022047139443718</v>
      </c>
      <c r="H6" s="160">
        <v>18.050711286373648</v>
      </c>
      <c r="I6" s="160">
        <v>18.180971619162314</v>
      </c>
      <c r="J6" s="160">
        <v>16.193936061193451</v>
      </c>
      <c r="K6" s="160">
        <v>15.208626860859077</v>
      </c>
      <c r="L6" s="160">
        <v>16.468736057965778</v>
      </c>
      <c r="M6" s="160">
        <v>15.509971763041515</v>
      </c>
      <c r="N6" s="160">
        <v>16.789656123158977</v>
      </c>
      <c r="O6" s="160">
        <v>16.873209992638241</v>
      </c>
      <c r="P6" s="160">
        <v>14.518885707939241</v>
      </c>
      <c r="Q6" s="160">
        <v>15.872254027936911</v>
      </c>
    </row>
    <row r="7" spans="1:17" x14ac:dyDescent="0.25">
      <c r="A7" s="76" t="s">
        <v>82</v>
      </c>
      <c r="B7" s="159">
        <v>6.7093820204541155</v>
      </c>
      <c r="C7" s="159">
        <v>6.6222449918655579</v>
      </c>
      <c r="D7" s="159">
        <v>6.2748420589083462</v>
      </c>
      <c r="E7" s="159">
        <v>6.4957136520280701</v>
      </c>
      <c r="F7" s="159">
        <v>6.6468795733840498</v>
      </c>
      <c r="G7" s="159">
        <v>6.0252385669991169</v>
      </c>
      <c r="H7" s="159">
        <v>5.7175676732975091</v>
      </c>
      <c r="I7" s="159">
        <v>5.7588276688760578</v>
      </c>
      <c r="J7" s="159">
        <v>5.1294336194287222</v>
      </c>
      <c r="K7" s="159">
        <v>4.8173366642086153</v>
      </c>
      <c r="L7" s="159">
        <v>5.2164765925969752</v>
      </c>
      <c r="M7" s="159">
        <v>4.9127877433321272</v>
      </c>
      <c r="N7" s="159">
        <v>5.3181281098890549</v>
      </c>
      <c r="O7" s="159">
        <v>5.3445938206045218</v>
      </c>
      <c r="P7" s="159">
        <v>4.5988609678046499</v>
      </c>
      <c r="Q7" s="159">
        <v>5.0275407485468628</v>
      </c>
    </row>
    <row r="8" spans="1:17" x14ac:dyDescent="0.25">
      <c r="A8" s="76" t="s">
        <v>81</v>
      </c>
      <c r="B8" s="159">
        <v>50.034872112132184</v>
      </c>
      <c r="C8" s="159">
        <v>49.385052193044523</v>
      </c>
      <c r="D8" s="159">
        <v>46.794312648194868</v>
      </c>
      <c r="E8" s="159">
        <v>48.441451219416116</v>
      </c>
      <c r="F8" s="159">
        <v>49.568763320545685</v>
      </c>
      <c r="G8" s="159">
        <v>44.932907416185948</v>
      </c>
      <c r="H8" s="159">
        <v>42.638467515155625</v>
      </c>
      <c r="I8" s="159">
        <v>42.946161814843173</v>
      </c>
      <c r="J8" s="159">
        <v>38.252487989708527</v>
      </c>
      <c r="K8" s="159">
        <v>35.925040962036242</v>
      </c>
      <c r="L8" s="159">
        <v>38.901606495325908</v>
      </c>
      <c r="M8" s="159">
        <v>36.636862486336121</v>
      </c>
      <c r="N8" s="159">
        <v>39.65966746907997</v>
      </c>
      <c r="O8" s="159">
        <v>39.857034148599496</v>
      </c>
      <c r="P8" s="159">
        <v>34.295769667622515</v>
      </c>
      <c r="Q8" s="159">
        <v>37.492627133944232</v>
      </c>
    </row>
    <row r="9" spans="1:17" x14ac:dyDescent="0.25">
      <c r="A9" s="76" t="s">
        <v>80</v>
      </c>
      <c r="B9" s="159">
        <v>22.918449188374865</v>
      </c>
      <c r="C9" s="159">
        <v>22.620799485906787</v>
      </c>
      <c r="D9" s="159">
        <v>21.434112479175074</v>
      </c>
      <c r="E9" s="159">
        <v>22.188583512220706</v>
      </c>
      <c r="F9" s="159">
        <v>22.70494827980275</v>
      </c>
      <c r="G9" s="159">
        <v>20.581496704857397</v>
      </c>
      <c r="H9" s="159">
        <v>19.530529607955536</v>
      </c>
      <c r="I9" s="159">
        <v>19.67146883444417</v>
      </c>
      <c r="J9" s="159">
        <v>17.521533788601019</v>
      </c>
      <c r="K9" s="159">
        <v>16.455447793161696</v>
      </c>
      <c r="L9" s="159">
        <v>17.818862208965228</v>
      </c>
      <c r="M9" s="159">
        <v>16.781497301178781</v>
      </c>
      <c r="N9" s="159">
        <v>18.166091674641429</v>
      </c>
      <c r="O9" s="159">
        <v>18.256495387594047</v>
      </c>
      <c r="P9" s="159">
        <v>15.709160857693647</v>
      </c>
      <c r="Q9" s="159">
        <v>17.173479887832748</v>
      </c>
    </row>
    <row r="10" spans="1:17" x14ac:dyDescent="0.25">
      <c r="A10" s="129" t="s">
        <v>79</v>
      </c>
      <c r="B10" s="158">
        <v>26.954375828953083</v>
      </c>
      <c r="C10" s="158">
        <v>26.604310173124581</v>
      </c>
      <c r="D10" s="158">
        <v>25.208648219391396</v>
      </c>
      <c r="E10" s="158">
        <v>26.095981197710273</v>
      </c>
      <c r="F10" s="158">
        <v>26.703277524605561</v>
      </c>
      <c r="G10" s="158">
        <v>24.205887263370439</v>
      </c>
      <c r="H10" s="158">
        <v>22.969845422977262</v>
      </c>
      <c r="I10" s="158">
        <v>23.135603971847289</v>
      </c>
      <c r="J10" s="158">
        <v>20.607066514658065</v>
      </c>
      <c r="K10" s="158">
        <v>19.353243345783667</v>
      </c>
      <c r="L10" s="158">
        <v>20.956754310776098</v>
      </c>
      <c r="M10" s="158">
        <v>19.736709997724304</v>
      </c>
      <c r="N10" s="158">
        <v>21.365130699588224</v>
      </c>
      <c r="O10" s="158">
        <v>21.488025054965039</v>
      </c>
      <c r="P10" s="158">
        <v>18.475535680247251</v>
      </c>
      <c r="Q10" s="158">
        <v>20.248961291520814</v>
      </c>
    </row>
    <row r="11" spans="1:17" x14ac:dyDescent="0.25">
      <c r="A11" s="92" t="s">
        <v>125</v>
      </c>
      <c r="B11" s="91">
        <v>4.4043120401410629</v>
      </c>
      <c r="C11" s="91">
        <v>4.3471117401753245</v>
      </c>
      <c r="D11" s="91">
        <v>4.1190622840943885</v>
      </c>
      <c r="E11" s="91">
        <v>4.2640514073752991</v>
      </c>
      <c r="F11" s="91">
        <v>4.3632828843514897</v>
      </c>
      <c r="G11" s="91">
        <v>3.9552123704472515</v>
      </c>
      <c r="H11" s="91">
        <v>3.7532446456404238</v>
      </c>
      <c r="I11" s="91">
        <v>3.7803293897716679</v>
      </c>
      <c r="J11" s="91">
        <v>3.3671694621474519</v>
      </c>
      <c r="K11" s="91">
        <v>3.162296290016728</v>
      </c>
      <c r="L11" s="91">
        <v>3.4243080202986924</v>
      </c>
      <c r="M11" s="91">
        <v>3.2249542718914408</v>
      </c>
      <c r="N11" s="91">
        <v>3.4910362227088783</v>
      </c>
      <c r="O11" s="91">
        <v>3.4650703532720364</v>
      </c>
      <c r="P11" s="91">
        <v>3.0188799310708907</v>
      </c>
      <c r="Q11" s="91">
        <v>3.1662667459167846</v>
      </c>
    </row>
    <row r="12" spans="1:17" x14ac:dyDescent="0.25">
      <c r="A12" s="92" t="s">
        <v>26</v>
      </c>
      <c r="B12" s="91">
        <v>7.3293336602164567</v>
      </c>
      <c r="C12" s="91">
        <v>7.2341451086123962</v>
      </c>
      <c r="D12" s="91">
        <v>6.8546418991634752</v>
      </c>
      <c r="E12" s="91">
        <v>7.0959221835626733</v>
      </c>
      <c r="F12" s="91">
        <v>7.2610559428708124</v>
      </c>
      <c r="G12" s="91">
        <v>6.5819748682237087</v>
      </c>
      <c r="H12" s="91">
        <v>6.2458749665335915</v>
      </c>
      <c r="I12" s="91">
        <v>6.290947414859283</v>
      </c>
      <c r="J12" s="91">
        <v>5.6033969104922541</v>
      </c>
      <c r="K12" s="91">
        <v>5.2624619760717257</v>
      </c>
      <c r="L12" s="91">
        <v>5.6984827158887112</v>
      </c>
      <c r="M12" s="91">
        <v>5.3667328023551546</v>
      </c>
      <c r="N12" s="91">
        <v>5.8095269052089229</v>
      </c>
      <c r="O12" s="91">
        <v>5.8384380662960478</v>
      </c>
      <c r="P12" s="91">
        <v>5.0237989709378423</v>
      </c>
      <c r="Q12" s="91">
        <v>5.4920890663400206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15.220730128595564</v>
      </c>
      <c r="C14" s="157">
        <v>15.023053324336862</v>
      </c>
      <c r="D14" s="157">
        <v>14.234944036133532</v>
      </c>
      <c r="E14" s="157">
        <v>14.736007606772301</v>
      </c>
      <c r="F14" s="157">
        <v>15.078938697383258</v>
      </c>
      <c r="G14" s="157">
        <v>13.668700024699479</v>
      </c>
      <c r="H14" s="157">
        <v>12.970725810803247</v>
      </c>
      <c r="I14" s="157">
        <v>13.064327167216339</v>
      </c>
      <c r="J14" s="157">
        <v>11.636500142018358</v>
      </c>
      <c r="K14" s="157">
        <v>10.928485079695212</v>
      </c>
      <c r="L14" s="157">
        <v>11.833963574588694</v>
      </c>
      <c r="M14" s="157">
        <v>11.145022923477709</v>
      </c>
      <c r="N14" s="157">
        <v>12.064567571670423</v>
      </c>
      <c r="O14" s="157">
        <v>12.184516635396955</v>
      </c>
      <c r="P14" s="157">
        <v>10.432856778238518</v>
      </c>
      <c r="Q14" s="157">
        <v>11.590605479264012</v>
      </c>
    </row>
    <row r="15" spans="1:17" x14ac:dyDescent="0.25">
      <c r="A15" s="156" t="s">
        <v>283</v>
      </c>
      <c r="B15" s="204">
        <v>82.039914212215592</v>
      </c>
      <c r="C15" s="204">
        <v>80.826229724406275</v>
      </c>
      <c r="D15" s="204">
        <v>76.643021602477276</v>
      </c>
      <c r="E15" s="204">
        <v>79.368668816236408</v>
      </c>
      <c r="F15" s="204">
        <v>81.206277070328753</v>
      </c>
      <c r="G15" s="204">
        <v>73.597918434976108</v>
      </c>
      <c r="H15" s="204">
        <v>69.826069249161947</v>
      </c>
      <c r="I15" s="204">
        <v>70.333928447987432</v>
      </c>
      <c r="J15" s="204">
        <v>62.618746594813203</v>
      </c>
      <c r="K15" s="204">
        <v>58.845839664706034</v>
      </c>
      <c r="L15" s="204">
        <v>63.719781121345804</v>
      </c>
      <c r="M15" s="204">
        <v>59.982559928164825</v>
      </c>
      <c r="N15" s="204">
        <v>64.968797764496756</v>
      </c>
      <c r="O15" s="204">
        <v>65.254022917864859</v>
      </c>
      <c r="P15" s="204">
        <v>56.140234079530913</v>
      </c>
      <c r="Q15" s="204">
        <v>61.415410018690132</v>
      </c>
    </row>
    <row r="16" spans="1:17" x14ac:dyDescent="0.25">
      <c r="A16" s="152" t="s">
        <v>289</v>
      </c>
      <c r="B16" s="264">
        <v>44.844348267315645</v>
      </c>
      <c r="C16" s="264">
        <v>44.113735258105642</v>
      </c>
      <c r="D16" s="264">
        <v>41.856464377917874</v>
      </c>
      <c r="E16" s="264">
        <v>43.357640562572648</v>
      </c>
      <c r="F16" s="264">
        <v>44.3572130662372</v>
      </c>
      <c r="G16" s="264">
        <v>40.195116542142266</v>
      </c>
      <c r="H16" s="264">
        <v>38.128937562781772</v>
      </c>
      <c r="I16" s="264">
        <v>38.408059020672312</v>
      </c>
      <c r="J16" s="264">
        <v>34.182120707391412</v>
      </c>
      <c r="K16" s="264">
        <v>32.139421245528283</v>
      </c>
      <c r="L16" s="264">
        <v>34.800605181080137</v>
      </c>
      <c r="M16" s="264">
        <v>32.74697848067435</v>
      </c>
      <c r="N16" s="264">
        <v>35.486084720022376</v>
      </c>
      <c r="O16" s="264">
        <v>35.624588895930167</v>
      </c>
      <c r="P16" s="264">
        <v>30.645004283713387</v>
      </c>
      <c r="Q16" s="264">
        <v>33.543659254885895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1.7216495062041719</v>
      </c>
      <c r="D18" s="83">
        <v>1.1839264422064735</v>
      </c>
      <c r="E18" s="83">
        <v>1.1819413542056245</v>
      </c>
      <c r="F18" s="83">
        <v>1.506137825701801</v>
      </c>
      <c r="G18" s="83">
        <v>1.2899177243048561</v>
      </c>
      <c r="H18" s="83">
        <v>1.5264907919060791</v>
      </c>
      <c r="I18" s="83">
        <v>1.6353760085085132</v>
      </c>
      <c r="J18" s="83">
        <v>1.6354136809375956</v>
      </c>
      <c r="K18" s="83">
        <v>1.5262151883459574</v>
      </c>
      <c r="L18" s="83">
        <v>1.7072957825446426</v>
      </c>
      <c r="M18" s="83">
        <v>1.5112232703823545</v>
      </c>
      <c r="N18" s="83">
        <v>1.6273995570001911</v>
      </c>
      <c r="O18" s="83">
        <v>2.1440920329172792</v>
      </c>
      <c r="P18" s="83">
        <v>1.7105187370785599</v>
      </c>
      <c r="Q18" s="83">
        <v>1.6258516726221515</v>
      </c>
    </row>
    <row r="19" spans="1:17" x14ac:dyDescent="0.25">
      <c r="A19" s="154" t="s">
        <v>125</v>
      </c>
      <c r="B19" s="83">
        <v>1.2105082695553493</v>
      </c>
      <c r="C19" s="83">
        <v>1.2619039889444288</v>
      </c>
      <c r="D19" s="83">
        <v>0.95592176983689714</v>
      </c>
      <c r="E19" s="83">
        <v>0.69711853848868366</v>
      </c>
      <c r="F19" s="83">
        <v>0.53047907127140081</v>
      </c>
      <c r="G19" s="83">
        <v>0.72090810562562901</v>
      </c>
      <c r="H19" s="83">
        <v>0.5466240315537656</v>
      </c>
      <c r="I19" s="83">
        <v>0.40478853205165705</v>
      </c>
      <c r="J19" s="83">
        <v>0.52265929528488297</v>
      </c>
      <c r="K19" s="83">
        <v>5.2904083105536993E-2</v>
      </c>
      <c r="L19" s="83">
        <v>2.3474926363825525E-2</v>
      </c>
      <c r="M19" s="83">
        <v>0.45228997726985859</v>
      </c>
      <c r="N19" s="83">
        <v>4.8588753083735621E-2</v>
      </c>
      <c r="O19" s="83">
        <v>0</v>
      </c>
      <c r="P19" s="83">
        <v>0.24151974727991363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43.633839997760298</v>
      </c>
      <c r="C21" s="83">
        <v>41.130181762957044</v>
      </c>
      <c r="D21" s="83">
        <v>39.716616165874505</v>
      </c>
      <c r="E21" s="83">
        <v>41.47858066987834</v>
      </c>
      <c r="F21" s="83">
        <v>42.320596169264</v>
      </c>
      <c r="G21" s="83">
        <v>38.184290712211784</v>
      </c>
      <c r="H21" s="83">
        <v>36.055822739321925</v>
      </c>
      <c r="I21" s="83">
        <v>36.367894480112142</v>
      </c>
      <c r="J21" s="83">
        <v>32.024047731168935</v>
      </c>
      <c r="K21" s="83">
        <v>30.56030197407679</v>
      </c>
      <c r="L21" s="83">
        <v>33.069834472171671</v>
      </c>
      <c r="M21" s="83">
        <v>30.783465233022135</v>
      </c>
      <c r="N21" s="83">
        <v>33.810096409938446</v>
      </c>
      <c r="O21" s="83">
        <v>33.480496863012888</v>
      </c>
      <c r="P21" s="83">
        <v>28.692965799354912</v>
      </c>
      <c r="Q21" s="83">
        <v>31.917807582263745</v>
      </c>
    </row>
    <row r="22" spans="1:17" x14ac:dyDescent="0.25">
      <c r="A22" s="152" t="s">
        <v>288</v>
      </c>
      <c r="B22" s="264">
        <v>37.19556594489994</v>
      </c>
      <c r="C22" s="264">
        <v>36.712494466300633</v>
      </c>
      <c r="D22" s="264">
        <v>34.786557224559402</v>
      </c>
      <c r="E22" s="264">
        <v>36.01102825366376</v>
      </c>
      <c r="F22" s="264">
        <v>36.849064004091552</v>
      </c>
      <c r="G22" s="264">
        <v>33.402801892833843</v>
      </c>
      <c r="H22" s="264">
        <v>31.697131686380175</v>
      </c>
      <c r="I22" s="264">
        <v>31.925869427315121</v>
      </c>
      <c r="J22" s="264">
        <v>28.436625887421787</v>
      </c>
      <c r="K22" s="264">
        <v>26.706418419177755</v>
      </c>
      <c r="L22" s="264">
        <v>28.919175940265667</v>
      </c>
      <c r="M22" s="264">
        <v>27.235581447490475</v>
      </c>
      <c r="N22" s="264">
        <v>29.482713044474384</v>
      </c>
      <c r="O22" s="264">
        <v>29.629434021934699</v>
      </c>
      <c r="P22" s="264">
        <v>25.495229795817522</v>
      </c>
      <c r="Q22" s="264">
        <v>27.871750763804236</v>
      </c>
    </row>
    <row r="23" spans="1:17" x14ac:dyDescent="0.25">
      <c r="A23" s="156" t="s">
        <v>282</v>
      </c>
      <c r="B23" s="204">
        <v>34.42803871685679</v>
      </c>
      <c r="C23" s="204">
        <v>33.980910056605651</v>
      </c>
      <c r="D23" s="204">
        <v>32.198271716779686</v>
      </c>
      <c r="E23" s="204">
        <v>33.331636270504262</v>
      </c>
      <c r="F23" s="204">
        <v>34.107318170453794</v>
      </c>
      <c r="G23" s="204">
        <v>30.917474371045607</v>
      </c>
      <c r="H23" s="204">
        <v>29.338714150191176</v>
      </c>
      <c r="I23" s="204">
        <v>29.550432713973219</v>
      </c>
      <c r="J23" s="204">
        <v>26.320805508893379</v>
      </c>
      <c r="K23" s="204">
        <v>24.719333715369885</v>
      </c>
      <c r="L23" s="204">
        <v>26.767451539948283</v>
      </c>
      <c r="M23" s="204">
        <v>25.209124494552196</v>
      </c>
      <c r="N23" s="204">
        <v>27.289058800093841</v>
      </c>
      <c r="O23" s="204">
        <v>27.424863038159799</v>
      </c>
      <c r="P23" s="204">
        <v>23.598263293152534</v>
      </c>
      <c r="Q23" s="204">
        <v>25.797959784354518</v>
      </c>
    </row>
    <row r="24" spans="1:17" x14ac:dyDescent="0.25">
      <c r="A24" s="152" t="s">
        <v>287</v>
      </c>
      <c r="B24" s="151">
        <v>22.472321091710377</v>
      </c>
      <c r="C24" s="151">
        <v>22.1804654067233</v>
      </c>
      <c r="D24" s="151">
        <v>21.016878323171305</v>
      </c>
      <c r="E24" s="151">
        <v>21.75666290325519</v>
      </c>
      <c r="F24" s="151">
        <v>22.262976169138646</v>
      </c>
      <c r="G24" s="151">
        <v>20.180859476920439</v>
      </c>
      <c r="H24" s="151">
        <v>19.150350393854687</v>
      </c>
      <c r="I24" s="151">
        <v>19.288546112336213</v>
      </c>
      <c r="J24" s="151">
        <v>17.180461473650659</v>
      </c>
      <c r="K24" s="151">
        <v>16.135127794919889</v>
      </c>
      <c r="L24" s="151">
        <v>17.47200213057717</v>
      </c>
      <c r="M24" s="151">
        <v>16.454830457858826</v>
      </c>
      <c r="N24" s="151">
        <v>17.812472464369932</v>
      </c>
      <c r="O24" s="151">
        <v>17.901116388252213</v>
      </c>
      <c r="P24" s="151">
        <v>15.403368001639755</v>
      </c>
      <c r="Q24" s="151">
        <v>16.839182753131723</v>
      </c>
    </row>
    <row r="25" spans="1:17" x14ac:dyDescent="0.25">
      <c r="A25" s="152" t="s">
        <v>286</v>
      </c>
      <c r="B25" s="151">
        <v>11.955717625146415</v>
      </c>
      <c r="C25" s="151">
        <v>11.800444649882353</v>
      </c>
      <c r="D25" s="151">
        <v>11.181393393608383</v>
      </c>
      <c r="E25" s="151">
        <v>11.574973367249076</v>
      </c>
      <c r="F25" s="151">
        <v>11.844342001315146</v>
      </c>
      <c r="G25" s="151">
        <v>10.736614894125166</v>
      </c>
      <c r="H25" s="151">
        <v>10.188363756336489</v>
      </c>
      <c r="I25" s="151">
        <v>10.261886601637006</v>
      </c>
      <c r="J25" s="151">
        <v>9.1403440352427214</v>
      </c>
      <c r="K25" s="151">
        <v>8.5842059204499961</v>
      </c>
      <c r="L25" s="151">
        <v>9.2954494093711126</v>
      </c>
      <c r="M25" s="151">
        <v>8.7542940366933699</v>
      </c>
      <c r="N25" s="151">
        <v>9.4765863357239102</v>
      </c>
      <c r="O25" s="151">
        <v>9.5237466499075882</v>
      </c>
      <c r="P25" s="151">
        <v>8.1948952915127791</v>
      </c>
      <c r="Q25" s="151">
        <v>8.9587770312227946</v>
      </c>
    </row>
    <row r="26" spans="1:17" x14ac:dyDescent="0.25">
      <c r="A26" s="156" t="s">
        <v>281</v>
      </c>
      <c r="B26" s="204">
        <v>222.02082990392279</v>
      </c>
      <c r="C26" s="204">
        <v>218.69021955509567</v>
      </c>
      <c r="D26" s="204">
        <v>207.38951305753199</v>
      </c>
      <c r="E26" s="204">
        <v>214.77354953431649</v>
      </c>
      <c r="F26" s="204">
        <v>219.74322823225555</v>
      </c>
      <c r="G26" s="204">
        <v>199.15085427347015</v>
      </c>
      <c r="H26" s="204">
        <v>188.94023899393062</v>
      </c>
      <c r="I26" s="204">
        <v>190.31567529520461</v>
      </c>
      <c r="J26" s="204">
        <v>169.43047339478073</v>
      </c>
      <c r="K26" s="204">
        <v>159.2334910910289</v>
      </c>
      <c r="L26" s="204">
        <v>172.42156250063459</v>
      </c>
      <c r="M26" s="204">
        <v>162.30028760201338</v>
      </c>
      <c r="N26" s="204">
        <v>175.80360190770131</v>
      </c>
      <c r="O26" s="204">
        <v>176.55559032470524</v>
      </c>
      <c r="P26" s="204">
        <v>151.90081539952405</v>
      </c>
      <c r="Q26" s="204">
        <v>166.16262591697591</v>
      </c>
    </row>
    <row r="27" spans="1:17" x14ac:dyDescent="0.25">
      <c r="A27" s="152" t="s">
        <v>285</v>
      </c>
      <c r="B27" s="264">
        <v>135.3009053385517</v>
      </c>
      <c r="C27" s="264">
        <v>133.09655617488502</v>
      </c>
      <c r="D27" s="264">
        <v>126.28609275008048</v>
      </c>
      <c r="E27" s="264">
        <v>130.81532563458401</v>
      </c>
      <c r="F27" s="264">
        <v>133.83115861962739</v>
      </c>
      <c r="G27" s="264">
        <v>121.27360232603043</v>
      </c>
      <c r="H27" s="264">
        <v>115.03968663095705</v>
      </c>
      <c r="I27" s="264">
        <v>115.88183034384777</v>
      </c>
      <c r="J27" s="264">
        <v>103.13165553288918</v>
      </c>
      <c r="K27" s="264">
        <v>96.968580425248732</v>
      </c>
      <c r="L27" s="264">
        <v>104.99769913617899</v>
      </c>
      <c r="M27" s="264">
        <v>98.801655208056118</v>
      </c>
      <c r="N27" s="264">
        <v>107.06587507792943</v>
      </c>
      <c r="O27" s="264">
        <v>107.51595048057666</v>
      </c>
      <c r="P27" s="264">
        <v>92.459740946044818</v>
      </c>
      <c r="Q27" s="264">
        <v>101.30497939897512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5.1944279684151766</v>
      </c>
      <c r="D29" s="83">
        <v>3.5720514551782836</v>
      </c>
      <c r="E29" s="83">
        <v>3.5660622009228584</v>
      </c>
      <c r="F29" s="83">
        <v>4.5442027648022707</v>
      </c>
      <c r="G29" s="83">
        <v>3.8918401683606101</v>
      </c>
      <c r="H29" s="83">
        <v>4.6056101630623312</v>
      </c>
      <c r="I29" s="83">
        <v>4.9341302320011158</v>
      </c>
      <c r="J29" s="83">
        <v>4.9342438943456024</v>
      </c>
      <c r="K29" s="83">
        <v>4.6047786332789782</v>
      </c>
      <c r="L29" s="83">
        <v>5.1511210215835037</v>
      </c>
      <c r="M29" s="83">
        <v>4.5595461758654929</v>
      </c>
      <c r="N29" s="83">
        <v>4.9100642983402736</v>
      </c>
      <c r="O29" s="83">
        <v>6.47092640171544</v>
      </c>
      <c r="P29" s="83">
        <v>5.1608450711717513</v>
      </c>
      <c r="Q29" s="83">
        <v>4.9102236863673543</v>
      </c>
    </row>
    <row r="30" spans="1:17" x14ac:dyDescent="0.25">
      <c r="A30" s="154" t="s">
        <v>125</v>
      </c>
      <c r="B30" s="83">
        <v>3.6522520923782458</v>
      </c>
      <c r="C30" s="83">
        <v>3.807319288860104</v>
      </c>
      <c r="D30" s="83">
        <v>2.8841333610378057</v>
      </c>
      <c r="E30" s="83">
        <v>2.1032922325811039</v>
      </c>
      <c r="F30" s="83">
        <v>1.6005204976629506</v>
      </c>
      <c r="G30" s="83">
        <v>2.1750682778489319</v>
      </c>
      <c r="H30" s="83">
        <v>1.6492318253387965</v>
      </c>
      <c r="I30" s="83">
        <v>1.2212967067952658</v>
      </c>
      <c r="J30" s="83">
        <v>1.5769272732901982</v>
      </c>
      <c r="K30" s="83">
        <v>0.15961811503239418</v>
      </c>
      <c r="L30" s="83">
        <v>7.0826735419329448E-2</v>
      </c>
      <c r="M30" s="83">
        <v>1.3646143999101523</v>
      </c>
      <c r="N30" s="83">
        <v>0.1465982344600657</v>
      </c>
      <c r="O30" s="83">
        <v>0</v>
      </c>
      <c r="P30" s="83">
        <v>0.72869473471481949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131.64865324617347</v>
      </c>
      <c r="C32" s="83">
        <v>124.09480891760975</v>
      </c>
      <c r="D32" s="83">
        <v>119.82990793386439</v>
      </c>
      <c r="E32" s="83">
        <v>125.14597120108004</v>
      </c>
      <c r="F32" s="83">
        <v>127.68643535716217</v>
      </c>
      <c r="G32" s="83">
        <v>115.20669387982089</v>
      </c>
      <c r="H32" s="83">
        <v>108.78484464255592</v>
      </c>
      <c r="I32" s="83">
        <v>109.72640340505139</v>
      </c>
      <c r="J32" s="83">
        <v>96.62048436525339</v>
      </c>
      <c r="K32" s="83">
        <v>92.204183676937362</v>
      </c>
      <c r="L32" s="83">
        <v>99.775751379176157</v>
      </c>
      <c r="M32" s="83">
        <v>92.877494632280474</v>
      </c>
      <c r="N32" s="83">
        <v>102.00921254512909</v>
      </c>
      <c r="O32" s="83">
        <v>101.04502407886122</v>
      </c>
      <c r="P32" s="83">
        <v>86.570201140158247</v>
      </c>
      <c r="Q32" s="83">
        <v>96.394755712607761</v>
      </c>
    </row>
    <row r="33" spans="1:17" x14ac:dyDescent="0.25">
      <c r="A33" s="152" t="s">
        <v>284</v>
      </c>
      <c r="B33" s="264">
        <v>86.719924565371088</v>
      </c>
      <c r="C33" s="264">
        <v>85.593663380210643</v>
      </c>
      <c r="D33" s="264">
        <v>81.103420307451515</v>
      </c>
      <c r="E33" s="264">
        <v>83.958223899732459</v>
      </c>
      <c r="F33" s="264">
        <v>85.912069612628173</v>
      </c>
      <c r="G33" s="264">
        <v>77.877251947439717</v>
      </c>
      <c r="H33" s="264">
        <v>73.900552362973571</v>
      </c>
      <c r="I33" s="264">
        <v>74.433844951356846</v>
      </c>
      <c r="J33" s="264">
        <v>66.298817861891536</v>
      </c>
      <c r="K33" s="264">
        <v>62.264910665780178</v>
      </c>
      <c r="L33" s="264">
        <v>67.423863364455599</v>
      </c>
      <c r="M33" s="264">
        <v>63.498632393957251</v>
      </c>
      <c r="N33" s="264">
        <v>68.737726829771873</v>
      </c>
      <c r="O33" s="264">
        <v>69.039639844128573</v>
      </c>
      <c r="P33" s="264">
        <v>59.441074453479224</v>
      </c>
      <c r="Q33" s="264">
        <v>64.857646518000777</v>
      </c>
    </row>
    <row r="34" spans="1:17" x14ac:dyDescent="0.25">
      <c r="A34" s="156" t="s">
        <v>280</v>
      </c>
      <c r="B34" s="204">
        <v>182.25683245956313</v>
      </c>
      <c r="C34" s="204">
        <v>191.72538104451019</v>
      </c>
      <c r="D34" s="204">
        <v>159.43515649511039</v>
      </c>
      <c r="E34" s="204">
        <v>182.14021431174652</v>
      </c>
      <c r="F34" s="204">
        <v>194.59056839800013</v>
      </c>
      <c r="G34" s="204">
        <v>141.78334671572111</v>
      </c>
      <c r="H34" s="204">
        <v>122.04499260973193</v>
      </c>
      <c r="I34" s="204">
        <v>132.42914237889948</v>
      </c>
      <c r="J34" s="204">
        <v>27.777484424588177</v>
      </c>
      <c r="K34" s="204">
        <v>72.056591223815147</v>
      </c>
      <c r="L34" s="204">
        <v>79.094345302732847</v>
      </c>
      <c r="M34" s="204">
        <v>14.357536879155637</v>
      </c>
      <c r="N34" s="204">
        <v>68.156560385633611</v>
      </c>
      <c r="O34" s="204">
        <v>141.13092705094672</v>
      </c>
      <c r="P34" s="204">
        <v>42.523792242504584</v>
      </c>
      <c r="Q34" s="204">
        <v>58.296840743239578</v>
      </c>
    </row>
    <row r="35" spans="1:17" x14ac:dyDescent="0.25">
      <c r="A35" s="88" t="s">
        <v>33</v>
      </c>
      <c r="B35" s="87">
        <v>13.609752213863754</v>
      </c>
      <c r="C35" s="87">
        <v>11.831237679031162</v>
      </c>
      <c r="D35" s="87">
        <v>6.6948374254456597</v>
      </c>
      <c r="E35" s="87">
        <v>0</v>
      </c>
      <c r="F35" s="87">
        <v>6.694873752894404</v>
      </c>
      <c r="G35" s="87">
        <v>3.5326559445983743</v>
      </c>
      <c r="H35" s="87">
        <v>4.628374163731773</v>
      </c>
      <c r="I35" s="87">
        <v>4.3125097859436492</v>
      </c>
      <c r="J35" s="87">
        <v>4.3120049498449626</v>
      </c>
      <c r="K35" s="87">
        <v>2.1561129078190695</v>
      </c>
      <c r="L35" s="87">
        <v>2.6249521082456897</v>
      </c>
      <c r="M35" s="87">
        <v>2.2922397159652284</v>
      </c>
      <c r="N35" s="87">
        <v>2.6808518261769803</v>
      </c>
      <c r="O35" s="87">
        <v>4.6987151741520101</v>
      </c>
      <c r="P35" s="87">
        <v>5.6216733975765232</v>
      </c>
      <c r="Q35" s="87">
        <v>3.69480409026575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3.4580104375059831E-14</v>
      </c>
      <c r="G37" s="87">
        <v>1.7290052187529915E-14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9.3492239441267761E-15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5.5278442947570765</v>
      </c>
      <c r="C38" s="87">
        <v>6.5146556621416734</v>
      </c>
      <c r="D38" s="87">
        <v>4.9426091003386272</v>
      </c>
      <c r="E38" s="87">
        <v>5.1492537719527371</v>
      </c>
      <c r="F38" s="87">
        <v>4.8260440864232192</v>
      </c>
      <c r="G38" s="87">
        <v>4.1234465629877324</v>
      </c>
      <c r="H38" s="87">
        <v>3.0936864642254034</v>
      </c>
      <c r="I38" s="87">
        <v>3.3241079326406564</v>
      </c>
      <c r="J38" s="87">
        <v>0.5917453507108924</v>
      </c>
      <c r="K38" s="87">
        <v>1.1954622532563917</v>
      </c>
      <c r="L38" s="87">
        <v>1.3080130051008798</v>
      </c>
      <c r="M38" s="87">
        <v>0.3514074508245541</v>
      </c>
      <c r="N38" s="87">
        <v>1.1934878552675035</v>
      </c>
      <c r="O38" s="87">
        <v>2.3210745884785222</v>
      </c>
      <c r="P38" s="87">
        <v>0.80180266140011303</v>
      </c>
      <c r="Q38" s="87">
        <v>0.82322380993975564</v>
      </c>
    </row>
    <row r="39" spans="1:17" x14ac:dyDescent="0.25">
      <c r="A39" s="88" t="s">
        <v>29</v>
      </c>
      <c r="B39" s="87">
        <v>35.814510042043743</v>
      </c>
      <c r="C39" s="87">
        <v>35.289305902238155</v>
      </c>
      <c r="D39" s="87">
        <v>26.081468820302696</v>
      </c>
      <c r="E39" s="87">
        <v>23.0015022518207</v>
      </c>
      <c r="F39" s="87">
        <v>18.905283866865098</v>
      </c>
      <c r="G39" s="87">
        <v>18.419441310146212</v>
      </c>
      <c r="H39" s="87">
        <v>18.128984788763859</v>
      </c>
      <c r="I39" s="87">
        <v>6.7299676826611181</v>
      </c>
      <c r="J39" s="87">
        <v>4.1248374579307301</v>
      </c>
      <c r="K39" s="87">
        <v>5.6985616019821004</v>
      </c>
      <c r="L39" s="87">
        <v>0.54176478078363977</v>
      </c>
      <c r="M39" s="87">
        <v>0</v>
      </c>
      <c r="N39" s="87">
        <v>0.5533080574699718</v>
      </c>
      <c r="O39" s="87">
        <v>0</v>
      </c>
      <c r="P39" s="87">
        <v>1.1631241771621268</v>
      </c>
      <c r="Q39" s="87">
        <v>0.5957529113392257</v>
      </c>
    </row>
    <row r="40" spans="1:17" x14ac:dyDescent="0.25">
      <c r="A40" s="88" t="s">
        <v>28</v>
      </c>
      <c r="B40" s="87">
        <v>0.83189184264298799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126.47283406625557</v>
      </c>
      <c r="C41" s="87">
        <v>138.09018180109919</v>
      </c>
      <c r="D41" s="87">
        <v>121.71624114902342</v>
      </c>
      <c r="E41" s="87">
        <v>153.98945828797309</v>
      </c>
      <c r="F41" s="87">
        <v>164.16436669181738</v>
      </c>
      <c r="G41" s="87">
        <v>115.70780289798878</v>
      </c>
      <c r="H41" s="87">
        <v>96.033153809953902</v>
      </c>
      <c r="I41" s="87">
        <v>117.58017682848308</v>
      </c>
      <c r="J41" s="87">
        <v>17.516152755241482</v>
      </c>
      <c r="K41" s="87">
        <v>61.880949012550225</v>
      </c>
      <c r="L41" s="87">
        <v>71.315774964123904</v>
      </c>
      <c r="M41" s="87">
        <v>10.921536613142393</v>
      </c>
      <c r="N41" s="87">
        <v>62.772652003715791</v>
      </c>
      <c r="O41" s="87">
        <v>132.52895873171926</v>
      </c>
      <c r="P41" s="87">
        <v>30.701396830206061</v>
      </c>
      <c r="Q41" s="87">
        <v>48.564464447309113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0.16079338305699423</v>
      </c>
      <c r="I43" s="87">
        <v>0.48238014917098265</v>
      </c>
      <c r="J43" s="87">
        <v>1.2327439108601115</v>
      </c>
      <c r="K43" s="87">
        <v>1.1255054482073616</v>
      </c>
      <c r="L43" s="87">
        <v>3.3038404444787388</v>
      </c>
      <c r="M43" s="87">
        <v>0.79235309922345931</v>
      </c>
      <c r="N43" s="87">
        <v>0.95626064300336244</v>
      </c>
      <c r="O43" s="87">
        <v>1.58217855659694</v>
      </c>
      <c r="P43" s="87">
        <v>4.2357951761597601</v>
      </c>
      <c r="Q43" s="87">
        <v>4.6185954843857342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79.638267803167054</v>
      </c>
      <c r="C45" s="204">
        <v>78.603978505411703</v>
      </c>
      <c r="D45" s="204">
        <v>74.48041425968708</v>
      </c>
      <c r="E45" s="204">
        <v>77.102091044427695</v>
      </c>
      <c r="F45" s="204">
        <v>78.896383289370632</v>
      </c>
      <c r="G45" s="204">
        <v>71.517698815451979</v>
      </c>
      <c r="H45" s="204">
        <v>67.865741458850309</v>
      </c>
      <c r="I45" s="204">
        <v>68.355484712017997</v>
      </c>
      <c r="J45" s="204">
        <v>60.884774039887553</v>
      </c>
      <c r="K45" s="204">
        <v>57.180280716269998</v>
      </c>
      <c r="L45" s="204">
        <v>61.917946929197555</v>
      </c>
      <c r="M45" s="204">
        <v>58.31325519561333</v>
      </c>
      <c r="N45" s="204">
        <v>63.124518671874547</v>
      </c>
      <c r="O45" s="204">
        <v>63.438658387146987</v>
      </c>
      <c r="P45" s="204">
        <v>54.587042476792789</v>
      </c>
      <c r="Q45" s="204">
        <v>59.675337505526393</v>
      </c>
    </row>
    <row r="46" spans="1:17" x14ac:dyDescent="0.25">
      <c r="A46" s="72" t="s">
        <v>278</v>
      </c>
      <c r="B46" s="306">
        <v>46.085929168809294</v>
      </c>
      <c r="C46" s="306">
        <v>35.892521360362153</v>
      </c>
      <c r="D46" s="306">
        <v>54.609794416567013</v>
      </c>
      <c r="E46" s="306">
        <v>43.981340119774465</v>
      </c>
      <c r="F46" s="306">
        <v>37.620519286748845</v>
      </c>
      <c r="G46" s="306">
        <v>63.441392288834422</v>
      </c>
      <c r="H46" s="306">
        <v>70.394127014990019</v>
      </c>
      <c r="I46" s="306">
        <v>64.596952551391865</v>
      </c>
      <c r="J46" s="306">
        <v>133.4513698846439</v>
      </c>
      <c r="K46" s="306">
        <v>86.768354694037811</v>
      </c>
      <c r="L46" s="306">
        <v>93.498126634450344</v>
      </c>
      <c r="M46" s="306">
        <v>139.07087204974778</v>
      </c>
      <c r="N46" s="306">
        <v>106.18661688411947</v>
      </c>
      <c r="O46" s="306">
        <v>45.286867154029707</v>
      </c>
      <c r="P46" s="306">
        <v>104.40109732316812</v>
      </c>
      <c r="Q46" s="306">
        <v>104.75120990502271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0.99999999999999989</v>
      </c>
      <c r="C50" s="77">
        <f t="shared" si="0"/>
        <v>0.99999999999999989</v>
      </c>
      <c r="D50" s="77">
        <f t="shared" si="0"/>
        <v>0.99999999999999989</v>
      </c>
      <c r="E50" s="77">
        <f t="shared" si="0"/>
        <v>0.99999999999999989</v>
      </c>
      <c r="F50" s="77">
        <f t="shared" si="0"/>
        <v>0.99999999999999989</v>
      </c>
      <c r="G50" s="77">
        <f t="shared" si="0"/>
        <v>1</v>
      </c>
      <c r="H50" s="77">
        <f t="shared" si="0"/>
        <v>1</v>
      </c>
      <c r="I50" s="77">
        <f t="shared" si="0"/>
        <v>1</v>
      </c>
      <c r="J50" s="77">
        <f t="shared" si="0"/>
        <v>0.99999999999999978</v>
      </c>
      <c r="K50" s="77">
        <f t="shared" si="0"/>
        <v>1.0000000000000002</v>
      </c>
      <c r="L50" s="77">
        <f t="shared" si="0"/>
        <v>0.99999999999999967</v>
      </c>
      <c r="M50" s="77">
        <f t="shared" si="0"/>
        <v>1</v>
      </c>
      <c r="N50" s="77">
        <f t="shared" si="0"/>
        <v>1</v>
      </c>
      <c r="O50" s="77">
        <f t="shared" si="0"/>
        <v>1.0000000000000002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2.7357332925051901E-2</v>
      </c>
      <c r="C51" s="203">
        <f t="shared" si="1"/>
        <v>2.7298559103500208E-2</v>
      </c>
      <c r="D51" s="203">
        <f t="shared" si="1"/>
        <v>2.7351454292241291E-2</v>
      </c>
      <c r="E51" s="203">
        <f t="shared" si="1"/>
        <v>2.7182718527767307E-2</v>
      </c>
      <c r="F51" s="203">
        <f t="shared" si="1"/>
        <v>2.7154949950582159E-2</v>
      </c>
      <c r="G51" s="203">
        <f t="shared" si="1"/>
        <v>2.7362912371290963E-2</v>
      </c>
      <c r="H51" s="203">
        <f t="shared" si="1"/>
        <v>2.7461196271426212E-2</v>
      </c>
      <c r="I51" s="203">
        <f t="shared" si="1"/>
        <v>2.7328520061490377E-2</v>
      </c>
      <c r="J51" s="203">
        <f t="shared" si="1"/>
        <v>2.8008075105842689E-2</v>
      </c>
      <c r="K51" s="203">
        <f t="shared" si="1"/>
        <v>2.7623742701825674E-2</v>
      </c>
      <c r="L51" s="203">
        <f t="shared" si="1"/>
        <v>2.7595915635830623E-2</v>
      </c>
      <c r="M51" s="203">
        <f t="shared" si="1"/>
        <v>2.805653054006851E-2</v>
      </c>
      <c r="N51" s="203">
        <f t="shared" si="1"/>
        <v>2.7667907328722628E-2</v>
      </c>
      <c r="O51" s="203">
        <f t="shared" si="1"/>
        <v>2.7174956412187552E-2</v>
      </c>
      <c r="P51" s="203">
        <f t="shared" si="1"/>
        <v>2.7880750509423555E-2</v>
      </c>
      <c r="Q51" s="203">
        <f t="shared" si="1"/>
        <v>2.7752856502886471E-2</v>
      </c>
    </row>
    <row r="52" spans="1:17" x14ac:dyDescent="0.25">
      <c r="A52" s="76" t="s">
        <v>82</v>
      </c>
      <c r="B52" s="202">
        <f t="shared" ref="B52:Q52" si="2">IF(B$7=0,0,B$7/B$5)</f>
        <v>8.6654425899544852E-3</v>
      </c>
      <c r="C52" s="202">
        <f t="shared" si="2"/>
        <v>8.6468259661102043E-3</v>
      </c>
      <c r="D52" s="202">
        <f t="shared" si="2"/>
        <v>8.663580531424608E-3</v>
      </c>
      <c r="E52" s="202">
        <f t="shared" si="2"/>
        <v>8.6101334324721231E-3</v>
      </c>
      <c r="F52" s="202">
        <f t="shared" si="2"/>
        <v>8.601337728151753E-3</v>
      </c>
      <c r="G52" s="202">
        <f t="shared" si="2"/>
        <v>8.6672098810570489E-3</v>
      </c>
      <c r="H52" s="202">
        <f t="shared" si="2"/>
        <v>8.69834133295962E-3</v>
      </c>
      <c r="I52" s="202">
        <f t="shared" si="2"/>
        <v>8.6563161076424634E-3</v>
      </c>
      <c r="J52" s="202">
        <f t="shared" si="2"/>
        <v>8.8715653514076162E-3</v>
      </c>
      <c r="K52" s="202">
        <f t="shared" si="2"/>
        <v>8.749827958673002E-3</v>
      </c>
      <c r="L52" s="202">
        <f t="shared" si="2"/>
        <v>8.7410137280063051E-3</v>
      </c>
      <c r="M52" s="202">
        <f t="shared" si="2"/>
        <v>8.8869136232806664E-3</v>
      </c>
      <c r="N52" s="202">
        <f t="shared" si="2"/>
        <v>8.7638171161661949E-3</v>
      </c>
      <c r="O52" s="202">
        <f t="shared" si="2"/>
        <v>8.6076747802666144E-3</v>
      </c>
      <c r="P52" s="202">
        <f t="shared" si="2"/>
        <v>8.8312352511167088E-3</v>
      </c>
      <c r="Q52" s="202">
        <f t="shared" si="2"/>
        <v>8.7907247900172111E-3</v>
      </c>
    </row>
    <row r="53" spans="1:17" x14ac:dyDescent="0.25">
      <c r="A53" s="76" t="s">
        <v>81</v>
      </c>
      <c r="B53" s="202">
        <f t="shared" ref="B53:Q53" si="3">IF(B$8=0,0,B$8/B$5)</f>
        <v>6.4622093430007174E-2</v>
      </c>
      <c r="C53" s="202">
        <f t="shared" si="3"/>
        <v>6.4483260913037868E-2</v>
      </c>
      <c r="D53" s="202">
        <f t="shared" si="3"/>
        <v>6.4608207224075884E-2</v>
      </c>
      <c r="E53" s="202">
        <f t="shared" si="3"/>
        <v>6.4209628226382875E-2</v>
      </c>
      <c r="F53" s="202">
        <f t="shared" si="3"/>
        <v>6.4144034712782946E-2</v>
      </c>
      <c r="G53" s="202">
        <f t="shared" si="3"/>
        <v>6.4635272912712455E-2</v>
      </c>
      <c r="H53" s="202">
        <f t="shared" si="3"/>
        <v>6.4867434117702932E-2</v>
      </c>
      <c r="I53" s="202">
        <f t="shared" si="3"/>
        <v>6.4554033156509025E-2</v>
      </c>
      <c r="J53" s="202">
        <f t="shared" si="3"/>
        <v>6.6159243345940685E-2</v>
      </c>
      <c r="K53" s="202">
        <f t="shared" si="3"/>
        <v>6.5251392986820964E-2</v>
      </c>
      <c r="L53" s="202">
        <f t="shared" si="3"/>
        <v>6.5185661313944002E-2</v>
      </c>
      <c r="M53" s="202">
        <f t="shared" si="3"/>
        <v>6.6273702295806577E-2</v>
      </c>
      <c r="N53" s="202">
        <f t="shared" si="3"/>
        <v>6.5355716410944745E-2</v>
      </c>
      <c r="O53" s="202">
        <f t="shared" si="3"/>
        <v>6.4191292953730966E-2</v>
      </c>
      <c r="P53" s="202">
        <f t="shared" si="3"/>
        <v>6.5858483692641301E-2</v>
      </c>
      <c r="Q53" s="202">
        <f t="shared" si="3"/>
        <v>6.5556379007867399E-2</v>
      </c>
    </row>
    <row r="54" spans="1:17" x14ac:dyDescent="0.25">
      <c r="A54" s="76" t="s">
        <v>80</v>
      </c>
      <c r="B54" s="202">
        <f t="shared" ref="B54:Q54" si="4">IF(B$9=0,0,B$9/B$5)</f>
        <v>2.9600118921117788E-2</v>
      </c>
      <c r="C54" s="202">
        <f t="shared" si="4"/>
        <v>2.9536526753264843E-2</v>
      </c>
      <c r="D54" s="202">
        <f t="shared" si="4"/>
        <v>2.9593758351146859E-2</v>
      </c>
      <c r="E54" s="202">
        <f t="shared" si="4"/>
        <v>2.9411189432299447E-2</v>
      </c>
      <c r="F54" s="202">
        <f t="shared" si="4"/>
        <v>2.9381144354835118E-2</v>
      </c>
      <c r="G54" s="202">
        <f t="shared" si="4"/>
        <v>2.9606155776853788E-2</v>
      </c>
      <c r="H54" s="202">
        <f t="shared" si="4"/>
        <v>2.9712497105520753E-2</v>
      </c>
      <c r="I54" s="202">
        <f t="shared" si="4"/>
        <v>2.9568943945464436E-2</v>
      </c>
      <c r="J54" s="202">
        <f t="shared" si="4"/>
        <v>3.0304209703328366E-2</v>
      </c>
      <c r="K54" s="202">
        <f t="shared" si="4"/>
        <v>2.9888369281482086E-2</v>
      </c>
      <c r="L54" s="202">
        <f t="shared" si="4"/>
        <v>2.9858260920227128E-2</v>
      </c>
      <c r="M54" s="202">
        <f t="shared" si="4"/>
        <v>3.0356637570452264E-2</v>
      </c>
      <c r="N54" s="202">
        <f t="shared" si="4"/>
        <v>2.9936154575897954E-2</v>
      </c>
      <c r="O54" s="202">
        <f t="shared" si="4"/>
        <v>2.9402790969449651E-2</v>
      </c>
      <c r="P54" s="202">
        <f t="shared" si="4"/>
        <v>3.0166446888293914E-2</v>
      </c>
      <c r="Q54" s="202">
        <f t="shared" si="4"/>
        <v>3.0028067982237283E-2</v>
      </c>
    </row>
    <row r="55" spans="1:17" x14ac:dyDescent="0.25">
      <c r="A55" s="129" t="s">
        <v>79</v>
      </c>
      <c r="B55" s="201">
        <f t="shared" ref="B55:Q55" si="5">IF(B$10=0,0,B$10/B$5)</f>
        <v>3.4812684026902491E-2</v>
      </c>
      <c r="C55" s="201">
        <f t="shared" si="5"/>
        <v>3.4737893312312799E-2</v>
      </c>
      <c r="D55" s="201">
        <f t="shared" si="5"/>
        <v>3.4805203363962624E-2</v>
      </c>
      <c r="E55" s="201">
        <f t="shared" si="5"/>
        <v>3.4590484156181545E-2</v>
      </c>
      <c r="F55" s="201">
        <f t="shared" si="5"/>
        <v>3.4555148156650027E-2</v>
      </c>
      <c r="G55" s="201">
        <f t="shared" si="5"/>
        <v>3.4819783969703852E-2</v>
      </c>
      <c r="H55" s="201">
        <f t="shared" si="5"/>
        <v>3.4944851949455888E-2</v>
      </c>
      <c r="I55" s="201">
        <f t="shared" si="5"/>
        <v>3.4776019154715364E-2</v>
      </c>
      <c r="J55" s="201">
        <f t="shared" si="5"/>
        <v>3.5640764819167968E-2</v>
      </c>
      <c r="K55" s="201">
        <f t="shared" si="5"/>
        <v>3.5151695121511436E-2</v>
      </c>
      <c r="L55" s="201">
        <f t="shared" si="5"/>
        <v>3.5116284693947619E-2</v>
      </c>
      <c r="M55" s="201">
        <f t="shared" si="5"/>
        <v>3.5702425205643186E-2</v>
      </c>
      <c r="N55" s="201">
        <f t="shared" si="5"/>
        <v>3.5207895380708544E-2</v>
      </c>
      <c r="O55" s="201">
        <f t="shared" si="5"/>
        <v>3.4607294314919303E-2</v>
      </c>
      <c r="P55" s="201">
        <f t="shared" si="5"/>
        <v>3.5478742046109797E-2</v>
      </c>
      <c r="Q55" s="201">
        <f t="shared" si="5"/>
        <v>3.5405589909722784E-2</v>
      </c>
    </row>
    <row r="56" spans="1:17" x14ac:dyDescent="0.25">
      <c r="A56" s="127" t="s">
        <v>283</v>
      </c>
      <c r="B56" s="200">
        <f t="shared" ref="B56:Q56" si="6">IF(B$15=0,0,B$15/B$5)</f>
        <v>0.10595792049453581</v>
      </c>
      <c r="C56" s="200">
        <f t="shared" si="6"/>
        <v>0.10553676929534733</v>
      </c>
      <c r="D56" s="200">
        <f t="shared" si="6"/>
        <v>0.1058198730089306</v>
      </c>
      <c r="E56" s="200">
        <f t="shared" si="6"/>
        <v>0.10520396456394344</v>
      </c>
      <c r="F56" s="200">
        <f t="shared" si="6"/>
        <v>0.10508428910381971</v>
      </c>
      <c r="G56" s="200">
        <f t="shared" si="6"/>
        <v>0.10586943550727444</v>
      </c>
      <c r="H56" s="200">
        <f t="shared" si="6"/>
        <v>0.10622891043418034</v>
      </c>
      <c r="I56" s="200">
        <f t="shared" si="6"/>
        <v>0.10572164210236058</v>
      </c>
      <c r="J56" s="200">
        <f t="shared" si="6"/>
        <v>0.10830168471913841</v>
      </c>
      <c r="K56" s="200">
        <f t="shared" si="6"/>
        <v>0.10688291249713167</v>
      </c>
      <c r="L56" s="200">
        <f t="shared" si="6"/>
        <v>0.10677235326190845</v>
      </c>
      <c r="M56" s="200">
        <f t="shared" si="6"/>
        <v>0.10850455114987442</v>
      </c>
      <c r="N56" s="200">
        <f t="shared" si="6"/>
        <v>0.10706298345962839</v>
      </c>
      <c r="O56" s="200">
        <f t="shared" si="6"/>
        <v>0.10509412431224069</v>
      </c>
      <c r="P56" s="200">
        <f t="shared" si="6"/>
        <v>0.107806610741218</v>
      </c>
      <c r="Q56" s="200">
        <f t="shared" si="6"/>
        <v>0.10738569697250426</v>
      </c>
    </row>
    <row r="57" spans="1:17" x14ac:dyDescent="0.25">
      <c r="A57" s="142" t="s">
        <v>289</v>
      </c>
      <c r="B57" s="199">
        <f t="shared" ref="B57:Q57" si="7">IF(B$16=0,0,B$16/B$5)</f>
        <v>5.7918318588758344E-2</v>
      </c>
      <c r="C57" s="199">
        <f t="shared" si="7"/>
        <v>5.7600374489383287E-2</v>
      </c>
      <c r="D57" s="199">
        <f t="shared" si="7"/>
        <v>5.7790594009291166E-2</v>
      </c>
      <c r="E57" s="199">
        <f t="shared" si="7"/>
        <v>5.7470986339485726E-2</v>
      </c>
      <c r="F57" s="199">
        <f t="shared" si="7"/>
        <v>5.7400072628071883E-2</v>
      </c>
      <c r="G57" s="199">
        <f t="shared" si="7"/>
        <v>5.782003606834879E-2</v>
      </c>
      <c r="H57" s="199">
        <f t="shared" si="7"/>
        <v>5.8006924016502801E-2</v>
      </c>
      <c r="I57" s="199">
        <f t="shared" si="7"/>
        <v>5.7732635716952488E-2</v>
      </c>
      <c r="J57" s="199">
        <f t="shared" si="7"/>
        <v>5.9119376563664366E-2</v>
      </c>
      <c r="K57" s="199">
        <f t="shared" si="7"/>
        <v>5.8375493803252784E-2</v>
      </c>
      <c r="L57" s="199">
        <f t="shared" si="7"/>
        <v>5.8313799023357517E-2</v>
      </c>
      <c r="M57" s="199">
        <f t="shared" si="7"/>
        <v>5.9237155029986693E-2</v>
      </c>
      <c r="N57" s="199">
        <f t="shared" si="7"/>
        <v>5.847801147865609E-2</v>
      </c>
      <c r="O57" s="199">
        <f t="shared" si="7"/>
        <v>5.7374776398289487E-2</v>
      </c>
      <c r="P57" s="199">
        <f t="shared" si="7"/>
        <v>5.884788516016911E-2</v>
      </c>
      <c r="Q57" s="199">
        <f t="shared" si="7"/>
        <v>5.8651553852655379E-2</v>
      </c>
    </row>
    <row r="58" spans="1:17" x14ac:dyDescent="0.25">
      <c r="A58" s="142" t="s">
        <v>288</v>
      </c>
      <c r="B58" s="199">
        <f t="shared" ref="B58:Q58" si="8">IF(B$22=0,0,B$22/B$5)</f>
        <v>4.8039601905777461E-2</v>
      </c>
      <c r="C58" s="199">
        <f t="shared" si="8"/>
        <v>4.7936394805964039E-2</v>
      </c>
      <c r="D58" s="199">
        <f t="shared" si="8"/>
        <v>4.8029278999639435E-2</v>
      </c>
      <c r="E58" s="199">
        <f t="shared" si="8"/>
        <v>4.7732978224457712E-2</v>
      </c>
      <c r="F58" s="199">
        <f t="shared" si="8"/>
        <v>4.7684216475747825E-2</v>
      </c>
      <c r="G58" s="199">
        <f t="shared" si="8"/>
        <v>4.8049399438925659E-2</v>
      </c>
      <c r="H58" s="199">
        <f t="shared" si="8"/>
        <v>4.8221986417677547E-2</v>
      </c>
      <c r="I58" s="199">
        <f t="shared" si="8"/>
        <v>4.7989006385408095E-2</v>
      </c>
      <c r="J58" s="199">
        <f t="shared" si="8"/>
        <v>4.9182308155474044E-2</v>
      </c>
      <c r="K58" s="199">
        <f t="shared" si="8"/>
        <v>4.8507418693878888E-2</v>
      </c>
      <c r="L58" s="199">
        <f t="shared" si="8"/>
        <v>4.845855423855093E-2</v>
      </c>
      <c r="M58" s="199">
        <f t="shared" si="8"/>
        <v>4.9267396119887737E-2</v>
      </c>
      <c r="N58" s="199">
        <f t="shared" si="8"/>
        <v>4.8584971980972308E-2</v>
      </c>
      <c r="O58" s="199">
        <f t="shared" si="8"/>
        <v>4.7719347913951209E-2</v>
      </c>
      <c r="P58" s="199">
        <f t="shared" si="8"/>
        <v>4.8958725581048884E-2</v>
      </c>
      <c r="Q58" s="199">
        <f t="shared" si="8"/>
        <v>4.8734143119848888E-2</v>
      </c>
    </row>
    <row r="59" spans="1:17" x14ac:dyDescent="0.25">
      <c r="A59" s="127" t="s">
        <v>282</v>
      </c>
      <c r="B59" s="200">
        <f t="shared" ref="B59:Q59" si="9">IF(B$23=0,0,B$23/B$5)</f>
        <v>4.4465226763978544E-2</v>
      </c>
      <c r="C59" s="200">
        <f t="shared" si="9"/>
        <v>4.4369698763853625E-2</v>
      </c>
      <c r="D59" s="200">
        <f t="shared" si="9"/>
        <v>4.4455671931213886E-2</v>
      </c>
      <c r="E59" s="200">
        <f t="shared" si="9"/>
        <v>4.4181417344661758E-2</v>
      </c>
      <c r="F59" s="200">
        <f t="shared" si="9"/>
        <v>4.413628370225469E-2</v>
      </c>
      <c r="G59" s="200">
        <f t="shared" si="9"/>
        <v>4.4474295314005589E-2</v>
      </c>
      <c r="H59" s="200">
        <f t="shared" si="9"/>
        <v>4.4634040999695597E-2</v>
      </c>
      <c r="I59" s="200">
        <f t="shared" si="9"/>
        <v>4.4418395791255699E-2</v>
      </c>
      <c r="J59" s="200">
        <f t="shared" si="9"/>
        <v>4.5522910227239366E-2</v>
      </c>
      <c r="K59" s="200">
        <f t="shared" si="9"/>
        <v>4.4898235755346232E-2</v>
      </c>
      <c r="L59" s="200">
        <f t="shared" si="9"/>
        <v>4.4853007048182562E-2</v>
      </c>
      <c r="M59" s="200">
        <f t="shared" si="9"/>
        <v>4.5601667241919899E-2</v>
      </c>
      <c r="N59" s="200">
        <f t="shared" si="9"/>
        <v>4.4970018708578516E-2</v>
      </c>
      <c r="O59" s="200">
        <f t="shared" si="9"/>
        <v>4.4168801194163179E-2</v>
      </c>
      <c r="P59" s="200">
        <f t="shared" si="9"/>
        <v>4.5315963261030379E-2</v>
      </c>
      <c r="Q59" s="200">
        <f t="shared" si="9"/>
        <v>4.5108090804383945E-2</v>
      </c>
    </row>
    <row r="60" spans="1:17" x14ac:dyDescent="0.25">
      <c r="A60" s="142" t="s">
        <v>287</v>
      </c>
      <c r="B60" s="199">
        <f t="shared" ref="B60:Q60" si="10">IF(B$24=0,0,B$24/B$5)</f>
        <v>2.9023926151407212E-2</v>
      </c>
      <c r="C60" s="199">
        <f t="shared" si="10"/>
        <v>2.8961571861936611E-2</v>
      </c>
      <c r="D60" s="199">
        <f t="shared" si="10"/>
        <v>2.9017689395615491E-2</v>
      </c>
      <c r="E60" s="199">
        <f t="shared" si="10"/>
        <v>2.8838674343943202E-2</v>
      </c>
      <c r="F60" s="199">
        <f t="shared" si="10"/>
        <v>2.8809214120764308E-2</v>
      </c>
      <c r="G60" s="199">
        <f t="shared" si="10"/>
        <v>2.9029845494350906E-2</v>
      </c>
      <c r="H60" s="199">
        <f t="shared" si="10"/>
        <v>2.9134116794013516E-2</v>
      </c>
      <c r="I60" s="199">
        <f t="shared" si="10"/>
        <v>2.8993358024517382E-2</v>
      </c>
      <c r="J60" s="199">
        <f t="shared" si="10"/>
        <v>2.9714311177265564E-2</v>
      </c>
      <c r="K60" s="199">
        <f t="shared" si="10"/>
        <v>2.9306565460885156E-2</v>
      </c>
      <c r="L60" s="199">
        <f t="shared" si="10"/>
        <v>2.927704318579118E-2</v>
      </c>
      <c r="M60" s="199">
        <f t="shared" si="10"/>
        <v>2.9765718489098834E-2</v>
      </c>
      <c r="N60" s="199">
        <f t="shared" si="10"/>
        <v>2.9353420571837423E-2</v>
      </c>
      <c r="O60" s="199">
        <f t="shared" si="10"/>
        <v>2.8830439364678852E-2</v>
      </c>
      <c r="P60" s="199">
        <f t="shared" si="10"/>
        <v>2.9579230038550373E-2</v>
      </c>
      <c r="Q60" s="199">
        <f t="shared" si="10"/>
        <v>2.9443544801575364E-2</v>
      </c>
    </row>
    <row r="61" spans="1:17" x14ac:dyDescent="0.25">
      <c r="A61" s="142" t="s">
        <v>286</v>
      </c>
      <c r="B61" s="199">
        <f t="shared" ref="B61:Q61" si="11">IF(B$25=0,0,B$25/B$5)</f>
        <v>1.5441300612571334E-2</v>
      </c>
      <c r="C61" s="199">
        <f t="shared" si="11"/>
        <v>1.5408126901917021E-2</v>
      </c>
      <c r="D61" s="199">
        <f t="shared" si="11"/>
        <v>1.5437982535598395E-2</v>
      </c>
      <c r="E61" s="199">
        <f t="shared" si="11"/>
        <v>1.5342743000718563E-2</v>
      </c>
      <c r="F61" s="199">
        <f t="shared" si="11"/>
        <v>1.5327069581490377E-2</v>
      </c>
      <c r="G61" s="199">
        <f t="shared" si="11"/>
        <v>1.544444981965468E-2</v>
      </c>
      <c r="H61" s="199">
        <f t="shared" si="11"/>
        <v>1.5499924205682077E-2</v>
      </c>
      <c r="I61" s="199">
        <f t="shared" si="11"/>
        <v>1.5425037766738319E-2</v>
      </c>
      <c r="J61" s="199">
        <f t="shared" si="11"/>
        <v>1.5808599049973809E-2</v>
      </c>
      <c r="K61" s="199">
        <f t="shared" si="11"/>
        <v>1.5591670294461079E-2</v>
      </c>
      <c r="L61" s="199">
        <f t="shared" si="11"/>
        <v>1.5575963862391379E-2</v>
      </c>
      <c r="M61" s="199">
        <f t="shared" si="11"/>
        <v>1.5835948752821061E-2</v>
      </c>
      <c r="N61" s="199">
        <f t="shared" si="11"/>
        <v>1.56165981367411E-2</v>
      </c>
      <c r="O61" s="199">
        <f t="shared" si="11"/>
        <v>1.5338361829484327E-2</v>
      </c>
      <c r="P61" s="199">
        <f t="shared" si="11"/>
        <v>1.5736733222480006E-2</v>
      </c>
      <c r="Q61" s="199">
        <f t="shared" si="11"/>
        <v>1.5664546002808578E-2</v>
      </c>
    </row>
    <row r="62" spans="1:17" x14ac:dyDescent="0.25">
      <c r="A62" s="127" t="s">
        <v>281</v>
      </c>
      <c r="B62" s="200">
        <f t="shared" ref="B62:Q62" si="12">IF(B$26=0,0,B$26/B$5)</f>
        <v>0.28674902538583957</v>
      </c>
      <c r="C62" s="200">
        <f t="shared" si="12"/>
        <v>0.28554912590913289</v>
      </c>
      <c r="D62" s="200">
        <f t="shared" si="12"/>
        <v>0.28633959721680191</v>
      </c>
      <c r="E62" s="200">
        <f t="shared" si="12"/>
        <v>0.2846844886210102</v>
      </c>
      <c r="F62" s="200">
        <f t="shared" si="12"/>
        <v>0.28435684724429022</v>
      </c>
      <c r="G62" s="200">
        <f t="shared" si="12"/>
        <v>0.28647533749682746</v>
      </c>
      <c r="H62" s="200">
        <f t="shared" si="12"/>
        <v>0.28744158079240262</v>
      </c>
      <c r="I62" s="200">
        <f t="shared" si="12"/>
        <v>0.28607083599642763</v>
      </c>
      <c r="J62" s="200">
        <f t="shared" si="12"/>
        <v>0.2930369371675644</v>
      </c>
      <c r="K62" s="200">
        <f t="shared" si="12"/>
        <v>0.28921907465113333</v>
      </c>
      <c r="L62" s="200">
        <f t="shared" si="12"/>
        <v>0.28891900846659962</v>
      </c>
      <c r="M62" s="200">
        <f t="shared" si="12"/>
        <v>0.29359066833496483</v>
      </c>
      <c r="N62" s="200">
        <f t="shared" si="12"/>
        <v>0.28970919534966266</v>
      </c>
      <c r="O62" s="200">
        <f t="shared" si="12"/>
        <v>0.28434959758666073</v>
      </c>
      <c r="P62" s="200">
        <f t="shared" si="12"/>
        <v>0.29169654073496043</v>
      </c>
      <c r="Q62" s="200">
        <f t="shared" si="12"/>
        <v>0.29053765804780546</v>
      </c>
    </row>
    <row r="63" spans="1:17" x14ac:dyDescent="0.25">
      <c r="A63" s="142" t="s">
        <v>285</v>
      </c>
      <c r="B63" s="199">
        <f t="shared" ref="B63:Q63" si="13">IF(B$27=0,0,B$27/B$5)</f>
        <v>0.17474667920321085</v>
      </c>
      <c r="C63" s="199">
        <f t="shared" si="13"/>
        <v>0.17378740281377461</v>
      </c>
      <c r="D63" s="199">
        <f t="shared" si="13"/>
        <v>0.17436131846314901</v>
      </c>
      <c r="E63" s="199">
        <f t="shared" si="13"/>
        <v>0.17339702287744749</v>
      </c>
      <c r="F63" s="199">
        <f t="shared" si="13"/>
        <v>0.17318306750233517</v>
      </c>
      <c r="G63" s="199">
        <f t="shared" si="13"/>
        <v>0.17445014877063342</v>
      </c>
      <c r="H63" s="199">
        <f t="shared" si="13"/>
        <v>0.17501401265892941</v>
      </c>
      <c r="I63" s="199">
        <f t="shared" si="13"/>
        <v>0.17418645117823364</v>
      </c>
      <c r="J63" s="199">
        <f t="shared" si="13"/>
        <v>0.17837041859619276</v>
      </c>
      <c r="K63" s="199">
        <f t="shared" si="13"/>
        <v>0.17612603296370535</v>
      </c>
      <c r="L63" s="199">
        <f t="shared" si="13"/>
        <v>0.17593989223701373</v>
      </c>
      <c r="M63" s="199">
        <f t="shared" si="13"/>
        <v>0.178725770691574</v>
      </c>
      <c r="N63" s="199">
        <f t="shared" si="13"/>
        <v>0.17643534137895076</v>
      </c>
      <c r="O63" s="199">
        <f t="shared" si="13"/>
        <v>0.17315859099716874</v>
      </c>
      <c r="P63" s="199">
        <f t="shared" si="13"/>
        <v>0.17755129569433736</v>
      </c>
      <c r="Q63" s="199">
        <f t="shared" si="13"/>
        <v>0.17713316277190835</v>
      </c>
    </row>
    <row r="64" spans="1:17" x14ac:dyDescent="0.25">
      <c r="A64" s="142" t="s">
        <v>284</v>
      </c>
      <c r="B64" s="199">
        <f t="shared" ref="B64:Q64" si="14">IF(B$33=0,0,B$33/B$5)</f>
        <v>0.11200234618262872</v>
      </c>
      <c r="C64" s="199">
        <f t="shared" si="14"/>
        <v>0.11176172309535827</v>
      </c>
      <c r="D64" s="199">
        <f t="shared" si="14"/>
        <v>0.11197827875365292</v>
      </c>
      <c r="E64" s="199">
        <f t="shared" si="14"/>
        <v>0.11128746574356271</v>
      </c>
      <c r="F64" s="199">
        <f t="shared" si="14"/>
        <v>0.11117377974195504</v>
      </c>
      <c r="G64" s="199">
        <f t="shared" si="14"/>
        <v>0.11202518872619402</v>
      </c>
      <c r="H64" s="199">
        <f t="shared" si="14"/>
        <v>0.11242756813347322</v>
      </c>
      <c r="I64" s="199">
        <f t="shared" si="14"/>
        <v>0.11188438481819399</v>
      </c>
      <c r="J64" s="199">
        <f t="shared" si="14"/>
        <v>0.11466651857137158</v>
      </c>
      <c r="K64" s="199">
        <f t="shared" si="14"/>
        <v>0.11309304168742799</v>
      </c>
      <c r="L64" s="199">
        <f t="shared" si="14"/>
        <v>0.1129791162295859</v>
      </c>
      <c r="M64" s="199">
        <f t="shared" si="14"/>
        <v>0.11486489764339081</v>
      </c>
      <c r="N64" s="199">
        <f t="shared" si="14"/>
        <v>0.11327385397071192</v>
      </c>
      <c r="O64" s="199">
        <f t="shared" si="14"/>
        <v>0.11119100658949199</v>
      </c>
      <c r="P64" s="199">
        <f t="shared" si="14"/>
        <v>0.11414524504062304</v>
      </c>
      <c r="Q64" s="199">
        <f t="shared" si="14"/>
        <v>0.11340449527589709</v>
      </c>
    </row>
    <row r="65" spans="1:17" x14ac:dyDescent="0.25">
      <c r="A65" s="127" t="s">
        <v>280</v>
      </c>
      <c r="B65" s="200">
        <f t="shared" ref="B65:Q65" si="15">IF(B$34=0,0,B$34/B$5)</f>
        <v>0.23539218865322592</v>
      </c>
      <c r="C65" s="200">
        <f t="shared" si="15"/>
        <v>0.2503404819988424</v>
      </c>
      <c r="D65" s="200">
        <f t="shared" si="15"/>
        <v>0.22012973471972608</v>
      </c>
      <c r="E65" s="200">
        <f t="shared" si="15"/>
        <v>0.24142867630157494</v>
      </c>
      <c r="F65" s="200">
        <f t="shared" si="15"/>
        <v>0.25180826266302897</v>
      </c>
      <c r="G65" s="200">
        <f t="shared" si="15"/>
        <v>0.20395308998293737</v>
      </c>
      <c r="H65" s="200">
        <f t="shared" si="15"/>
        <v>0.18567143658935117</v>
      </c>
      <c r="I65" s="200">
        <f t="shared" si="15"/>
        <v>0.19905935447439357</v>
      </c>
      <c r="J65" s="200">
        <f t="shared" si="15"/>
        <v>4.8042296022126264E-2</v>
      </c>
      <c r="K65" s="200">
        <f t="shared" si="15"/>
        <v>0.13087787307478627</v>
      </c>
      <c r="L65" s="200">
        <f t="shared" si="15"/>
        <v>0.13253481460647545</v>
      </c>
      <c r="M65" s="200">
        <f t="shared" si="15"/>
        <v>2.5971850760558465E-2</v>
      </c>
      <c r="N65" s="200">
        <f t="shared" si="15"/>
        <v>0.11231614172210898</v>
      </c>
      <c r="O65" s="200">
        <f t="shared" si="15"/>
        <v>0.22729680912490288</v>
      </c>
      <c r="P65" s="200">
        <f t="shared" si="15"/>
        <v>8.165883154376799E-2</v>
      </c>
      <c r="Q65" s="200">
        <f t="shared" si="15"/>
        <v>0.10193283530310597</v>
      </c>
    </row>
    <row r="66" spans="1:17" x14ac:dyDescent="0.25">
      <c r="A66" s="127" t="s">
        <v>279</v>
      </c>
      <c r="B66" s="200">
        <f t="shared" ref="B66:Q66" si="16">IF(B$45=0,0,B$45/B$5)</f>
        <v>0.10285609546571269</v>
      </c>
      <c r="C66" s="200">
        <f t="shared" si="16"/>
        <v>0.10263512195864721</v>
      </c>
      <c r="D66" s="200">
        <f t="shared" si="16"/>
        <v>0.10283399341288343</v>
      </c>
      <c r="E66" s="200">
        <f t="shared" si="16"/>
        <v>0.10219959305131444</v>
      </c>
      <c r="F66" s="200">
        <f t="shared" si="16"/>
        <v>0.10209519078981746</v>
      </c>
      <c r="G66" s="200">
        <f t="shared" si="16"/>
        <v>0.10287707265879591</v>
      </c>
      <c r="H66" s="200">
        <f t="shared" si="16"/>
        <v>0.10324659326384716</v>
      </c>
      <c r="I66" s="200">
        <f t="shared" si="16"/>
        <v>0.10274776697282766</v>
      </c>
      <c r="J66" s="200">
        <f t="shared" si="16"/>
        <v>0.10530270822779562</v>
      </c>
      <c r="K66" s="200">
        <f t="shared" si="16"/>
        <v>0.10385772342074442</v>
      </c>
      <c r="L66" s="200">
        <f t="shared" si="16"/>
        <v>0.10375310125730623</v>
      </c>
      <c r="M66" s="200">
        <f t="shared" si="16"/>
        <v>0.10548488741837014</v>
      </c>
      <c r="N66" s="200">
        <f t="shared" si="16"/>
        <v>0.10402377034837312</v>
      </c>
      <c r="O66" s="200">
        <f t="shared" si="16"/>
        <v>0.10217040961799974</v>
      </c>
      <c r="P66" s="200">
        <f t="shared" si="16"/>
        <v>0.10482400254108638</v>
      </c>
      <c r="Q66" s="200">
        <f t="shared" si="16"/>
        <v>0.1043431560279446</v>
      </c>
    </row>
    <row r="67" spans="1:17" x14ac:dyDescent="0.25">
      <c r="A67" s="72" t="s">
        <v>278</v>
      </c>
      <c r="B67" s="71">
        <f t="shared" ref="B67:Q67" si="17">IF(B$46=0,0,B$46/B$5)</f>
        <v>5.9521871343673455E-2</v>
      </c>
      <c r="C67" s="71">
        <f t="shared" si="17"/>
        <v>4.6865736025950601E-2</v>
      </c>
      <c r="D67" s="71">
        <f t="shared" si="17"/>
        <v>7.5398925947592663E-2</v>
      </c>
      <c r="E67" s="71">
        <f t="shared" si="17"/>
        <v>5.8297706342391765E-2</v>
      </c>
      <c r="F67" s="71">
        <f t="shared" si="17"/>
        <v>4.8682511593786774E-2</v>
      </c>
      <c r="G67" s="71">
        <f t="shared" si="17"/>
        <v>9.1259434128541261E-2</v>
      </c>
      <c r="H67" s="71">
        <f t="shared" si="17"/>
        <v>0.10709311714345771</v>
      </c>
      <c r="I67" s="71">
        <f t="shared" si="17"/>
        <v>9.7098172236913291E-2</v>
      </c>
      <c r="J67" s="71">
        <f t="shared" si="17"/>
        <v>0.2308096053104485</v>
      </c>
      <c r="K67" s="71">
        <f t="shared" si="17"/>
        <v>0.15759915255054516</v>
      </c>
      <c r="L67" s="71">
        <f t="shared" si="17"/>
        <v>0.1566705790675719</v>
      </c>
      <c r="M67" s="71">
        <f t="shared" si="17"/>
        <v>0.25157016585906111</v>
      </c>
      <c r="N67" s="71">
        <f t="shared" si="17"/>
        <v>0.17498639959920828</v>
      </c>
      <c r="O67" s="71">
        <f t="shared" si="17"/>
        <v>7.2936248733478953E-2</v>
      </c>
      <c r="P67" s="71">
        <f t="shared" si="17"/>
        <v>0.20048239279035163</v>
      </c>
      <c r="Q67" s="71">
        <f t="shared" si="17"/>
        <v>0.1831589446515246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53">
        <f>IF(B$5=0,0,B$5/TRE_fec!B$5)</f>
        <v>0.49984672167401917</v>
      </c>
      <c r="C71" s="253">
        <f>IF(C$5=0,0,C$5/TRE_fec!C$5)</f>
        <v>0.50092289210160412</v>
      </c>
      <c r="D71" s="253">
        <f>IF(D$5=0,0,D$5/TRE_fec!D$5)</f>
        <v>0.49995415345102506</v>
      </c>
      <c r="E71" s="253">
        <f>IF(E$5=0,0,E$5/TRE_fec!E$5)</f>
        <v>0.50305760118743614</v>
      </c>
      <c r="F71" s="253">
        <f>IF(F$5=0,0,F$5/TRE_fec!F$5)</f>
        <v>0.50357202650777622</v>
      </c>
      <c r="G71" s="253">
        <f>IF(G$5=0,0,G$5/TRE_fec!G$5)</f>
        <v>0.49974480021648171</v>
      </c>
      <c r="H71" s="253">
        <f>IF(H$5=0,0,H$5/TRE_fec!H$5)</f>
        <v>0.50458398428660012</v>
      </c>
      <c r="I71" s="253">
        <f>IF(I$5=0,0,I$5/TRE_fec!I$5)</f>
        <v>0.5070336702000281</v>
      </c>
      <c r="J71" s="253">
        <f>IF(J$5=0,0,J$5/TRE_fec!J$5)</f>
        <v>0.49473160063834576</v>
      </c>
      <c r="K71" s="253">
        <f>IF(K$5=0,0,K$5/TRE_fec!K$5)</f>
        <v>0.50161485999494104</v>
      </c>
      <c r="L71" s="253">
        <f>IF(L$5=0,0,L$5/TRE_fec!L$5)</f>
        <v>0.52469749863256965</v>
      </c>
      <c r="M71" s="253">
        <f>IF(M$5=0,0,M$5/TRE_fec!M$5)</f>
        <v>0.52709135412219787</v>
      </c>
      <c r="N71" s="253">
        <f>IF(N$5=0,0,N$5/TRE_fec!N$5)</f>
        <v>0.53449487518643746</v>
      </c>
      <c r="O71" s="253">
        <f>IF(O$5=0,0,O$5/TRE_fec!O$5)</f>
        <v>0.5577530602277887</v>
      </c>
      <c r="P71" s="253">
        <f>IF(P$5=0,0,P$5/TRE_fec!P$5)</f>
        <v>0.55748798066795324</v>
      </c>
      <c r="Q71" s="253">
        <f>IF(Q$5=0,0,Q$5/TRE_fec!Q$5)</f>
        <v>0.57372293637589</v>
      </c>
    </row>
    <row r="72" spans="1:17" x14ac:dyDescent="0.25">
      <c r="A72" s="132" t="s">
        <v>83</v>
      </c>
      <c r="B72" s="282">
        <f>IF(B$6=0,0,B$6/TRE_fec!B$6)</f>
        <v>0.44623981956253189</v>
      </c>
      <c r="C72" s="282">
        <f>IF(C$6=0,0,C$6/TRE_fec!C$6)</f>
        <v>0.44623981956253189</v>
      </c>
      <c r="D72" s="282">
        <f>IF(D$6=0,0,D$6/TRE_fec!D$6)</f>
        <v>0.44623981956253195</v>
      </c>
      <c r="E72" s="282">
        <f>IF(E$6=0,0,E$6/TRE_fec!E$6)</f>
        <v>0.44623981956253184</v>
      </c>
      <c r="F72" s="282">
        <f>IF(F$6=0,0,F$6/TRE_fec!F$6)</f>
        <v>0.44623981956253184</v>
      </c>
      <c r="G72" s="282">
        <f>IF(G$6=0,0,G$6/TRE_fec!G$6)</f>
        <v>0.44623981956253184</v>
      </c>
      <c r="H72" s="282">
        <f>IF(H$6=0,0,H$6/TRE_fec!H$6)</f>
        <v>0.45217925242500678</v>
      </c>
      <c r="I72" s="282">
        <f>IF(I$6=0,0,I$6/TRE_fec!I$6)</f>
        <v>0.45217925242500678</v>
      </c>
      <c r="J72" s="282">
        <f>IF(J$6=0,0,J$6/TRE_fec!J$6)</f>
        <v>0.45217925242500678</v>
      </c>
      <c r="K72" s="282">
        <f>IF(K$6=0,0,K$6/TRE_fec!K$6)</f>
        <v>0.45217925242500673</v>
      </c>
      <c r="L72" s="282">
        <f>IF(L$6=0,0,L$6/TRE_fec!L$6)</f>
        <v>0.47251056126805435</v>
      </c>
      <c r="M72" s="282">
        <f>IF(M$6=0,0,M$6/TRE_fec!M$6)</f>
        <v>0.4825891744717577</v>
      </c>
      <c r="N72" s="282">
        <f>IF(N$6=0,0,N$6/TRE_fec!N$6)</f>
        <v>0.48258917447175775</v>
      </c>
      <c r="O72" s="282">
        <f>IF(O$6=0,0,O$6/TRE_fec!O$6)</f>
        <v>0.49461642670505268</v>
      </c>
      <c r="P72" s="282">
        <f>IF(P$6=0,0,P$6/TRE_fec!P$6)</f>
        <v>0.50722153769499823</v>
      </c>
      <c r="Q72" s="282">
        <f>IF(Q$6=0,0,Q$6/TRE_fec!Q$6)</f>
        <v>0.51959817893470661</v>
      </c>
    </row>
    <row r="73" spans="1:17" x14ac:dyDescent="0.25">
      <c r="A73" s="76" t="s">
        <v>82</v>
      </c>
      <c r="B73" s="281">
        <f>IF(B$7=0,0,B$7/TRE_fec!B$7)</f>
        <v>0.11307726665795749</v>
      </c>
      <c r="C73" s="281">
        <f>IF(C$7=0,0,C$7/TRE_fec!C$7)</f>
        <v>0.11307726665795749</v>
      </c>
      <c r="D73" s="281">
        <f>IF(D$7=0,0,D$7/TRE_fec!D$7)</f>
        <v>0.11307726665795752</v>
      </c>
      <c r="E73" s="281">
        <f>IF(E$7=0,0,E$7/TRE_fec!E$7)</f>
        <v>0.1130772666579575</v>
      </c>
      <c r="F73" s="281">
        <f>IF(F$7=0,0,F$7/TRE_fec!F$7)</f>
        <v>0.11307726665795749</v>
      </c>
      <c r="G73" s="281">
        <f>IF(G$7=0,0,G$7/TRE_fec!G$7)</f>
        <v>0.11307726665795749</v>
      </c>
      <c r="H73" s="281">
        <f>IF(H$7=0,0,H$7/TRE_fec!H$7)</f>
        <v>0.11458232022813312</v>
      </c>
      <c r="I73" s="281">
        <f>IF(I$7=0,0,I$7/TRE_fec!I$7)</f>
        <v>0.11458232022813312</v>
      </c>
      <c r="J73" s="281">
        <f>IF(J$7=0,0,J$7/TRE_fec!J$7)</f>
        <v>0.11458232022813311</v>
      </c>
      <c r="K73" s="281">
        <f>IF(K$7=0,0,K$7/TRE_fec!K$7)</f>
        <v>0.11458232022813311</v>
      </c>
      <c r="L73" s="281">
        <f>IF(L$7=0,0,L$7/TRE_fec!L$7)</f>
        <v>0.11973427828020564</v>
      </c>
      <c r="M73" s="281">
        <f>IF(M$7=0,0,M$7/TRE_fec!M$7)</f>
        <v>0.1222882010428467</v>
      </c>
      <c r="N73" s="281">
        <f>IF(N$7=0,0,N$7/TRE_fec!N$7)</f>
        <v>0.12228820104284667</v>
      </c>
      <c r="O73" s="281">
        <f>IF(O$7=0,0,O$7/TRE_fec!O$7)</f>
        <v>0.12533590935646174</v>
      </c>
      <c r="P73" s="281">
        <f>IF(P$7=0,0,P$7/TRE_fec!P$7)</f>
        <v>0.1285300472038205</v>
      </c>
      <c r="Q73" s="281">
        <f>IF(Q$7=0,0,Q$7/TRE_fec!Q$7)</f>
        <v>0.13166629076712327</v>
      </c>
    </row>
    <row r="74" spans="1:17" x14ac:dyDescent="0.25">
      <c r="A74" s="76" t="s">
        <v>81</v>
      </c>
      <c r="B74" s="281">
        <f>IF(B$8=0,0,B$8/TRE_fec!B$8)</f>
        <v>0.61328575513805728</v>
      </c>
      <c r="C74" s="281">
        <f>IF(C$8=0,0,C$8/TRE_fec!C$8)</f>
        <v>0.61328575513805728</v>
      </c>
      <c r="D74" s="281">
        <f>IF(D$8=0,0,D$8/TRE_fec!D$8)</f>
        <v>0.61328575513805739</v>
      </c>
      <c r="E74" s="281">
        <f>IF(E$8=0,0,E$8/TRE_fec!E$8)</f>
        <v>0.61328575513805739</v>
      </c>
      <c r="F74" s="281">
        <f>IF(F$8=0,0,F$8/TRE_fec!F$8)</f>
        <v>0.61328575513805728</v>
      </c>
      <c r="G74" s="281">
        <f>IF(G$8=0,0,G$8/TRE_fec!G$8)</f>
        <v>0.61328575513805728</v>
      </c>
      <c r="H74" s="281">
        <f>IF(H$8=0,0,H$8/TRE_fec!H$8)</f>
        <v>0.62144856223968636</v>
      </c>
      <c r="I74" s="281">
        <f>IF(I$8=0,0,I$8/TRE_fec!I$8)</f>
        <v>0.62144856223968636</v>
      </c>
      <c r="J74" s="281">
        <f>IF(J$8=0,0,J$8/TRE_fec!J$8)</f>
        <v>0.62144856223968625</v>
      </c>
      <c r="K74" s="281">
        <f>IF(K$8=0,0,K$8/TRE_fec!K$8)</f>
        <v>0.62144856223968648</v>
      </c>
      <c r="L74" s="281">
        <f>IF(L$8=0,0,L$8/TRE_fec!L$8)</f>
        <v>0.6493907169962414</v>
      </c>
      <c r="M74" s="281">
        <f>IF(M$8=0,0,M$8/TRE_fec!M$8)</f>
        <v>0.66324217004549479</v>
      </c>
      <c r="N74" s="281">
        <f>IF(N$8=0,0,N$8/TRE_fec!N$8)</f>
        <v>0.66324217004549468</v>
      </c>
      <c r="O74" s="281">
        <f>IF(O$8=0,0,O$8/TRE_fec!O$8)</f>
        <v>0.67977171793605118</v>
      </c>
      <c r="P74" s="281">
        <f>IF(P$8=0,0,P$8/TRE_fec!P$8)</f>
        <v>0.69709544090556674</v>
      </c>
      <c r="Q74" s="281">
        <f>IF(Q$8=0,0,Q$8/TRE_fec!Q$8)</f>
        <v>0.71410516849152827</v>
      </c>
    </row>
    <row r="75" spans="1:17" x14ac:dyDescent="0.25">
      <c r="A75" s="76" t="s">
        <v>80</v>
      </c>
      <c r="B75" s="281">
        <f>IF(B$9=0,0,B$9/TRE_fec!B$9)</f>
        <v>0.44143824400095083</v>
      </c>
      <c r="C75" s="281">
        <f>IF(C$9=0,0,C$9/TRE_fec!C$9)</f>
        <v>0.44143824400095077</v>
      </c>
      <c r="D75" s="281">
        <f>IF(D$9=0,0,D$9/TRE_fec!D$9)</f>
        <v>0.44143824400095083</v>
      </c>
      <c r="E75" s="281">
        <f>IF(E$9=0,0,E$9/TRE_fec!E$9)</f>
        <v>0.44143824400095083</v>
      </c>
      <c r="F75" s="281">
        <f>IF(F$9=0,0,F$9/TRE_fec!F$9)</f>
        <v>0.44143824400095083</v>
      </c>
      <c r="G75" s="281">
        <f>IF(G$9=0,0,G$9/TRE_fec!G$9)</f>
        <v>0.44143824400095083</v>
      </c>
      <c r="H75" s="281">
        <f>IF(H$9=0,0,H$9/TRE_fec!H$9)</f>
        <v>0.4473137680986049</v>
      </c>
      <c r="I75" s="281">
        <f>IF(I$9=0,0,I$9/TRE_fec!I$9)</f>
        <v>0.4473137680986049</v>
      </c>
      <c r="J75" s="281">
        <f>IF(J$9=0,0,J$9/TRE_fec!J$9)</f>
        <v>0.44731376809860496</v>
      </c>
      <c r="K75" s="281">
        <f>IF(K$9=0,0,K$9/TRE_fec!K$9)</f>
        <v>0.44731376809860496</v>
      </c>
      <c r="L75" s="281">
        <f>IF(L$9=0,0,L$9/TRE_fec!L$9)</f>
        <v>0.4674263104591555</v>
      </c>
      <c r="M75" s="281">
        <f>IF(M$9=0,0,M$9/TRE_fec!M$9)</f>
        <v>0.47739647699196142</v>
      </c>
      <c r="N75" s="281">
        <f>IF(N$9=0,0,N$9/TRE_fec!N$9)</f>
        <v>0.47739647699196136</v>
      </c>
      <c r="O75" s="281">
        <f>IF(O$9=0,0,O$9/TRE_fec!O$9)</f>
        <v>0.48929431504511206</v>
      </c>
      <c r="P75" s="281">
        <f>IF(P$9=0,0,P$9/TRE_fec!P$9)</f>
        <v>0.50176379404923521</v>
      </c>
      <c r="Q75" s="281">
        <f>IF(Q$9=0,0,Q$9/TRE_fec!Q$9)</f>
        <v>0.51400726165560606</v>
      </c>
    </row>
    <row r="76" spans="1:17" x14ac:dyDescent="0.25">
      <c r="A76" s="129" t="s">
        <v>79</v>
      </c>
      <c r="B76" s="280">
        <f>IF(B$10=0,0,B$10/TRE_fec!B$10)</f>
        <v>0.67300499595993468</v>
      </c>
      <c r="C76" s="280">
        <f>IF(C$10=0,0,C$10/TRE_fec!C$10)</f>
        <v>0.67300499595993457</v>
      </c>
      <c r="D76" s="280">
        <f>IF(D$10=0,0,D$10/TRE_fec!D$10)</f>
        <v>0.67300499595993457</v>
      </c>
      <c r="E76" s="280">
        <f>IF(E$10=0,0,E$10/TRE_fec!E$10)</f>
        <v>0.67300499595993468</v>
      </c>
      <c r="F76" s="280">
        <f>IF(F$10=0,0,F$10/TRE_fec!F$10)</f>
        <v>0.67300499595993468</v>
      </c>
      <c r="G76" s="280">
        <f>IF(G$10=0,0,G$10/TRE_fec!G$10)</f>
        <v>0.67300499595993468</v>
      </c>
      <c r="H76" s="280">
        <f>IF(H$10=0,0,H$10/TRE_fec!H$10)</f>
        <v>0.68196266359598956</v>
      </c>
      <c r="I76" s="280">
        <f>IF(I$10=0,0,I$10/TRE_fec!I$10)</f>
        <v>0.68196266359598945</v>
      </c>
      <c r="J76" s="280">
        <f>IF(J$10=0,0,J$10/TRE_fec!J$10)</f>
        <v>0.68196266359598956</v>
      </c>
      <c r="K76" s="280">
        <f>IF(K$10=0,0,K$10/TRE_fec!K$10)</f>
        <v>0.68196266359598956</v>
      </c>
      <c r="L76" s="280">
        <f>IF(L$10=0,0,L$10/TRE_fec!L$10)</f>
        <v>0.71262571029403965</v>
      </c>
      <c r="M76" s="280">
        <f>IF(M$10=0,0,M$10/TRE_fec!M$10)</f>
        <v>0.72782596078959105</v>
      </c>
      <c r="N76" s="280">
        <f>IF(N$10=0,0,N$10/TRE_fec!N$10)</f>
        <v>0.72782596078959105</v>
      </c>
      <c r="O76" s="280">
        <f>IF(O$10=0,0,O$10/TRE_fec!O$10)</f>
        <v>0.74654078659629897</v>
      </c>
      <c r="P76" s="280">
        <f>IF(P$10=0,0,P$10/TRE_fec!P$10)</f>
        <v>0.76497572373049694</v>
      </c>
      <c r="Q76" s="280">
        <f>IF(Q$10=0,0,Q$10/TRE_fec!Q$10)</f>
        <v>0.7856298554044584</v>
      </c>
    </row>
    <row r="77" spans="1:17" x14ac:dyDescent="0.25">
      <c r="A77" s="127" t="s">
        <v>283</v>
      </c>
      <c r="B77" s="305">
        <f>IF(B$15=0,0,B$15/TRE_fec!B$15)</f>
        <v>0.52444725894085342</v>
      </c>
      <c r="C77" s="305">
        <f>IF(C$15=0,0,C$15/TRE_fec!C$15)</f>
        <v>0.52348738459906363</v>
      </c>
      <c r="D77" s="305">
        <f>IF(D$15=0,0,D$15/TRE_fec!D$15)</f>
        <v>0.52387655409600931</v>
      </c>
      <c r="E77" s="305">
        <f>IF(E$15=0,0,E$15/TRE_fec!E$15)</f>
        <v>0.52406042818773058</v>
      </c>
      <c r="F77" s="305">
        <f>IF(F$15=0,0,F$15/TRE_fec!F$15)</f>
        <v>0.52399957294314292</v>
      </c>
      <c r="G77" s="305">
        <f>IF(G$15=0,0,G$15/TRE_fec!G$15)</f>
        <v>0.52390244703446109</v>
      </c>
      <c r="H77" s="305">
        <f>IF(H$15=0,0,H$15/TRE_fec!H$15)</f>
        <v>0.53077166991359193</v>
      </c>
      <c r="I77" s="305">
        <f>IF(I$15=0,0,I$15/TRE_fec!I$15)</f>
        <v>0.53080162743927739</v>
      </c>
      <c r="J77" s="305">
        <f>IF(J$15=0,0,J$15/TRE_fec!J$15)</f>
        <v>0.5305623271750759</v>
      </c>
      <c r="K77" s="305">
        <f>IF(K$15=0,0,K$15/TRE_fec!K$15)</f>
        <v>0.53089693581800523</v>
      </c>
      <c r="L77" s="305">
        <f>IF(L$15=0,0,L$15/TRE_fec!L$15)</f>
        <v>0.55475260972378893</v>
      </c>
      <c r="M77" s="305">
        <f>IF(M$15=0,0,M$15/TRE_fec!M$15)</f>
        <v>0.56632455547798788</v>
      </c>
      <c r="N77" s="305">
        <f>IF(N$15=0,0,N$15/TRE_fec!N$15)</f>
        <v>0.56664939889308263</v>
      </c>
      <c r="O77" s="305">
        <f>IF(O$15=0,0,O$15/TRE_fec!O$15)</f>
        <v>0.58043279579561491</v>
      </c>
      <c r="P77" s="305">
        <f>IF(P$15=0,0,P$15/TRE_fec!P$15)</f>
        <v>0.59513082703060616</v>
      </c>
      <c r="Q77" s="305">
        <f>IF(Q$15=0,0,Q$15/TRE_fec!Q$15)</f>
        <v>0.61007074307825704</v>
      </c>
    </row>
    <row r="78" spans="1:17" x14ac:dyDescent="0.25">
      <c r="A78" s="127" t="s">
        <v>282</v>
      </c>
      <c r="B78" s="305">
        <f>IF(B$23=0,0,B$23/TRE_fec!B$23)</f>
        <v>0.44016844018290452</v>
      </c>
      <c r="C78" s="305">
        <f>IF(C$23=0,0,C$23/TRE_fec!C$23)</f>
        <v>0.44016844018290446</v>
      </c>
      <c r="D78" s="305">
        <f>IF(D$23=0,0,D$23/TRE_fec!D$23)</f>
        <v>0.44016844018290452</v>
      </c>
      <c r="E78" s="305">
        <f>IF(E$23=0,0,E$23/TRE_fec!E$23)</f>
        <v>0.44016844018290446</v>
      </c>
      <c r="F78" s="305">
        <f>IF(F$23=0,0,F$23/TRE_fec!F$23)</f>
        <v>0.44016844018290452</v>
      </c>
      <c r="G78" s="305">
        <f>IF(G$23=0,0,G$23/TRE_fec!G$23)</f>
        <v>0.44016844018290446</v>
      </c>
      <c r="H78" s="305">
        <f>IF(H$23=0,0,H$23/TRE_fec!H$23)</f>
        <v>0.4460270632461929</v>
      </c>
      <c r="I78" s="305">
        <f>IF(I$23=0,0,I$23/TRE_fec!I$23)</f>
        <v>0.44602706324619279</v>
      </c>
      <c r="J78" s="305">
        <f>IF(J$23=0,0,J$23/TRE_fec!J$23)</f>
        <v>0.44602706324619273</v>
      </c>
      <c r="K78" s="305">
        <f>IF(K$23=0,0,K$23/TRE_fec!K$23)</f>
        <v>0.44602706324619279</v>
      </c>
      <c r="L78" s="305">
        <f>IF(L$23=0,0,L$23/TRE_fec!L$23)</f>
        <v>0.46608175157296383</v>
      </c>
      <c r="M78" s="305">
        <f>IF(M$23=0,0,M$23/TRE_fec!M$23)</f>
        <v>0.47602323877020691</v>
      </c>
      <c r="N78" s="305">
        <f>IF(N$23=0,0,N$23/TRE_fec!N$23)</f>
        <v>0.4760232387702068</v>
      </c>
      <c r="O78" s="305">
        <f>IF(O$23=0,0,O$23/TRE_fec!O$23)</f>
        <v>0.4878868525113691</v>
      </c>
      <c r="P78" s="305">
        <f>IF(P$23=0,0,P$23/TRE_fec!P$23)</f>
        <v>0.50032046286962006</v>
      </c>
      <c r="Q78" s="305">
        <f>IF(Q$23=0,0,Q$23/TRE_fec!Q$23)</f>
        <v>0.51252871195533944</v>
      </c>
    </row>
    <row r="79" spans="1:17" x14ac:dyDescent="0.25">
      <c r="A79" s="127" t="s">
        <v>281</v>
      </c>
      <c r="B79" s="305">
        <f>IF(B$26=0,0,B$26/TRE_fec!B$26)</f>
        <v>0.44352730919523375</v>
      </c>
      <c r="C79" s="305">
        <f>IF(C$26=0,0,C$26/TRE_fec!C$26)</f>
        <v>0.44262229083399268</v>
      </c>
      <c r="D79" s="305">
        <f>IF(D$26=0,0,D$26/TRE_fec!D$26)</f>
        <v>0.44298921963397919</v>
      </c>
      <c r="E79" s="305">
        <f>IF(E$26=0,0,E$26/TRE_fec!E$26)</f>
        <v>0.44316258548190285</v>
      </c>
      <c r="F79" s="305">
        <f>IF(F$26=0,0,F$26/TRE_fec!F$26)</f>
        <v>0.44310520806140913</v>
      </c>
      <c r="G79" s="305">
        <f>IF(G$26=0,0,G$26/TRE_fec!G$26)</f>
        <v>0.44301363281360617</v>
      </c>
      <c r="H79" s="305">
        <f>IF(H$26=0,0,H$26/TRE_fec!H$26)</f>
        <v>0.44881216662269957</v>
      </c>
      <c r="I79" s="305">
        <f>IF(I$26=0,0,I$26/TRE_fec!I$26)</f>
        <v>0.44884041210194864</v>
      </c>
      <c r="J79" s="305">
        <f>IF(J$26=0,0,J$26/TRE_fec!J$26)</f>
        <v>0.44861478763890883</v>
      </c>
      <c r="K79" s="305">
        <f>IF(K$26=0,0,K$26/TRE_fec!K$26)</f>
        <v>0.44893027369004784</v>
      </c>
      <c r="L79" s="305">
        <f>IF(L$26=0,0,L$26/TRE_fec!L$26)</f>
        <v>0.46910134344567439</v>
      </c>
      <c r="M79" s="305">
        <f>IF(M$26=0,0,M$26/TRE_fec!M$26)</f>
        <v>0.47886126369604798</v>
      </c>
      <c r="N79" s="305">
        <f>IF(N$26=0,0,N$26/TRE_fec!N$26)</f>
        <v>0.47916754259359695</v>
      </c>
      <c r="O79" s="305">
        <f>IF(O$26=0,0,O$26/TRE_fec!O$26)</f>
        <v>0.49076789791615422</v>
      </c>
      <c r="P79" s="305">
        <f>IF(P$26=0,0,P$26/TRE_fec!P$26)</f>
        <v>0.50320894729925369</v>
      </c>
      <c r="Q79" s="305">
        <f>IF(Q$26=0,0,Q$26/TRE_fec!Q$26)</f>
        <v>0.51580578796385557</v>
      </c>
    </row>
    <row r="80" spans="1:17" x14ac:dyDescent="0.25">
      <c r="A80" s="127" t="s">
        <v>280</v>
      </c>
      <c r="B80" s="305">
        <f>IF(B$34=0,0,B$34/TRE_fec!B$34)</f>
        <v>0.59700303334093974</v>
      </c>
      <c r="C80" s="305">
        <f>IF(C$34=0,0,C$34/TRE_fec!C$34)</f>
        <v>0.60006340889724552</v>
      </c>
      <c r="D80" s="305">
        <f>IF(D$34=0,0,D$34/TRE_fec!D$34)</f>
        <v>0.60460952324323103</v>
      </c>
      <c r="E80" s="305">
        <f>IF(E$34=0,0,E$34/TRE_fec!E$34)</f>
        <v>0.61373918482557011</v>
      </c>
      <c r="F80" s="305">
        <f>IF(F$34=0,0,F$34/TRE_fec!F$34)</f>
        <v>0.61254652019591216</v>
      </c>
      <c r="G80" s="305">
        <f>IF(G$34=0,0,G$34/TRE_fec!G$34)</f>
        <v>0.61020950494695758</v>
      </c>
      <c r="H80" s="305">
        <f>IF(H$34=0,0,H$34/TRE_fec!H$34)</f>
        <v>0.61475790304339439</v>
      </c>
      <c r="I80" s="305">
        <f>IF(I$34=0,0,I$34/TRE_fec!I$34)</f>
        <v>0.62539619151974057</v>
      </c>
      <c r="J80" s="305">
        <f>IF(J$34=0,0,J$34/TRE_fec!J$34)</f>
        <v>0.59603573386434083</v>
      </c>
      <c r="K80" s="305">
        <f>IF(K$34=0,0,K$34/TRE_fec!K$34)</f>
        <v>0.62168772555887886</v>
      </c>
      <c r="L80" s="305">
        <f>IF(L$34=0,0,L$34/TRE_fec!L$34)</f>
        <v>0.65405019479067994</v>
      </c>
      <c r="M80" s="305">
        <f>IF(M$34=0,0,M$34/TRE_fec!M$34)</f>
        <v>0.64983589783878026</v>
      </c>
      <c r="N80" s="305">
        <f>IF(N$34=0,0,N$34/TRE_fec!N$34)</f>
        <v>0.67039858829079679</v>
      </c>
      <c r="O80" s="305">
        <f>IF(O$34=0,0,O$34/TRE_fec!O$34)</f>
        <v>0.68933037948982101</v>
      </c>
      <c r="P80" s="305">
        <f>IF(P$34=0,0,P$34/TRE_fec!P$34)</f>
        <v>0.67848953298642611</v>
      </c>
      <c r="Q80" s="305">
        <f>IF(Q$34=0,0,Q$34/TRE_fec!Q$34)</f>
        <v>0.70958306303532037</v>
      </c>
    </row>
    <row r="81" spans="1:17" x14ac:dyDescent="0.25">
      <c r="A81" s="127" t="s">
        <v>279</v>
      </c>
      <c r="B81" s="305">
        <f>IF(B$45=0,0,B$45/TRE_fec!B$45)</f>
        <v>0.56566058467766456</v>
      </c>
      <c r="C81" s="305">
        <f>IF(C$45=0,0,C$45/TRE_fec!C$45)</f>
        <v>0.56566058467766445</v>
      </c>
      <c r="D81" s="305">
        <f>IF(D$45=0,0,D$45/TRE_fec!D$45)</f>
        <v>0.56566058467766445</v>
      </c>
      <c r="E81" s="305">
        <f>IF(E$45=0,0,E$45/TRE_fec!E$45)</f>
        <v>0.56566058467766434</v>
      </c>
      <c r="F81" s="305">
        <f>IF(F$45=0,0,F$45/TRE_fec!F$45)</f>
        <v>0.56566058467766456</v>
      </c>
      <c r="G81" s="305">
        <f>IF(G$45=0,0,G$45/TRE_fec!G$45)</f>
        <v>0.56566058467766445</v>
      </c>
      <c r="H81" s="305">
        <f>IF(H$45=0,0,H$45/TRE_fec!H$45)</f>
        <v>0.5731895028027546</v>
      </c>
      <c r="I81" s="305">
        <f>IF(I$45=0,0,I$45/TRE_fec!I$45)</f>
        <v>0.57318950280275471</v>
      </c>
      <c r="J81" s="305">
        <f>IF(J$45=0,0,J$45/TRE_fec!J$45)</f>
        <v>0.5731895028027546</v>
      </c>
      <c r="K81" s="305">
        <f>IF(K$45=0,0,K$45/TRE_fec!K$45)</f>
        <v>0.5731895028027546</v>
      </c>
      <c r="L81" s="305">
        <f>IF(L$45=0,0,L$45/TRE_fec!L$45)</f>
        <v>0.59896178833902747</v>
      </c>
      <c r="M81" s="305">
        <f>IF(M$45=0,0,M$45/TRE_fec!M$45)</f>
        <v>0.61173759629613877</v>
      </c>
      <c r="N81" s="305">
        <f>IF(N$45=0,0,N$45/TRE_fec!N$45)</f>
        <v>0.61173759629613877</v>
      </c>
      <c r="O81" s="305">
        <f>IF(O$45=0,0,O$45/TRE_fec!O$45)</f>
        <v>0.62698352960845727</v>
      </c>
      <c r="P81" s="305">
        <f>IF(P$45=0,0,P$45/TRE_fec!P$45)</f>
        <v>0.64296196573163755</v>
      </c>
      <c r="Q81" s="305">
        <f>IF(Q$45=0,0,Q$45/TRE_fec!Q$45)</f>
        <v>0.65865079002092342</v>
      </c>
    </row>
    <row r="82" spans="1:17" x14ac:dyDescent="0.25">
      <c r="A82" s="72" t="s">
        <v>278</v>
      </c>
      <c r="B82" s="304">
        <f>IF(B$46=0,0,B$46/TRE_fec!B$46)</f>
        <v>0.52756432832253308</v>
      </c>
      <c r="C82" s="304">
        <f>IF(C$46=0,0,C$46/TRE_fec!C$46)</f>
        <v>0.52756432832253297</v>
      </c>
      <c r="D82" s="304">
        <f>IF(D$46=0,0,D$46/TRE_fec!D$46)</f>
        <v>0.52756432832253308</v>
      </c>
      <c r="E82" s="304">
        <f>IF(E$46=0,0,E$46/TRE_fec!E$46)</f>
        <v>0.52756432832253297</v>
      </c>
      <c r="F82" s="304">
        <f>IF(F$46=0,0,F$46/TRE_fec!F$46)</f>
        <v>0.52756432832253308</v>
      </c>
      <c r="G82" s="304">
        <f>IF(G$46=0,0,G$46/TRE_fec!G$46)</f>
        <v>0.52756432832253308</v>
      </c>
      <c r="H82" s="304">
        <f>IF(H$46=0,0,H$46/TRE_fec!H$46)</f>
        <v>0.53458618690920112</v>
      </c>
      <c r="I82" s="304">
        <f>IF(I$46=0,0,I$46/TRE_fec!I$46)</f>
        <v>0.53458618690920112</v>
      </c>
      <c r="J82" s="304">
        <f>IF(J$46=0,0,J$46/TRE_fec!J$46)</f>
        <v>0.53458618690920123</v>
      </c>
      <c r="K82" s="304">
        <f>IF(K$46=0,0,K$46/TRE_fec!K$46)</f>
        <v>0.53458618690920112</v>
      </c>
      <c r="L82" s="304">
        <f>IF(L$46=0,0,L$46/TRE_fec!L$46)</f>
        <v>0.5586227538480627</v>
      </c>
      <c r="M82" s="304">
        <f>IF(M$46=0,0,M$46/TRE_fec!M$46)</f>
        <v>0.57053813336405279</v>
      </c>
      <c r="N82" s="304">
        <f>IF(N$46=0,0,N$46/TRE_fec!N$46)</f>
        <v>0.57053813336405268</v>
      </c>
      <c r="O82" s="304">
        <f>IF(O$46=0,0,O$46/TRE_fec!O$46)</f>
        <v>0.58475727958960544</v>
      </c>
      <c r="P82" s="304">
        <f>IF(P$46=0,0,P$46/TRE_fec!P$46)</f>
        <v>0.59965959583597028</v>
      </c>
      <c r="Q82" s="304">
        <f>IF(Q$46=0,0,Q$46/TRE_fec!Q$46)</f>
        <v>0.61429180510164472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2024.2264052999153</v>
      </c>
      <c r="C5" s="96">
        <v>2041.8714266236916</v>
      </c>
      <c r="D5" s="96">
        <v>1809.3142337043241</v>
      </c>
      <c r="E5" s="96">
        <v>1891.4197621932003</v>
      </c>
      <c r="F5" s="96">
        <v>1987.0085926163886</v>
      </c>
      <c r="G5" s="96">
        <v>1663.5780141539101</v>
      </c>
      <c r="H5" s="96">
        <v>1517.4685154640242</v>
      </c>
      <c r="I5" s="96">
        <v>1533.7969504719842</v>
      </c>
      <c r="J5" s="96">
        <v>1026.726023107944</v>
      </c>
      <c r="K5" s="96">
        <v>1126.6011412775642</v>
      </c>
      <c r="L5" s="96">
        <v>1152.8378757561891</v>
      </c>
      <c r="M5" s="96">
        <v>862.84115292713625</v>
      </c>
      <c r="N5" s="96">
        <v>1115.6436799283742</v>
      </c>
      <c r="O5" s="96">
        <v>1347.0429941055138</v>
      </c>
      <c r="P5" s="96">
        <v>870.15638286555713</v>
      </c>
      <c r="Q5" s="96">
        <v>952.3282685468356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53.072179274305853</v>
      </c>
      <c r="C10" s="158">
        <v>52.382912813015686</v>
      </c>
      <c r="D10" s="158">
        <v>49.634905517840551</v>
      </c>
      <c r="E10" s="158">
        <v>51.382031669088995</v>
      </c>
      <c r="F10" s="158">
        <v>52.577775905132242</v>
      </c>
      <c r="G10" s="158">
        <v>47.660505904028916</v>
      </c>
      <c r="H10" s="158">
        <v>44.632725111455144</v>
      </c>
      <c r="I10" s="158">
        <v>44.954810681051057</v>
      </c>
      <c r="J10" s="158">
        <v>40.041607514788019</v>
      </c>
      <c r="K10" s="158">
        <v>37.605302707148127</v>
      </c>
      <c r="L10" s="158">
        <v>38.968928535705928</v>
      </c>
      <c r="M10" s="158">
        <v>35.93380008673148</v>
      </c>
      <c r="N10" s="158">
        <v>38.89859735864863</v>
      </c>
      <c r="O10" s="158">
        <v>37.92097986915546</v>
      </c>
      <c r="P10" s="158">
        <v>32.004077681572205</v>
      </c>
      <c r="Q10" s="158">
        <v>33.504518389975708</v>
      </c>
    </row>
    <row r="11" spans="1:17" x14ac:dyDescent="0.25">
      <c r="A11" s="92" t="s">
        <v>125</v>
      </c>
      <c r="B11" s="91">
        <v>24.850859300006721</v>
      </c>
      <c r="C11" s="91">
        <v>24.528112729506869</v>
      </c>
      <c r="D11" s="91">
        <v>23.241368081339555</v>
      </c>
      <c r="E11" s="91">
        <v>24.059453691497598</v>
      </c>
      <c r="F11" s="91">
        <v>24.619356679749124</v>
      </c>
      <c r="G11" s="91">
        <v>22.316862480180365</v>
      </c>
      <c r="H11" s="91">
        <v>20.8991148863117</v>
      </c>
      <c r="I11" s="91">
        <v>21.049930309421065</v>
      </c>
      <c r="J11" s="91">
        <v>18.749340390810694</v>
      </c>
      <c r="K11" s="91">
        <v>17.608549324484528</v>
      </c>
      <c r="L11" s="91">
        <v>18.24706227169548</v>
      </c>
      <c r="M11" s="91">
        <v>16.825874163834456</v>
      </c>
      <c r="N11" s="91">
        <v>18.214129948030735</v>
      </c>
      <c r="O11" s="91">
        <v>17.639049229511361</v>
      </c>
      <c r="P11" s="91">
        <v>14.985795615826227</v>
      </c>
      <c r="Q11" s="91">
        <v>15.343044003628652</v>
      </c>
    </row>
    <row r="12" spans="1:17" x14ac:dyDescent="0.25">
      <c r="A12" s="92" t="s">
        <v>26</v>
      </c>
      <c r="B12" s="91">
        <v>28.221319974299128</v>
      </c>
      <c r="C12" s="91">
        <v>27.854800083508817</v>
      </c>
      <c r="D12" s="91">
        <v>26.393537436500992</v>
      </c>
      <c r="E12" s="91">
        <v>27.322577977591397</v>
      </c>
      <c r="F12" s="91">
        <v>27.958419225383118</v>
      </c>
      <c r="G12" s="91">
        <v>25.343643423848551</v>
      </c>
      <c r="H12" s="91">
        <v>23.733610225143448</v>
      </c>
      <c r="I12" s="91">
        <v>23.904880371629996</v>
      </c>
      <c r="J12" s="91">
        <v>21.292267123977325</v>
      </c>
      <c r="K12" s="91">
        <v>19.996753382663602</v>
      </c>
      <c r="L12" s="91">
        <v>20.721866264010451</v>
      </c>
      <c r="M12" s="91">
        <v>19.107925922897021</v>
      </c>
      <c r="N12" s="91">
        <v>20.684467410617899</v>
      </c>
      <c r="O12" s="91">
        <v>20.281930639644102</v>
      </c>
      <c r="P12" s="91">
        <v>17.018282065745979</v>
      </c>
      <c r="Q12" s="91">
        <v>18.161474386347056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283</v>
      </c>
      <c r="B15" s="204">
        <v>222.51782331106892</v>
      </c>
      <c r="C15" s="204">
        <v>220.88330376382405</v>
      </c>
      <c r="D15" s="204">
        <v>208.59061338758431</v>
      </c>
      <c r="E15" s="204">
        <v>215.40557800293658</v>
      </c>
      <c r="F15" s="204">
        <v>220.30341516338211</v>
      </c>
      <c r="G15" s="204">
        <v>200.05895092607727</v>
      </c>
      <c r="H15" s="204">
        <v>187.31619440810417</v>
      </c>
      <c r="I15" s="204">
        <v>188.4867696480631</v>
      </c>
      <c r="J15" s="204">
        <v>168.27622950036761</v>
      </c>
      <c r="K15" s="204">
        <v>157.29467675668047</v>
      </c>
      <c r="L15" s="204">
        <v>162.97819328277706</v>
      </c>
      <c r="M15" s="204">
        <v>150.90314638884578</v>
      </c>
      <c r="N15" s="204">
        <v>162.65355362668544</v>
      </c>
      <c r="O15" s="204">
        <v>159.7172040808407</v>
      </c>
      <c r="P15" s="204">
        <v>134.3001989518522</v>
      </c>
      <c r="Q15" s="204">
        <v>142.79634926580778</v>
      </c>
    </row>
    <row r="16" spans="1:17" x14ac:dyDescent="0.25">
      <c r="A16" s="152" t="s">
        <v>289</v>
      </c>
      <c r="B16" s="264">
        <v>222.51782331106892</v>
      </c>
      <c r="C16" s="264">
        <v>220.88330376382405</v>
      </c>
      <c r="D16" s="264">
        <v>208.59061338758431</v>
      </c>
      <c r="E16" s="264">
        <v>215.40557800293658</v>
      </c>
      <c r="F16" s="264">
        <v>220.30341516338211</v>
      </c>
      <c r="G16" s="264">
        <v>200.05895092607727</v>
      </c>
      <c r="H16" s="264">
        <v>187.31619440810417</v>
      </c>
      <c r="I16" s="264">
        <v>188.4867696480631</v>
      </c>
      <c r="J16" s="264">
        <v>168.27622950036761</v>
      </c>
      <c r="K16" s="264">
        <v>157.29467675668047</v>
      </c>
      <c r="L16" s="264">
        <v>162.97819328277706</v>
      </c>
      <c r="M16" s="264">
        <v>150.90314638884578</v>
      </c>
      <c r="N16" s="264">
        <v>162.65355362668544</v>
      </c>
      <c r="O16" s="264">
        <v>159.7172040808407</v>
      </c>
      <c r="P16" s="264">
        <v>134.3001989518522</v>
      </c>
      <c r="Q16" s="264">
        <v>142.79634926580778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10.285429082950332</v>
      </c>
      <c r="D18" s="83">
        <v>7.0729793821927167</v>
      </c>
      <c r="E18" s="83">
        <v>7.0611201264135524</v>
      </c>
      <c r="F18" s="83">
        <v>8.9979253846849812</v>
      </c>
      <c r="G18" s="83">
        <v>7.7061894586370512</v>
      </c>
      <c r="H18" s="83">
        <v>8.9997314517307281</v>
      </c>
      <c r="I18" s="83">
        <v>9.6416860011334293</v>
      </c>
      <c r="J18" s="83">
        <v>9.6419081064659178</v>
      </c>
      <c r="K18" s="83">
        <v>8.9981065758773084</v>
      </c>
      <c r="L18" s="83">
        <v>9.6325936621689898</v>
      </c>
      <c r="M18" s="83">
        <v>8.3482808296262796</v>
      </c>
      <c r="N18" s="83">
        <v>8.9900604299254887</v>
      </c>
      <c r="O18" s="83">
        <v>11.556355160706712</v>
      </c>
      <c r="P18" s="83">
        <v>8.9903405429113352</v>
      </c>
      <c r="Q18" s="83">
        <v>8.3417908140737573</v>
      </c>
    </row>
    <row r="19" spans="1:17" x14ac:dyDescent="0.25">
      <c r="A19" s="154" t="s">
        <v>125</v>
      </c>
      <c r="B19" s="83">
        <v>8.4924750798655619</v>
      </c>
      <c r="C19" s="83">
        <v>8.8530483011322367</v>
      </c>
      <c r="D19" s="83">
        <v>6.7063910365708068</v>
      </c>
      <c r="E19" s="83">
        <v>4.8907239749812792</v>
      </c>
      <c r="F19" s="83">
        <v>3.7216435496284794</v>
      </c>
      <c r="G19" s="83">
        <v>5.0576227159089315</v>
      </c>
      <c r="H19" s="83">
        <v>3.7845385310803459</v>
      </c>
      <c r="I19" s="83">
        <v>2.8025438108428045</v>
      </c>
      <c r="J19" s="83">
        <v>3.6186192473288328</v>
      </c>
      <c r="K19" s="83">
        <v>0.36628016590355161</v>
      </c>
      <c r="L19" s="83">
        <v>0.15553479474989437</v>
      </c>
      <c r="M19" s="83">
        <v>2.9340953979638167</v>
      </c>
      <c r="N19" s="83">
        <v>0.31520494368754959</v>
      </c>
      <c r="O19" s="83">
        <v>0</v>
      </c>
      <c r="P19" s="83">
        <v>1.4906984540423538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214.02534823120337</v>
      </c>
      <c r="C21" s="83">
        <v>201.74482637974148</v>
      </c>
      <c r="D21" s="83">
        <v>194.81124296882078</v>
      </c>
      <c r="E21" s="83">
        <v>203.45373390154174</v>
      </c>
      <c r="F21" s="83">
        <v>207.58384622906866</v>
      </c>
      <c r="G21" s="83">
        <v>187.29513875153128</v>
      </c>
      <c r="H21" s="83">
        <v>174.53192442529308</v>
      </c>
      <c r="I21" s="83">
        <v>176.04253983608686</v>
      </c>
      <c r="J21" s="83">
        <v>155.01570214657286</v>
      </c>
      <c r="K21" s="83">
        <v>147.93029001489961</v>
      </c>
      <c r="L21" s="83">
        <v>153.19006482585817</v>
      </c>
      <c r="M21" s="83">
        <v>139.62077016125568</v>
      </c>
      <c r="N21" s="83">
        <v>153.34828825307241</v>
      </c>
      <c r="O21" s="83">
        <v>148.16084892013399</v>
      </c>
      <c r="P21" s="83">
        <v>123.81915995489851</v>
      </c>
      <c r="Q21" s="83">
        <v>134.45455845173402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282</v>
      </c>
      <c r="B23" s="204">
        <v>128.59867644105753</v>
      </c>
      <c r="C23" s="204">
        <v>126.9285216471684</v>
      </c>
      <c r="D23" s="204">
        <v>120.26985215512848</v>
      </c>
      <c r="E23" s="204">
        <v>124.50329637577845</v>
      </c>
      <c r="F23" s="204">
        <v>127.40069249215824</v>
      </c>
      <c r="G23" s="204">
        <v>115.485703839123</v>
      </c>
      <c r="H23" s="204">
        <v>108.14911793285798</v>
      </c>
      <c r="I23" s="204">
        <v>108.92956031372799</v>
      </c>
      <c r="J23" s="204">
        <v>97.024425968258726</v>
      </c>
      <c r="K23" s="204">
        <v>91.121039712907461</v>
      </c>
      <c r="L23" s="204">
        <v>94.425228067544566</v>
      </c>
      <c r="M23" s="204">
        <v>87.070838127207594</v>
      </c>
      <c r="N23" s="204">
        <v>94.25480928305555</v>
      </c>
      <c r="O23" s="204">
        <v>92.420533068717234</v>
      </c>
      <c r="P23" s="204">
        <v>77.548766356378451</v>
      </c>
      <c r="Q23" s="204">
        <v>82.758055627070377</v>
      </c>
    </row>
    <row r="24" spans="1:17" x14ac:dyDescent="0.25">
      <c r="A24" s="152" t="s">
        <v>287</v>
      </c>
      <c r="B24" s="151">
        <v>128.59867644105753</v>
      </c>
      <c r="C24" s="151">
        <v>126.9285216471684</v>
      </c>
      <c r="D24" s="151">
        <v>120.26985215512848</v>
      </c>
      <c r="E24" s="151">
        <v>124.50329637577845</v>
      </c>
      <c r="F24" s="151">
        <v>127.40069249215824</v>
      </c>
      <c r="G24" s="151">
        <v>115.485703839123</v>
      </c>
      <c r="H24" s="151">
        <v>108.14911793285798</v>
      </c>
      <c r="I24" s="151">
        <v>108.92956031372799</v>
      </c>
      <c r="J24" s="151">
        <v>97.024425968258726</v>
      </c>
      <c r="K24" s="151">
        <v>91.121039712907461</v>
      </c>
      <c r="L24" s="151">
        <v>94.425228067544566</v>
      </c>
      <c r="M24" s="151">
        <v>87.070838127207594</v>
      </c>
      <c r="N24" s="151">
        <v>94.25480928305555</v>
      </c>
      <c r="O24" s="151">
        <v>92.420533068717234</v>
      </c>
      <c r="P24" s="151">
        <v>77.548766356378451</v>
      </c>
      <c r="Q24" s="151">
        <v>82.758055627070377</v>
      </c>
    </row>
    <row r="25" spans="1:17" x14ac:dyDescent="0.25">
      <c r="A25" s="152" t="s">
        <v>286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281</v>
      </c>
      <c r="B26" s="204">
        <v>783.25752957540544</v>
      </c>
      <c r="C26" s="204">
        <v>777.50405902833859</v>
      </c>
      <c r="D26" s="204">
        <v>734.23407663924775</v>
      </c>
      <c r="E26" s="204">
        <v>758.22259256726079</v>
      </c>
      <c r="F26" s="204">
        <v>775.46286472824841</v>
      </c>
      <c r="G26" s="204">
        <v>704.20282447555246</v>
      </c>
      <c r="H26" s="204">
        <v>659.34861980226822</v>
      </c>
      <c r="I26" s="204">
        <v>663.46901724724273</v>
      </c>
      <c r="J26" s="204">
        <v>592.32838899590934</v>
      </c>
      <c r="K26" s="204">
        <v>553.67358038357622</v>
      </c>
      <c r="L26" s="204">
        <v>573.67942552124055</v>
      </c>
      <c r="M26" s="204">
        <v>531.17554309548882</v>
      </c>
      <c r="N26" s="204">
        <v>572.53670153064604</v>
      </c>
      <c r="O26" s="204">
        <v>562.36919853829431</v>
      </c>
      <c r="P26" s="204">
        <v>472.73355674282573</v>
      </c>
      <c r="Q26" s="204">
        <v>503.13467479749801</v>
      </c>
    </row>
    <row r="27" spans="1:17" x14ac:dyDescent="0.25">
      <c r="A27" s="152" t="s">
        <v>285</v>
      </c>
      <c r="B27" s="264">
        <v>783.25752957540544</v>
      </c>
      <c r="C27" s="264">
        <v>777.50405902833859</v>
      </c>
      <c r="D27" s="264">
        <v>734.23407663924775</v>
      </c>
      <c r="E27" s="264">
        <v>758.22259256726079</v>
      </c>
      <c r="F27" s="264">
        <v>775.46286472824841</v>
      </c>
      <c r="G27" s="264">
        <v>704.20282447555246</v>
      </c>
      <c r="H27" s="264">
        <v>659.34861980226822</v>
      </c>
      <c r="I27" s="264">
        <v>663.46901724724273</v>
      </c>
      <c r="J27" s="264">
        <v>592.32838899590934</v>
      </c>
      <c r="K27" s="264">
        <v>553.67358038357622</v>
      </c>
      <c r="L27" s="264">
        <v>573.67942552124055</v>
      </c>
      <c r="M27" s="264">
        <v>531.17554309548882</v>
      </c>
      <c r="N27" s="264">
        <v>572.53670153064604</v>
      </c>
      <c r="O27" s="264">
        <v>562.36919853829431</v>
      </c>
      <c r="P27" s="264">
        <v>472.73355674282573</v>
      </c>
      <c r="Q27" s="264">
        <v>503.13467479749801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36.204469620721675</v>
      </c>
      <c r="D29" s="83">
        <v>24.896721867935291</v>
      </c>
      <c r="E29" s="83">
        <v>24.854977565182455</v>
      </c>
      <c r="F29" s="83">
        <v>31.672486739454879</v>
      </c>
      <c r="G29" s="83">
        <v>27.125606515457235</v>
      </c>
      <c r="H29" s="83">
        <v>31.67884405318128</v>
      </c>
      <c r="I29" s="83">
        <v>33.938509040834575</v>
      </c>
      <c r="J29" s="83">
        <v>33.939290846406088</v>
      </c>
      <c r="K29" s="83">
        <v>31.673124528210696</v>
      </c>
      <c r="L29" s="83">
        <v>33.906504220504317</v>
      </c>
      <c r="M29" s="83">
        <v>29.385753111892516</v>
      </c>
      <c r="N29" s="83">
        <v>31.644802282796633</v>
      </c>
      <c r="O29" s="83">
        <v>40.690282722837324</v>
      </c>
      <c r="P29" s="83">
        <v>31.645788273950188</v>
      </c>
      <c r="Q29" s="83">
        <v>29.391817298180236</v>
      </c>
    </row>
    <row r="30" spans="1:17" x14ac:dyDescent="0.25">
      <c r="A30" s="154" t="s">
        <v>125</v>
      </c>
      <c r="B30" s="83">
        <v>29.89331349757683</v>
      </c>
      <c r="C30" s="83">
        <v>31.162522796490268</v>
      </c>
      <c r="D30" s="83">
        <v>23.606339472087591</v>
      </c>
      <c r="E30" s="83">
        <v>17.215233914651044</v>
      </c>
      <c r="F30" s="83">
        <v>13.100098182100293</v>
      </c>
      <c r="G30" s="83">
        <v>17.80271357611392</v>
      </c>
      <c r="H30" s="83">
        <v>13.321487044626668</v>
      </c>
      <c r="I30" s="83">
        <v>9.864888614962398</v>
      </c>
      <c r="J30" s="83">
        <v>12.737455049497621</v>
      </c>
      <c r="K30" s="83">
        <v>1.2892976104526472</v>
      </c>
      <c r="L30" s="83">
        <v>0.5474788369132858</v>
      </c>
      <c r="M30" s="83">
        <v>10.327947122397475</v>
      </c>
      <c r="N30" s="83">
        <v>1.1095140237711643</v>
      </c>
      <c r="O30" s="83">
        <v>0</v>
      </c>
      <c r="P30" s="83">
        <v>5.2472236654177697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753.36421607782859</v>
      </c>
      <c r="C32" s="83">
        <v>710.13706661112667</v>
      </c>
      <c r="D32" s="83">
        <v>685.73101529922485</v>
      </c>
      <c r="E32" s="83">
        <v>716.15238108742733</v>
      </c>
      <c r="F32" s="83">
        <v>730.69027980669318</v>
      </c>
      <c r="G32" s="83">
        <v>659.27450438398137</v>
      </c>
      <c r="H32" s="83">
        <v>614.34828870446029</v>
      </c>
      <c r="I32" s="83">
        <v>619.66561959144576</v>
      </c>
      <c r="J32" s="83">
        <v>545.65164310000569</v>
      </c>
      <c r="K32" s="83">
        <v>520.71115824491289</v>
      </c>
      <c r="L32" s="83">
        <v>539.2254424638229</v>
      </c>
      <c r="M32" s="83">
        <v>491.46184286119887</v>
      </c>
      <c r="N32" s="83">
        <v>539.78238522407821</v>
      </c>
      <c r="O32" s="83">
        <v>521.678915815457</v>
      </c>
      <c r="P32" s="83">
        <v>435.84054480345776</v>
      </c>
      <c r="Q32" s="83">
        <v>473.74285749931778</v>
      </c>
    </row>
    <row r="33" spans="1:17" x14ac:dyDescent="0.25">
      <c r="A33" s="152" t="s">
        <v>284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280</v>
      </c>
      <c r="B34" s="204">
        <v>836.78019669807759</v>
      </c>
      <c r="C34" s="204">
        <v>864.17262937134512</v>
      </c>
      <c r="D34" s="204">
        <v>696.58478600452304</v>
      </c>
      <c r="E34" s="204">
        <v>741.90626357813539</v>
      </c>
      <c r="F34" s="204">
        <v>811.26384432746738</v>
      </c>
      <c r="G34" s="204">
        <v>596.17002900912848</v>
      </c>
      <c r="H34" s="204">
        <v>518.02185820933869</v>
      </c>
      <c r="I34" s="204">
        <v>527.95679258189921</v>
      </c>
      <c r="J34" s="204">
        <v>129.05537112862032</v>
      </c>
      <c r="K34" s="204">
        <v>286.9065417172518</v>
      </c>
      <c r="L34" s="204">
        <v>282.78610034892097</v>
      </c>
      <c r="M34" s="204">
        <v>57.757825228862515</v>
      </c>
      <c r="N34" s="204">
        <v>247.30001812933889</v>
      </c>
      <c r="O34" s="204">
        <v>494.61507854850606</v>
      </c>
      <c r="P34" s="204">
        <v>153.56978313292856</v>
      </c>
      <c r="Q34" s="204">
        <v>190.13467046648375</v>
      </c>
    </row>
    <row r="35" spans="1:17" x14ac:dyDescent="0.25">
      <c r="A35" s="88" t="s">
        <v>33</v>
      </c>
      <c r="B35" s="87">
        <v>112.00345857955625</v>
      </c>
      <c r="C35" s="87">
        <v>100.210430147472</v>
      </c>
      <c r="D35" s="87">
        <v>57.792192350399993</v>
      </c>
      <c r="E35" s="87">
        <v>0</v>
      </c>
      <c r="F35" s="87">
        <v>57.792505941720002</v>
      </c>
      <c r="G35" s="87">
        <v>30.49512913966284</v>
      </c>
      <c r="H35" s="87">
        <v>39.428956632599998</v>
      </c>
      <c r="I35" s="87">
        <v>36.738119113199993</v>
      </c>
      <c r="J35" s="87">
        <v>36.733818432239993</v>
      </c>
      <c r="K35" s="87">
        <v>18.36784999008</v>
      </c>
      <c r="L35" s="87">
        <v>21.399682010544577</v>
      </c>
      <c r="M35" s="87">
        <v>18.297001061773869</v>
      </c>
      <c r="N35" s="87">
        <v>21.398961185594736</v>
      </c>
      <c r="O35" s="87">
        <v>36.593844649120996</v>
      </c>
      <c r="P35" s="87">
        <v>42.693855936266978</v>
      </c>
      <c r="Q35" s="87">
        <v>27.391842839823944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1.5017296846053798E-13</v>
      </c>
      <c r="G37" s="87">
        <v>7.5086484230268978E-14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3.7543242115134496E-14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28.940620182950838</v>
      </c>
      <c r="C38" s="87">
        <v>34.106998151082628</v>
      </c>
      <c r="D38" s="87">
        <v>25.876664583582048</v>
      </c>
      <c r="E38" s="87">
        <v>26.958537486494084</v>
      </c>
      <c r="F38" s="87">
        <v>25.266397069798099</v>
      </c>
      <c r="G38" s="87">
        <v>21.587999672368895</v>
      </c>
      <c r="H38" s="87">
        <v>15.984020172845295</v>
      </c>
      <c r="I38" s="87">
        <v>17.174529114845726</v>
      </c>
      <c r="J38" s="87">
        <v>3.0573458985988506</v>
      </c>
      <c r="K38" s="87">
        <v>6.1765447122352732</v>
      </c>
      <c r="L38" s="87">
        <v>6.4672685524413662</v>
      </c>
      <c r="M38" s="87">
        <v>1.7011936123223961</v>
      </c>
      <c r="N38" s="87">
        <v>5.7777770818499814</v>
      </c>
      <c r="O38" s="87">
        <v>10.963290313313328</v>
      </c>
      <c r="P38" s="87">
        <v>3.6930922875298742</v>
      </c>
      <c r="Q38" s="87">
        <v>3.7014395063335543</v>
      </c>
    </row>
    <row r="39" spans="1:17" x14ac:dyDescent="0.25">
      <c r="A39" s="88" t="s">
        <v>29</v>
      </c>
      <c r="B39" s="87">
        <v>216.71670704942437</v>
      </c>
      <c r="C39" s="87">
        <v>213.53865123981601</v>
      </c>
      <c r="D39" s="87">
        <v>157.82123030896801</v>
      </c>
      <c r="E39" s="87">
        <v>139.18408542662402</v>
      </c>
      <c r="F39" s="87">
        <v>114.39751264646401</v>
      </c>
      <c r="G39" s="87">
        <v>111.4576371905947</v>
      </c>
      <c r="H39" s="87">
        <v>108.25913513736002</v>
      </c>
      <c r="I39" s="87">
        <v>40.188708265608</v>
      </c>
      <c r="J39" s="87">
        <v>24.631899744024</v>
      </c>
      <c r="K39" s="87">
        <v>34.029558618192006</v>
      </c>
      <c r="L39" s="87">
        <v>3.0959999787363657</v>
      </c>
      <c r="M39" s="87">
        <v>0</v>
      </c>
      <c r="N39" s="87">
        <v>3.0959299053910838</v>
      </c>
      <c r="O39" s="87">
        <v>0</v>
      </c>
      <c r="P39" s="87">
        <v>6.1919878731442646</v>
      </c>
      <c r="Q39" s="87">
        <v>3.0959950186235239</v>
      </c>
    </row>
    <row r="40" spans="1:17" x14ac:dyDescent="0.25">
      <c r="A40" s="88" t="s">
        <v>28</v>
      </c>
      <c r="B40" s="87">
        <v>6.2399021405969393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472.87950874554917</v>
      </c>
      <c r="C41" s="87">
        <v>516.31654983297449</v>
      </c>
      <c r="D41" s="87">
        <v>455.094698761573</v>
      </c>
      <c r="E41" s="87">
        <v>575.76364066501731</v>
      </c>
      <c r="F41" s="87">
        <v>613.80742866948515</v>
      </c>
      <c r="G41" s="87">
        <v>432.62926300650201</v>
      </c>
      <c r="H41" s="87">
        <v>354.34974626653337</v>
      </c>
      <c r="I41" s="87">
        <v>433.85543608824554</v>
      </c>
      <c r="J41" s="87">
        <v>64.632307053757458</v>
      </c>
      <c r="K41" s="87">
        <v>228.33258839674454</v>
      </c>
      <c r="L41" s="87">
        <v>251.82314980719869</v>
      </c>
      <c r="M41" s="87">
        <v>37.759630554766254</v>
      </c>
      <c r="N41" s="87">
        <v>217.02734995650306</v>
      </c>
      <c r="O41" s="87">
        <v>447.05794358607176</v>
      </c>
      <c r="P41" s="87">
        <v>100.99084703598744</v>
      </c>
      <c r="Q41" s="87">
        <v>155.94539310170273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278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1.0000000000000002</v>
      </c>
      <c r="D50" s="77">
        <f t="shared" si="0"/>
        <v>1</v>
      </c>
      <c r="E50" s="77">
        <f t="shared" si="0"/>
        <v>1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0.99999999999999989</v>
      </c>
      <c r="J50" s="77">
        <f t="shared" si="0"/>
        <v>1</v>
      </c>
      <c r="K50" s="77">
        <f t="shared" si="0"/>
        <v>0.99999999999999989</v>
      </c>
      <c r="L50" s="77">
        <f t="shared" si="0"/>
        <v>1</v>
      </c>
      <c r="M50" s="77">
        <f t="shared" si="0"/>
        <v>1</v>
      </c>
      <c r="N50" s="77">
        <f t="shared" si="0"/>
        <v>1.0000000000000002</v>
      </c>
      <c r="O50" s="77">
        <f t="shared" si="0"/>
        <v>0.99999999999999989</v>
      </c>
      <c r="P50" s="77">
        <f t="shared" si="0"/>
        <v>1</v>
      </c>
      <c r="Q50" s="77">
        <f t="shared" si="0"/>
        <v>0.99999999999999989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2.6218499637861666E-2</v>
      </c>
      <c r="C55" s="201">
        <f t="shared" si="5"/>
        <v>2.5654363996675703E-2</v>
      </c>
      <c r="D55" s="201">
        <f t="shared" si="5"/>
        <v>2.7432993447589173E-2</v>
      </c>
      <c r="E55" s="201">
        <f t="shared" si="5"/>
        <v>2.7165853236887427E-2</v>
      </c>
      <c r="F55" s="201">
        <f t="shared" si="5"/>
        <v>2.6460769269196056E-2</v>
      </c>
      <c r="G55" s="201">
        <f t="shared" si="5"/>
        <v>2.864939636045195E-2</v>
      </c>
      <c r="H55" s="201">
        <f t="shared" si="5"/>
        <v>2.9412620200430964E-2</v>
      </c>
      <c r="I55" s="201">
        <f t="shared" si="5"/>
        <v>2.9309492802953765E-2</v>
      </c>
      <c r="J55" s="201">
        <f t="shared" si="5"/>
        <v>3.8999311027084267E-2</v>
      </c>
      <c r="K55" s="201">
        <f t="shared" si="5"/>
        <v>3.3379428911729805E-2</v>
      </c>
      <c r="L55" s="201">
        <f t="shared" si="5"/>
        <v>3.3802609504085528E-2</v>
      </c>
      <c r="M55" s="201">
        <f t="shared" si="5"/>
        <v>4.1645904306752461E-2</v>
      </c>
      <c r="N55" s="201">
        <f t="shared" si="5"/>
        <v>3.486650626761581E-2</v>
      </c>
      <c r="O55" s="201">
        <f t="shared" si="5"/>
        <v>2.8151276562880898E-2</v>
      </c>
      <c r="P55" s="201">
        <f t="shared" si="5"/>
        <v>3.6779685021878387E-2</v>
      </c>
      <c r="Q55" s="201">
        <f t="shared" si="5"/>
        <v>3.5181690491137563E-2</v>
      </c>
    </row>
    <row r="56" spans="1:17" x14ac:dyDescent="0.25">
      <c r="A56" s="127" t="s">
        <v>283</v>
      </c>
      <c r="B56" s="200">
        <f t="shared" ref="B56:Q56" si="6">IF(B$15=0,0,B$15/B$5)</f>
        <v>0.10992733951521595</v>
      </c>
      <c r="C56" s="200">
        <f t="shared" si="6"/>
        <v>0.10817689149461412</v>
      </c>
      <c r="D56" s="200">
        <f t="shared" si="6"/>
        <v>0.1152871123776678</v>
      </c>
      <c r="E56" s="200">
        <f t="shared" si="6"/>
        <v>0.11388565473861949</v>
      </c>
      <c r="F56" s="200">
        <f t="shared" si="6"/>
        <v>0.11087189858263177</v>
      </c>
      <c r="G56" s="200">
        <f t="shared" si="6"/>
        <v>0.12025823209008119</v>
      </c>
      <c r="H56" s="200">
        <f t="shared" si="6"/>
        <v>0.12343992148715194</v>
      </c>
      <c r="I56" s="200">
        <f t="shared" si="6"/>
        <v>0.12288899752347364</v>
      </c>
      <c r="J56" s="200">
        <f t="shared" si="6"/>
        <v>0.16389594274720748</v>
      </c>
      <c r="K56" s="200">
        <f t="shared" si="6"/>
        <v>0.13961877988008117</v>
      </c>
      <c r="L56" s="200">
        <f t="shared" si="6"/>
        <v>0.14137130355460747</v>
      </c>
      <c r="M56" s="200">
        <f t="shared" si="6"/>
        <v>0.17489099340813313</v>
      </c>
      <c r="N56" s="200">
        <f t="shared" si="6"/>
        <v>0.1457934612573864</v>
      </c>
      <c r="O56" s="200">
        <f t="shared" si="6"/>
        <v>0.11856875005455844</v>
      </c>
      <c r="P56" s="200">
        <f t="shared" si="6"/>
        <v>0.15434030203810176</v>
      </c>
      <c r="Q56" s="200">
        <f t="shared" si="6"/>
        <v>0.14994446136068368</v>
      </c>
    </row>
    <row r="57" spans="1:17" x14ac:dyDescent="0.25">
      <c r="A57" s="142" t="s">
        <v>289</v>
      </c>
      <c r="B57" s="199">
        <f t="shared" ref="B57:Q57" si="7">IF(B$16=0,0,B$16/B$5)</f>
        <v>0.10992733951521595</v>
      </c>
      <c r="C57" s="199">
        <f t="shared" si="7"/>
        <v>0.10817689149461412</v>
      </c>
      <c r="D57" s="199">
        <f t="shared" si="7"/>
        <v>0.1152871123776678</v>
      </c>
      <c r="E57" s="199">
        <f t="shared" si="7"/>
        <v>0.11388565473861949</v>
      </c>
      <c r="F57" s="199">
        <f t="shared" si="7"/>
        <v>0.11087189858263177</v>
      </c>
      <c r="G57" s="199">
        <f t="shared" si="7"/>
        <v>0.12025823209008119</v>
      </c>
      <c r="H57" s="199">
        <f t="shared" si="7"/>
        <v>0.12343992148715194</v>
      </c>
      <c r="I57" s="199">
        <f t="shared" si="7"/>
        <v>0.12288899752347364</v>
      </c>
      <c r="J57" s="199">
        <f t="shared" si="7"/>
        <v>0.16389594274720748</v>
      </c>
      <c r="K57" s="199">
        <f t="shared" si="7"/>
        <v>0.13961877988008117</v>
      </c>
      <c r="L57" s="199">
        <f t="shared" si="7"/>
        <v>0.14137130355460747</v>
      </c>
      <c r="M57" s="199">
        <f t="shared" si="7"/>
        <v>0.17489099340813313</v>
      </c>
      <c r="N57" s="199">
        <f t="shared" si="7"/>
        <v>0.1457934612573864</v>
      </c>
      <c r="O57" s="199">
        <f t="shared" si="7"/>
        <v>0.11856875005455844</v>
      </c>
      <c r="P57" s="199">
        <f t="shared" si="7"/>
        <v>0.15434030203810176</v>
      </c>
      <c r="Q57" s="199">
        <f t="shared" si="7"/>
        <v>0.14994446136068368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282</v>
      </c>
      <c r="B59" s="200">
        <f t="shared" ref="B59:Q59" si="9">IF(B$23=0,0,B$23/B$5)</f>
        <v>6.3529789011918344E-2</v>
      </c>
      <c r="C59" s="200">
        <f t="shared" si="9"/>
        <v>6.2162837479463294E-2</v>
      </c>
      <c r="D59" s="200">
        <f t="shared" si="9"/>
        <v>6.6472617036175283E-2</v>
      </c>
      <c r="E59" s="200">
        <f t="shared" si="9"/>
        <v>6.5825312214888965E-2</v>
      </c>
      <c r="F59" s="200">
        <f t="shared" si="9"/>
        <v>6.4116830176563902E-2</v>
      </c>
      <c r="G59" s="200">
        <f t="shared" si="9"/>
        <v>6.9420070989492266E-2</v>
      </c>
      <c r="H59" s="200">
        <f t="shared" si="9"/>
        <v>7.126943118143525E-2</v>
      </c>
      <c r="I59" s="200">
        <f t="shared" si="9"/>
        <v>7.1019544197299306E-2</v>
      </c>
      <c r="J59" s="200">
        <f t="shared" si="9"/>
        <v>9.4498847584053247E-2</v>
      </c>
      <c r="K59" s="200">
        <f t="shared" si="9"/>
        <v>8.0881366416490866E-2</v>
      </c>
      <c r="L59" s="200">
        <f t="shared" si="9"/>
        <v>8.1906771154276622E-2</v>
      </c>
      <c r="M59" s="200">
        <f t="shared" si="9"/>
        <v>0.10091178177098421</v>
      </c>
      <c r="N59" s="200">
        <f t="shared" si="9"/>
        <v>8.4484688954726869E-2</v>
      </c>
      <c r="O59" s="200">
        <f t="shared" si="9"/>
        <v>6.8609935594585739E-2</v>
      </c>
      <c r="P59" s="200">
        <f t="shared" si="9"/>
        <v>8.9120493607135975E-2</v>
      </c>
      <c r="Q59" s="200">
        <f t="shared" si="9"/>
        <v>8.6900765587218654E-2</v>
      </c>
    </row>
    <row r="60" spans="1:17" x14ac:dyDescent="0.25">
      <c r="A60" s="142" t="s">
        <v>287</v>
      </c>
      <c r="B60" s="199">
        <f t="shared" ref="B60:Q60" si="10">IF(B$24=0,0,B$24/B$5)</f>
        <v>6.3529789011918344E-2</v>
      </c>
      <c r="C60" s="199">
        <f t="shared" si="10"/>
        <v>6.2162837479463294E-2</v>
      </c>
      <c r="D60" s="199">
        <f t="shared" si="10"/>
        <v>6.6472617036175283E-2</v>
      </c>
      <c r="E60" s="199">
        <f t="shared" si="10"/>
        <v>6.5825312214888965E-2</v>
      </c>
      <c r="F60" s="199">
        <f t="shared" si="10"/>
        <v>6.4116830176563902E-2</v>
      </c>
      <c r="G60" s="199">
        <f t="shared" si="10"/>
        <v>6.9420070989492266E-2</v>
      </c>
      <c r="H60" s="199">
        <f t="shared" si="10"/>
        <v>7.126943118143525E-2</v>
      </c>
      <c r="I60" s="199">
        <f t="shared" si="10"/>
        <v>7.1019544197299306E-2</v>
      </c>
      <c r="J60" s="199">
        <f t="shared" si="10"/>
        <v>9.4498847584053247E-2</v>
      </c>
      <c r="K60" s="199">
        <f t="shared" si="10"/>
        <v>8.0881366416490866E-2</v>
      </c>
      <c r="L60" s="199">
        <f t="shared" si="10"/>
        <v>8.1906771154276622E-2</v>
      </c>
      <c r="M60" s="199">
        <f t="shared" si="10"/>
        <v>0.10091178177098421</v>
      </c>
      <c r="N60" s="199">
        <f t="shared" si="10"/>
        <v>8.4484688954726869E-2</v>
      </c>
      <c r="O60" s="199">
        <f t="shared" si="10"/>
        <v>6.8609935594585739E-2</v>
      </c>
      <c r="P60" s="199">
        <f t="shared" si="10"/>
        <v>8.9120493607135975E-2</v>
      </c>
      <c r="Q60" s="199">
        <f t="shared" si="10"/>
        <v>8.6900765587218654E-2</v>
      </c>
    </row>
    <row r="61" spans="1:17" x14ac:dyDescent="0.25">
      <c r="A61" s="142" t="s">
        <v>286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281</v>
      </c>
      <c r="B62" s="200">
        <f t="shared" ref="B62:Q62" si="12">IF(B$26=0,0,B$26/B$5)</f>
        <v>0.38694166202191976</v>
      </c>
      <c r="C62" s="200">
        <f t="shared" si="12"/>
        <v>0.38078012596217664</v>
      </c>
      <c r="D62" s="200">
        <f t="shared" si="12"/>
        <v>0.40580793704143014</v>
      </c>
      <c r="E62" s="200">
        <f t="shared" si="12"/>
        <v>0.40087483895592907</v>
      </c>
      <c r="F62" s="200">
        <f t="shared" si="12"/>
        <v>0.39026648782990897</v>
      </c>
      <c r="G62" s="200">
        <f t="shared" si="12"/>
        <v>0.4233061620700172</v>
      </c>
      <c r="H62" s="200">
        <f t="shared" si="12"/>
        <v>0.43450563427383343</v>
      </c>
      <c r="I62" s="200">
        <f t="shared" si="12"/>
        <v>0.43256639481717463</v>
      </c>
      <c r="J62" s="200">
        <f t="shared" si="12"/>
        <v>0.57690988215425354</v>
      </c>
      <c r="K62" s="200">
        <f t="shared" si="12"/>
        <v>0.49145483711805149</v>
      </c>
      <c r="L62" s="200">
        <f t="shared" si="12"/>
        <v>0.49762367943102404</v>
      </c>
      <c r="M62" s="200">
        <f t="shared" si="12"/>
        <v>0.61561220311932041</v>
      </c>
      <c r="N62" s="200">
        <f t="shared" si="12"/>
        <v>0.5131895710352643</v>
      </c>
      <c r="O62" s="200">
        <f t="shared" si="12"/>
        <v>0.41748422359133991</v>
      </c>
      <c r="P62" s="200">
        <f t="shared" si="12"/>
        <v>0.54327425052729295</v>
      </c>
      <c r="Q62" s="200">
        <f t="shared" si="12"/>
        <v>0.52832063419185771</v>
      </c>
    </row>
    <row r="63" spans="1:17" x14ac:dyDescent="0.25">
      <c r="A63" s="142" t="s">
        <v>285</v>
      </c>
      <c r="B63" s="199">
        <f t="shared" ref="B63:Q63" si="13">IF(B$27=0,0,B$27/B$5)</f>
        <v>0.38694166202191976</v>
      </c>
      <c r="C63" s="199">
        <f t="shared" si="13"/>
        <v>0.38078012596217664</v>
      </c>
      <c r="D63" s="199">
        <f t="shared" si="13"/>
        <v>0.40580793704143014</v>
      </c>
      <c r="E63" s="199">
        <f t="shared" si="13"/>
        <v>0.40087483895592907</v>
      </c>
      <c r="F63" s="199">
        <f t="shared" si="13"/>
        <v>0.39026648782990897</v>
      </c>
      <c r="G63" s="199">
        <f t="shared" si="13"/>
        <v>0.4233061620700172</v>
      </c>
      <c r="H63" s="199">
        <f t="shared" si="13"/>
        <v>0.43450563427383343</v>
      </c>
      <c r="I63" s="199">
        <f t="shared" si="13"/>
        <v>0.43256639481717463</v>
      </c>
      <c r="J63" s="199">
        <f t="shared" si="13"/>
        <v>0.57690988215425354</v>
      </c>
      <c r="K63" s="199">
        <f t="shared" si="13"/>
        <v>0.49145483711805149</v>
      </c>
      <c r="L63" s="199">
        <f t="shared" si="13"/>
        <v>0.49762367943102404</v>
      </c>
      <c r="M63" s="199">
        <f t="shared" si="13"/>
        <v>0.61561220311932041</v>
      </c>
      <c r="N63" s="199">
        <f t="shared" si="13"/>
        <v>0.5131895710352643</v>
      </c>
      <c r="O63" s="199">
        <f t="shared" si="13"/>
        <v>0.41748422359133991</v>
      </c>
      <c r="P63" s="199">
        <f t="shared" si="13"/>
        <v>0.54327425052729295</v>
      </c>
      <c r="Q63" s="199">
        <f t="shared" si="13"/>
        <v>0.52832063419185771</v>
      </c>
    </row>
    <row r="64" spans="1:17" x14ac:dyDescent="0.25">
      <c r="A64" s="142" t="s">
        <v>284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280</v>
      </c>
      <c r="B65" s="200">
        <f t="shared" ref="B65:Q65" si="15">IF(B$34=0,0,B$34/B$5)</f>
        <v>0.41338270981308428</v>
      </c>
      <c r="C65" s="200">
        <f t="shared" si="15"/>
        <v>0.42322578106707037</v>
      </c>
      <c r="D65" s="200">
        <f t="shared" si="15"/>
        <v>0.38499934009713765</v>
      </c>
      <c r="E65" s="200">
        <f t="shared" si="15"/>
        <v>0.39224834085367505</v>
      </c>
      <c r="F65" s="200">
        <f t="shared" si="15"/>
        <v>0.40828401414169918</v>
      </c>
      <c r="G65" s="200">
        <f t="shared" si="15"/>
        <v>0.35836613848995741</v>
      </c>
      <c r="H65" s="200">
        <f t="shared" si="15"/>
        <v>0.34137239285714843</v>
      </c>
      <c r="I65" s="200">
        <f t="shared" si="15"/>
        <v>0.34421557065909858</v>
      </c>
      <c r="J65" s="200">
        <f t="shared" si="15"/>
        <v>0.12569601648740153</v>
      </c>
      <c r="K65" s="200">
        <f t="shared" si="15"/>
        <v>0.25466558767364655</v>
      </c>
      <c r="L65" s="200">
        <f t="shared" si="15"/>
        <v>0.24529563635600635</v>
      </c>
      <c r="M65" s="200">
        <f t="shared" si="15"/>
        <v>6.6939117394809691E-2</v>
      </c>
      <c r="N65" s="200">
        <f t="shared" si="15"/>
        <v>0.22166577248500693</v>
      </c>
      <c r="O65" s="200">
        <f t="shared" si="15"/>
        <v>0.36718581419663499</v>
      </c>
      <c r="P65" s="200">
        <f t="shared" si="15"/>
        <v>0.17648526880559096</v>
      </c>
      <c r="Q65" s="200">
        <f t="shared" si="15"/>
        <v>0.19965244836910237</v>
      </c>
    </row>
    <row r="66" spans="1:17" x14ac:dyDescent="0.25">
      <c r="A66" s="127" t="s">
        <v>279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278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>IF(B$5=0,0,B$5/TRE_fec!B$5)</f>
        <v>1.3067850657772966</v>
      </c>
      <c r="C71" s="230">
        <f>IF(C$5=0,0,C$5/TRE_fec!C$5)</f>
        <v>1.3355210746321657</v>
      </c>
      <c r="D71" s="230">
        <f>IF(D$5=0,0,D$5/TRE_fec!D$5)</f>
        <v>1.2489320146305816</v>
      </c>
      <c r="E71" s="230">
        <f>IF(E$5=0,0,E$5/TRE_fec!E$5)</f>
        <v>1.2612136079466911</v>
      </c>
      <c r="F71" s="230">
        <f>IF(F$5=0,0,F$5/TRE_fec!F$5)</f>
        <v>1.2948203971428243</v>
      </c>
      <c r="G71" s="230">
        <f>IF(G$5=0,0,G$5/TRE_fec!G$5)</f>
        <v>1.195904560877268</v>
      </c>
      <c r="H71" s="230">
        <f>IF(H$5=0,0,H$5/TRE_fec!H$5)</f>
        <v>1.1648722058887859</v>
      </c>
      <c r="I71" s="230">
        <f>IF(I$5=0,0,I$5/TRE_fec!I$5)</f>
        <v>1.1689708861284767</v>
      </c>
      <c r="J71" s="230">
        <f>IF(J$5=0,0,J$5/TRE_fec!J$5)</f>
        <v>0.8785268988483107</v>
      </c>
      <c r="K71" s="230">
        <f>IF(K$5=0,0,K$5/TRE_fec!K$5)</f>
        <v>1.0264388843934098</v>
      </c>
      <c r="L71" s="230">
        <f>IF(L$5=0,0,L$5/TRE_fec!L$5)</f>
        <v>1.0135887221873812</v>
      </c>
      <c r="M71" s="230">
        <f>IF(M$5=0,0,M$5/TRE_fec!M$5)</f>
        <v>0.8226965975208721</v>
      </c>
      <c r="N71" s="230">
        <f>IF(N$5=0,0,N$5/TRE_fec!N$5)</f>
        <v>0.98266065176905171</v>
      </c>
      <c r="O71" s="230">
        <f>IF(O$5=0,0,O$5/TRE_fec!O$5)</f>
        <v>1.2100256149972086</v>
      </c>
      <c r="P71" s="230">
        <f>IF(P$5=0,0,P$5/TRE_fec!P$5)</f>
        <v>0.93154532871786111</v>
      </c>
      <c r="Q71" s="230">
        <f>IF(Q$5=0,0,Q$5/TRE_fec!Q$5)</f>
        <v>0.95534002435725429</v>
      </c>
    </row>
    <row r="72" spans="1:17" x14ac:dyDescent="0.25">
      <c r="A72" s="132" t="s">
        <v>83</v>
      </c>
      <c r="B72" s="275">
        <f>IF(B$6=0,0,B$6/TRE_fec!B$6)</f>
        <v>0</v>
      </c>
      <c r="C72" s="275">
        <f>IF(C$6=0,0,C$6/TRE_fec!C$6)</f>
        <v>0</v>
      </c>
      <c r="D72" s="275">
        <f>IF(D$6=0,0,D$6/TRE_fec!D$6)</f>
        <v>0</v>
      </c>
      <c r="E72" s="275">
        <f>IF(E$6=0,0,E$6/TRE_fec!E$6)</f>
        <v>0</v>
      </c>
      <c r="F72" s="275">
        <f>IF(F$6=0,0,F$6/TRE_fec!F$6)</f>
        <v>0</v>
      </c>
      <c r="G72" s="275">
        <f>IF(G$6=0,0,G$6/TRE_fec!G$6)</f>
        <v>0</v>
      </c>
      <c r="H72" s="275">
        <f>IF(H$6=0,0,H$6/TRE_fec!H$6)</f>
        <v>0</v>
      </c>
      <c r="I72" s="275">
        <f>IF(I$6=0,0,I$6/TRE_fec!I$6)</f>
        <v>0</v>
      </c>
      <c r="J72" s="275">
        <f>IF(J$6=0,0,J$6/TRE_fec!J$6)</f>
        <v>0</v>
      </c>
      <c r="K72" s="275">
        <f>IF(K$6=0,0,K$6/TRE_fec!K$6)</f>
        <v>0</v>
      </c>
      <c r="L72" s="275">
        <f>IF(L$6=0,0,L$6/TRE_fec!L$6)</f>
        <v>0</v>
      </c>
      <c r="M72" s="275">
        <f>IF(M$6=0,0,M$6/TRE_fec!M$6)</f>
        <v>0</v>
      </c>
      <c r="N72" s="275">
        <f>IF(N$6=0,0,N$6/TRE_fec!N$6)</f>
        <v>0</v>
      </c>
      <c r="O72" s="275">
        <f>IF(O$6=0,0,O$6/TRE_fec!O$6)</f>
        <v>0</v>
      </c>
      <c r="P72" s="275">
        <f>IF(P$6=0,0,P$6/TRE_fec!P$6)</f>
        <v>0</v>
      </c>
      <c r="Q72" s="275">
        <f>IF(Q$6=0,0,Q$6/TRE_fec!Q$6)</f>
        <v>0</v>
      </c>
    </row>
    <row r="73" spans="1:17" x14ac:dyDescent="0.25">
      <c r="A73" s="76" t="s">
        <v>82</v>
      </c>
      <c r="B73" s="274">
        <f>IF(B$7=0,0,B$7/TRE_fec!B$7)</f>
        <v>0</v>
      </c>
      <c r="C73" s="274">
        <f>IF(C$7=0,0,C$7/TRE_fec!C$7)</f>
        <v>0</v>
      </c>
      <c r="D73" s="274">
        <f>IF(D$7=0,0,D$7/TRE_fec!D$7)</f>
        <v>0</v>
      </c>
      <c r="E73" s="274">
        <f>IF(E$7=0,0,E$7/TRE_fec!E$7)</f>
        <v>0</v>
      </c>
      <c r="F73" s="274">
        <f>IF(F$7=0,0,F$7/TRE_fec!F$7)</f>
        <v>0</v>
      </c>
      <c r="G73" s="274">
        <f>IF(G$7=0,0,G$7/TRE_fec!G$7)</f>
        <v>0</v>
      </c>
      <c r="H73" s="274">
        <f>IF(H$7=0,0,H$7/TRE_fec!H$7)</f>
        <v>0</v>
      </c>
      <c r="I73" s="274">
        <f>IF(I$7=0,0,I$7/TRE_fec!I$7)</f>
        <v>0</v>
      </c>
      <c r="J73" s="274">
        <f>IF(J$7=0,0,J$7/TRE_fec!J$7)</f>
        <v>0</v>
      </c>
      <c r="K73" s="274">
        <f>IF(K$7=0,0,K$7/TRE_fec!K$7)</f>
        <v>0</v>
      </c>
      <c r="L73" s="274">
        <f>IF(L$7=0,0,L$7/TRE_fec!L$7)</f>
        <v>0</v>
      </c>
      <c r="M73" s="274">
        <f>IF(M$7=0,0,M$7/TRE_fec!M$7)</f>
        <v>0</v>
      </c>
      <c r="N73" s="274">
        <f>IF(N$7=0,0,N$7/TRE_fec!N$7)</f>
        <v>0</v>
      </c>
      <c r="O73" s="274">
        <f>IF(O$7=0,0,O$7/TRE_fec!O$7)</f>
        <v>0</v>
      </c>
      <c r="P73" s="274">
        <f>IF(P$7=0,0,P$7/TRE_fec!P$7)</f>
        <v>0</v>
      </c>
      <c r="Q73" s="274">
        <f>IF(Q$7=0,0,Q$7/TRE_fec!Q$7)</f>
        <v>0</v>
      </c>
    </row>
    <row r="74" spans="1:17" x14ac:dyDescent="0.25">
      <c r="A74" s="76" t="s">
        <v>81</v>
      </c>
      <c r="B74" s="274">
        <f>IF(B$8=0,0,B$8/TRE_fec!B$8)</f>
        <v>0</v>
      </c>
      <c r="C74" s="274">
        <f>IF(C$8=0,0,C$8/TRE_fec!C$8)</f>
        <v>0</v>
      </c>
      <c r="D74" s="274">
        <f>IF(D$8=0,0,D$8/TRE_fec!D$8)</f>
        <v>0</v>
      </c>
      <c r="E74" s="274">
        <f>IF(E$8=0,0,E$8/TRE_fec!E$8)</f>
        <v>0</v>
      </c>
      <c r="F74" s="274">
        <f>IF(F$8=0,0,F$8/TRE_fec!F$8)</f>
        <v>0</v>
      </c>
      <c r="G74" s="274">
        <f>IF(G$8=0,0,G$8/TRE_fec!G$8)</f>
        <v>0</v>
      </c>
      <c r="H74" s="274">
        <f>IF(H$8=0,0,H$8/TRE_fec!H$8)</f>
        <v>0</v>
      </c>
      <c r="I74" s="274">
        <f>IF(I$8=0,0,I$8/TRE_fec!I$8)</f>
        <v>0</v>
      </c>
      <c r="J74" s="274">
        <f>IF(J$8=0,0,J$8/TRE_fec!J$8)</f>
        <v>0</v>
      </c>
      <c r="K74" s="274">
        <f>IF(K$8=0,0,K$8/TRE_fec!K$8)</f>
        <v>0</v>
      </c>
      <c r="L74" s="274">
        <f>IF(L$8=0,0,L$8/TRE_fec!L$8)</f>
        <v>0</v>
      </c>
      <c r="M74" s="274">
        <f>IF(M$8=0,0,M$8/TRE_fec!M$8)</f>
        <v>0</v>
      </c>
      <c r="N74" s="274">
        <f>IF(N$8=0,0,N$8/TRE_fec!N$8)</f>
        <v>0</v>
      </c>
      <c r="O74" s="274">
        <f>IF(O$8=0,0,O$8/TRE_fec!O$8)</f>
        <v>0</v>
      </c>
      <c r="P74" s="274">
        <f>IF(P$8=0,0,P$8/TRE_fec!P$8)</f>
        <v>0</v>
      </c>
      <c r="Q74" s="274">
        <f>IF(Q$8=0,0,Q$8/TRE_fec!Q$8)</f>
        <v>0</v>
      </c>
    </row>
    <row r="75" spans="1:17" x14ac:dyDescent="0.25">
      <c r="A75" s="76" t="s">
        <v>80</v>
      </c>
      <c r="B75" s="274">
        <f>IF(B$9=0,0,B$9/TRE_fec!B$9)</f>
        <v>0</v>
      </c>
      <c r="C75" s="274">
        <f>IF(C$9=0,0,C$9/TRE_fec!C$9)</f>
        <v>0</v>
      </c>
      <c r="D75" s="274">
        <f>IF(D$9=0,0,D$9/TRE_fec!D$9)</f>
        <v>0</v>
      </c>
      <c r="E75" s="274">
        <f>IF(E$9=0,0,E$9/TRE_fec!E$9)</f>
        <v>0</v>
      </c>
      <c r="F75" s="274">
        <f>IF(F$9=0,0,F$9/TRE_fec!F$9)</f>
        <v>0</v>
      </c>
      <c r="G75" s="274">
        <f>IF(G$9=0,0,G$9/TRE_fec!G$9)</f>
        <v>0</v>
      </c>
      <c r="H75" s="274">
        <f>IF(H$9=0,0,H$9/TRE_fec!H$9)</f>
        <v>0</v>
      </c>
      <c r="I75" s="274">
        <f>IF(I$9=0,0,I$9/TRE_fec!I$9)</f>
        <v>0</v>
      </c>
      <c r="J75" s="274">
        <f>IF(J$9=0,0,J$9/TRE_fec!J$9)</f>
        <v>0</v>
      </c>
      <c r="K75" s="274">
        <f>IF(K$9=0,0,K$9/TRE_fec!K$9)</f>
        <v>0</v>
      </c>
      <c r="L75" s="274">
        <f>IF(L$9=0,0,L$9/TRE_fec!L$9)</f>
        <v>0</v>
      </c>
      <c r="M75" s="274">
        <f>IF(M$9=0,0,M$9/TRE_fec!M$9)</f>
        <v>0</v>
      </c>
      <c r="N75" s="274">
        <f>IF(N$9=0,0,N$9/TRE_fec!N$9)</f>
        <v>0</v>
      </c>
      <c r="O75" s="274">
        <f>IF(O$9=0,0,O$9/TRE_fec!O$9)</f>
        <v>0</v>
      </c>
      <c r="P75" s="274">
        <f>IF(P$9=0,0,P$9/TRE_fec!P$9)</f>
        <v>0</v>
      </c>
      <c r="Q75" s="274">
        <f>IF(Q$9=0,0,Q$9/TRE_fec!Q$9)</f>
        <v>0</v>
      </c>
    </row>
    <row r="76" spans="1:17" x14ac:dyDescent="0.25">
      <c r="A76" s="129" t="s">
        <v>79</v>
      </c>
      <c r="B76" s="273">
        <f>IF(B$10=0,0,B$10/TRE_fec!B$10)</f>
        <v>1.3251222000000002</v>
      </c>
      <c r="C76" s="273">
        <f>IF(C$10=0,0,C$10/TRE_fec!C$10)</f>
        <v>1.3251222</v>
      </c>
      <c r="D76" s="273">
        <f>IF(D$10=0,0,D$10/TRE_fec!D$10)</f>
        <v>1.3251222000000002</v>
      </c>
      <c r="E76" s="273">
        <f>IF(E$10=0,0,E$10/TRE_fec!E$10)</f>
        <v>1.3251222</v>
      </c>
      <c r="F76" s="273">
        <f>IF(F$10=0,0,F$10/TRE_fec!F$10)</f>
        <v>1.3251222</v>
      </c>
      <c r="G76" s="273">
        <f>IF(G$10=0,0,G$10/TRE_fec!G$10)</f>
        <v>1.3251222000000002</v>
      </c>
      <c r="H76" s="273">
        <f>IF(H$10=0,0,H$10/TRE_fec!H$10)</f>
        <v>1.3251222</v>
      </c>
      <c r="I76" s="273">
        <f>IF(I$10=0,0,I$10/TRE_fec!I$10)</f>
        <v>1.3251221999999998</v>
      </c>
      <c r="J76" s="273">
        <f>IF(J$10=0,0,J$10/TRE_fec!J$10)</f>
        <v>1.3251222</v>
      </c>
      <c r="K76" s="273">
        <f>IF(K$10=0,0,K$10/TRE_fec!K$10)</f>
        <v>1.3251222</v>
      </c>
      <c r="L76" s="273">
        <f>IF(L$10=0,0,L$10/TRE_fec!L$10)</f>
        <v>1.3251222</v>
      </c>
      <c r="M76" s="273">
        <f>IF(M$10=0,0,M$10/TRE_fec!M$10)</f>
        <v>1.3251222000000002</v>
      </c>
      <c r="N76" s="273">
        <f>IF(N$10=0,0,N$10/TRE_fec!N$10)</f>
        <v>1.3251222</v>
      </c>
      <c r="O76" s="273">
        <f>IF(O$10=0,0,O$10/TRE_fec!O$10)</f>
        <v>1.3174574241982515</v>
      </c>
      <c r="P76" s="273">
        <f>IF(P$10=0,0,P$10/TRE_fec!P$10)</f>
        <v>1.3251222000000005</v>
      </c>
      <c r="Q76" s="273">
        <f>IF(Q$10=0,0,Q$10/TRE_fec!Q$10)</f>
        <v>1.2999259349236321</v>
      </c>
    </row>
    <row r="77" spans="1:17" x14ac:dyDescent="0.25">
      <c r="A77" s="127" t="s">
        <v>283</v>
      </c>
      <c r="B77" s="296">
        <f>IF(B$15=0,0,B$15/TRE_fec!B$15)</f>
        <v>1.4224644628358105</v>
      </c>
      <c r="C77" s="296">
        <f>IF(C$15=0,0,C$15/TRE_fec!C$15)</f>
        <v>1.4305952830311128</v>
      </c>
      <c r="D77" s="296">
        <f>IF(D$15=0,0,D$15/TRE_fec!D$15)</f>
        <v>1.4257753605414814</v>
      </c>
      <c r="E77" s="296">
        <f>IF(E$15=0,0,E$15/TRE_fec!E$15)</f>
        <v>1.4222934707851824</v>
      </c>
      <c r="F77" s="296">
        <f>IF(F$15=0,0,F$15/TRE_fec!F$15)</f>
        <v>1.4215513828266282</v>
      </c>
      <c r="G77" s="296">
        <f>IF(G$15=0,0,G$15/TRE_fec!G$15)</f>
        <v>1.4241078575329555</v>
      </c>
      <c r="H77" s="296">
        <f>IF(H$15=0,0,H$15/TRE_fec!H$15)</f>
        <v>1.4238540186628326</v>
      </c>
      <c r="I77" s="296">
        <f>IF(I$15=0,0,I$15/TRE_fec!I$15)</f>
        <v>1.4224867896288671</v>
      </c>
      <c r="J77" s="296">
        <f>IF(J$15=0,0,J$15/TRE_fec!J$15)</f>
        <v>1.4257875282888122</v>
      </c>
      <c r="K77" s="296">
        <f>IF(K$15=0,0,K$15/TRE_fec!K$15)</f>
        <v>1.4190852299230665</v>
      </c>
      <c r="L77" s="296">
        <f>IF(L$15=0,0,L$15/TRE_fec!L$15)</f>
        <v>1.4189091120622337</v>
      </c>
      <c r="M77" s="296">
        <f>IF(M$15=0,0,M$15/TRE_fec!M$15)</f>
        <v>1.4247500840450955</v>
      </c>
      <c r="N77" s="296">
        <f>IF(N$15=0,0,N$15/TRE_fec!N$15)</f>
        <v>1.4186431265740846</v>
      </c>
      <c r="O77" s="296">
        <f>IF(O$15=0,0,O$15/TRE_fec!O$15)</f>
        <v>1.4206802761875532</v>
      </c>
      <c r="P77" s="296">
        <f>IF(P$15=0,0,P$15/TRE_fec!P$15)</f>
        <v>1.4236881940920216</v>
      </c>
      <c r="Q77" s="296">
        <f>IF(Q$15=0,0,Q$15/TRE_fec!Q$15)</f>
        <v>1.4184693203048273</v>
      </c>
    </row>
    <row r="78" spans="1:17" x14ac:dyDescent="0.25">
      <c r="A78" s="127" t="s">
        <v>282</v>
      </c>
      <c r="B78" s="296">
        <f>IF(B$23=0,0,B$23/TRE_fec!B$23)</f>
        <v>1.64415636</v>
      </c>
      <c r="C78" s="296">
        <f>IF(C$23=0,0,C$23/TRE_fec!C$23)</f>
        <v>1.64415636</v>
      </c>
      <c r="D78" s="296">
        <f>IF(D$23=0,0,D$23/TRE_fec!D$23)</f>
        <v>1.6441563599999998</v>
      </c>
      <c r="E78" s="296">
        <f>IF(E$23=0,0,E$23/TRE_fec!E$23)</f>
        <v>1.64415636</v>
      </c>
      <c r="F78" s="296">
        <f>IF(F$23=0,0,F$23/TRE_fec!F$23)</f>
        <v>1.64415636</v>
      </c>
      <c r="G78" s="296">
        <f>IF(G$23=0,0,G$23/TRE_fec!G$23)</f>
        <v>1.64415636</v>
      </c>
      <c r="H78" s="296">
        <f>IF(H$23=0,0,H$23/TRE_fec!H$23)</f>
        <v>1.64415636</v>
      </c>
      <c r="I78" s="296">
        <f>IF(I$23=0,0,I$23/TRE_fec!I$23)</f>
        <v>1.6441563599999998</v>
      </c>
      <c r="J78" s="296">
        <f>IF(J$23=0,0,J$23/TRE_fec!J$23)</f>
        <v>1.6441563599999998</v>
      </c>
      <c r="K78" s="296">
        <f>IF(K$23=0,0,K$23/TRE_fec!K$23)</f>
        <v>1.6441563599999998</v>
      </c>
      <c r="L78" s="296">
        <f>IF(L$23=0,0,L$23/TRE_fec!L$23)</f>
        <v>1.6441563599999998</v>
      </c>
      <c r="M78" s="296">
        <f>IF(M$23=0,0,M$23/TRE_fec!M$23)</f>
        <v>1.64415636</v>
      </c>
      <c r="N78" s="296">
        <f>IF(N$23=0,0,N$23/TRE_fec!N$23)</f>
        <v>1.64415636</v>
      </c>
      <c r="O78" s="296">
        <f>IF(O$23=0,0,O$23/TRE_fec!O$23)</f>
        <v>1.64415636</v>
      </c>
      <c r="P78" s="296">
        <f>IF(P$23=0,0,P$23/TRE_fec!P$23)</f>
        <v>1.64415636</v>
      </c>
      <c r="Q78" s="296">
        <f>IF(Q$23=0,0,Q$23/TRE_fec!Q$23)</f>
        <v>1.64415636</v>
      </c>
    </row>
    <row r="79" spans="1:17" x14ac:dyDescent="0.25">
      <c r="A79" s="127" t="s">
        <v>281</v>
      </c>
      <c r="B79" s="296">
        <f>IF(B$26=0,0,B$26/TRE_fec!B$26)</f>
        <v>1.5647005042266433</v>
      </c>
      <c r="C79" s="296">
        <f>IF(C$26=0,0,C$26/TRE_fec!C$26)</f>
        <v>1.5736443469670125</v>
      </c>
      <c r="D79" s="296">
        <f>IF(D$26=0,0,D$26/TRE_fec!D$26)</f>
        <v>1.5683424674846784</v>
      </c>
      <c r="E79" s="296">
        <f>IF(E$26=0,0,E$26/TRE_fec!E$26)</f>
        <v>1.5645124142217062</v>
      </c>
      <c r="F79" s="296">
        <f>IF(F$26=0,0,F$26/TRE_fec!F$26)</f>
        <v>1.5636961228954449</v>
      </c>
      <c r="G79" s="296">
        <f>IF(G$26=0,0,G$26/TRE_fec!G$26)</f>
        <v>1.5665082263725745</v>
      </c>
      <c r="H79" s="296">
        <f>IF(H$26=0,0,H$26/TRE_fec!H$26)</f>
        <v>1.5662290054721941</v>
      </c>
      <c r="I79" s="296">
        <f>IF(I$26=0,0,I$26/TRE_fec!I$26)</f>
        <v>1.5647250635356926</v>
      </c>
      <c r="J79" s="296">
        <f>IF(J$26=0,0,J$26/TRE_fec!J$26)</f>
        <v>1.5683558519177372</v>
      </c>
      <c r="K79" s="296">
        <f>IF(K$26=0,0,K$26/TRE_fec!K$26)</f>
        <v>1.5609833727406817</v>
      </c>
      <c r="L79" s="296">
        <f>IF(L$26=0,0,L$26/TRE_fec!L$26)</f>
        <v>1.5607896443820137</v>
      </c>
      <c r="M79" s="296">
        <f>IF(M$26=0,0,M$26/TRE_fec!M$26)</f>
        <v>1.5672146708382355</v>
      </c>
      <c r="N79" s="296">
        <f>IF(N$26=0,0,N$26/TRE_fec!N$26)</f>
        <v>1.5604970622906531</v>
      </c>
      <c r="O79" s="296">
        <f>IF(O$26=0,0,O$26/TRE_fec!O$26)</f>
        <v>1.5632059506688514</v>
      </c>
      <c r="P79" s="296">
        <f>IF(P$26=0,0,P$26/TRE_fec!P$26)</f>
        <v>1.566046599657257</v>
      </c>
      <c r="Q79" s="296">
        <f>IF(Q$26=0,0,Q$26/TRE_fec!Q$26)</f>
        <v>1.5618420565616977</v>
      </c>
    </row>
    <row r="80" spans="1:17" x14ac:dyDescent="0.25">
      <c r="A80" s="127" t="s">
        <v>280</v>
      </c>
      <c r="B80" s="296">
        <f>IF(B$34=0,0,B$34/TRE_fec!B$34)</f>
        <v>2.7409689333826033</v>
      </c>
      <c r="C80" s="296">
        <f>IF(C$34=0,0,C$34/TRE_fec!C$34)</f>
        <v>2.7046934059078951</v>
      </c>
      <c r="D80" s="296">
        <f>IF(D$34=0,0,D$34/TRE_fec!D$34)</f>
        <v>2.6415867404853026</v>
      </c>
      <c r="E80" s="296">
        <f>IF(E$34=0,0,E$34/TRE_fec!E$34)</f>
        <v>2.4999253852094756</v>
      </c>
      <c r="F80" s="296">
        <f>IF(F$34=0,0,F$34/TRE_fec!F$34)</f>
        <v>2.5537560679053728</v>
      </c>
      <c r="G80" s="296">
        <f>IF(G$34=0,0,G$34/TRE_fec!G$34)</f>
        <v>2.5658063989368101</v>
      </c>
      <c r="H80" s="296">
        <f>IF(H$34=0,0,H$34/TRE_fec!H$34)</f>
        <v>2.6093494249433187</v>
      </c>
      <c r="I80" s="296">
        <f>IF(I$34=0,0,I$34/TRE_fec!I$34)</f>
        <v>2.4932742252683107</v>
      </c>
      <c r="J80" s="296">
        <f>IF(J$34=0,0,J$34/TRE_fec!J$34)</f>
        <v>2.7692073070408174</v>
      </c>
      <c r="K80" s="296">
        <f>IF(K$34=0,0,K$34/TRE_fec!K$34)</f>
        <v>2.4753637708747278</v>
      </c>
      <c r="L80" s="296">
        <f>IF(L$34=0,0,L$34/TRE_fec!L$34)</f>
        <v>2.3384263857218874</v>
      </c>
      <c r="M80" s="296">
        <f>IF(M$34=0,0,M$34/TRE_fec!M$34)</f>
        <v>2.6141745990779262</v>
      </c>
      <c r="N80" s="296">
        <f>IF(N$34=0,0,N$34/TRE_fec!N$34)</f>
        <v>2.4324816584075042</v>
      </c>
      <c r="O80" s="296">
        <f>IF(O$34=0,0,O$34/TRE_fec!O$34)</f>
        <v>2.4158645232603688</v>
      </c>
      <c r="P80" s="296">
        <f>IF(P$34=0,0,P$34/TRE_fec!P$34)</f>
        <v>2.4502868851508266</v>
      </c>
      <c r="Q80" s="296">
        <f>IF(Q$34=0,0,Q$34/TRE_fec!Q$34)</f>
        <v>2.3142993709219906</v>
      </c>
    </row>
    <row r="81" spans="1:17" x14ac:dyDescent="0.25">
      <c r="A81" s="127" t="s">
        <v>279</v>
      </c>
      <c r="B81" s="296">
        <f>IF(B$45=0,0,B$45/TRE_fec!B$45)</f>
        <v>0</v>
      </c>
      <c r="C81" s="296">
        <f>IF(C$45=0,0,C$45/TRE_fec!C$45)</f>
        <v>0</v>
      </c>
      <c r="D81" s="296">
        <f>IF(D$45=0,0,D$45/TRE_fec!D$45)</f>
        <v>0</v>
      </c>
      <c r="E81" s="296">
        <f>IF(E$45=0,0,E$45/TRE_fec!E$45)</f>
        <v>0</v>
      </c>
      <c r="F81" s="296">
        <f>IF(F$45=0,0,F$45/TRE_fec!F$45)</f>
        <v>0</v>
      </c>
      <c r="G81" s="296">
        <f>IF(G$45=0,0,G$45/TRE_fec!G$45)</f>
        <v>0</v>
      </c>
      <c r="H81" s="296">
        <f>IF(H$45=0,0,H$45/TRE_fec!H$45)</f>
        <v>0</v>
      </c>
      <c r="I81" s="296">
        <f>IF(I$45=0,0,I$45/TRE_fec!I$45)</f>
        <v>0</v>
      </c>
      <c r="J81" s="296">
        <f>IF(J$45=0,0,J$45/TRE_fec!J$45)</f>
        <v>0</v>
      </c>
      <c r="K81" s="296">
        <f>IF(K$45=0,0,K$45/TRE_fec!K$45)</f>
        <v>0</v>
      </c>
      <c r="L81" s="296">
        <f>IF(L$45=0,0,L$45/TRE_fec!L$45)</f>
        <v>0</v>
      </c>
      <c r="M81" s="296">
        <f>IF(M$45=0,0,M$45/TRE_fec!M$45)</f>
        <v>0</v>
      </c>
      <c r="N81" s="296">
        <f>IF(N$45=0,0,N$45/TRE_fec!N$45)</f>
        <v>0</v>
      </c>
      <c r="O81" s="296">
        <f>IF(O$45=0,0,O$45/TRE_fec!O$45)</f>
        <v>0</v>
      </c>
      <c r="P81" s="296">
        <f>IF(P$45=0,0,P$45/TRE_fec!P$45)</f>
        <v>0</v>
      </c>
      <c r="Q81" s="296">
        <f>IF(Q$45=0,0,Q$45/TRE_fec!Q$45)</f>
        <v>0</v>
      </c>
    </row>
    <row r="82" spans="1:17" x14ac:dyDescent="0.25">
      <c r="A82" s="72" t="s">
        <v>278</v>
      </c>
      <c r="B82" s="295">
        <f>IF(B$46=0,0,B$46/TRE_fec!B$46)</f>
        <v>0</v>
      </c>
      <c r="C82" s="295">
        <f>IF(C$46=0,0,C$46/TRE_fec!C$46)</f>
        <v>0</v>
      </c>
      <c r="D82" s="295">
        <f>IF(D$46=0,0,D$46/TRE_fec!D$46)</f>
        <v>0</v>
      </c>
      <c r="E82" s="295">
        <f>IF(E$46=0,0,E$46/TRE_fec!E$46)</f>
        <v>0</v>
      </c>
      <c r="F82" s="295">
        <f>IF(F$46=0,0,F$46/TRE_fec!F$46)</f>
        <v>0</v>
      </c>
      <c r="G82" s="295">
        <f>IF(G$46=0,0,G$46/TRE_fec!G$46)</f>
        <v>0</v>
      </c>
      <c r="H82" s="295">
        <f>IF(H$46=0,0,H$46/TRE_fec!H$46)</f>
        <v>0</v>
      </c>
      <c r="I82" s="295">
        <f>IF(I$46=0,0,I$46/TRE_fec!I$46)</f>
        <v>0</v>
      </c>
      <c r="J82" s="295">
        <f>IF(J$46=0,0,J$46/TRE_fec!J$46)</f>
        <v>0</v>
      </c>
      <c r="K82" s="295">
        <f>IF(K$46=0,0,K$46/TRE_fec!K$46)</f>
        <v>0</v>
      </c>
      <c r="L82" s="295">
        <f>IF(L$46=0,0,L$46/TRE_fec!L$46)</f>
        <v>0</v>
      </c>
      <c r="M82" s="295">
        <f>IF(M$46=0,0,M$46/TRE_fec!M$46)</f>
        <v>0</v>
      </c>
      <c r="N82" s="295">
        <f>IF(N$46=0,0,N$46/TRE_fec!N$46)</f>
        <v>0</v>
      </c>
      <c r="O82" s="295">
        <f>IF(O$46=0,0,O$46/TRE_fec!O$46)</f>
        <v>0</v>
      </c>
      <c r="P82" s="295">
        <f>IF(P$46=0,0,P$46/TRE_fec!P$46)</f>
        <v>0</v>
      </c>
      <c r="Q82" s="295">
        <f>IF(Q$46=0,0,Q$46/TRE_fec!Q$46)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64630.724222341625</v>
      </c>
      <c r="C3" s="46">
        <v>63727.401113458371</v>
      </c>
      <c r="D3" s="46">
        <v>61091.062741246598</v>
      </c>
      <c r="E3" s="46">
        <v>57663.718795477442</v>
      </c>
      <c r="F3" s="46">
        <v>57946.745365918352</v>
      </c>
      <c r="G3" s="46">
        <v>55678.517233904182</v>
      </c>
      <c r="H3" s="46">
        <v>55248.671727765417</v>
      </c>
      <c r="I3" s="46">
        <v>56142.769766646277</v>
      </c>
      <c r="J3" s="46">
        <v>53502.642930919254</v>
      </c>
      <c r="K3" s="46">
        <v>47606.882484803195</v>
      </c>
      <c r="L3" s="46">
        <v>48542</v>
      </c>
      <c r="M3" s="46">
        <v>49374.564979616189</v>
      </c>
      <c r="N3" s="46">
        <v>49089.672439796152</v>
      </c>
      <c r="O3" s="46">
        <v>48578.897384936223</v>
      </c>
      <c r="P3" s="46">
        <v>48498.126317433067</v>
      </c>
      <c r="Q3" s="46">
        <v>48870.678172236061</v>
      </c>
    </row>
    <row r="5" spans="1:17" x14ac:dyDescent="0.25">
      <c r="A5" s="31" t="s">
        <v>257</v>
      </c>
      <c r="B5" s="46">
        <v>69590.102643329403</v>
      </c>
      <c r="C5" s="46">
        <v>69271.584330531987</v>
      </c>
      <c r="D5" s="46">
        <v>65397.493506824561</v>
      </c>
      <c r="E5" s="46">
        <v>65539.568757534522</v>
      </c>
      <c r="F5" s="46">
        <v>64771.298403232351</v>
      </c>
      <c r="G5" s="46">
        <v>59748.081288494279</v>
      </c>
      <c r="H5" s="46">
        <v>63563.114248712584</v>
      </c>
      <c r="I5" s="46">
        <v>61478.145919435046</v>
      </c>
      <c r="J5" s="46">
        <v>63095.912146462644</v>
      </c>
      <c r="K5" s="46">
        <v>56118.645934756481</v>
      </c>
      <c r="L5" s="46">
        <v>63999.495002576201</v>
      </c>
      <c r="M5" s="46">
        <v>61100.483409834298</v>
      </c>
      <c r="N5" s="46">
        <v>64264.561627805437</v>
      </c>
      <c r="O5" s="46">
        <v>58621.096945585574</v>
      </c>
      <c r="P5" s="46">
        <v>53704.154735429969</v>
      </c>
      <c r="Q5" s="46">
        <v>57911.623614801545</v>
      </c>
    </row>
    <row r="6" spans="1:17" x14ac:dyDescent="0.25">
      <c r="A6" s="294" t="s">
        <v>256</v>
      </c>
      <c r="B6" s="293">
        <v>86987.628304161743</v>
      </c>
      <c r="C6" s="293">
        <v>91277.14144434678</v>
      </c>
      <c r="D6" s="293">
        <v>86744.432383120933</v>
      </c>
      <c r="E6" s="293">
        <v>97321.223767542178</v>
      </c>
      <c r="F6" s="293">
        <v>87836.960008161754</v>
      </c>
      <c r="G6" s="293">
        <v>86308.841511039296</v>
      </c>
      <c r="H6" s="293">
        <v>74591.404815386835</v>
      </c>
      <c r="I6" s="293">
        <v>70781.132195942977</v>
      </c>
      <c r="J6" s="293">
        <v>67984.994056814758</v>
      </c>
      <c r="K6" s="293">
        <v>71444.707013261213</v>
      </c>
      <c r="L6" s="293">
        <v>71450.315083255176</v>
      </c>
      <c r="M6" s="293">
        <v>66744.486620878015</v>
      </c>
      <c r="N6" s="293">
        <v>67659.637857352514</v>
      </c>
      <c r="O6" s="293">
        <v>68556.84382635208</v>
      </c>
      <c r="P6" s="293">
        <v>58426.059232364132</v>
      </c>
      <c r="Q6" s="293">
        <v>63193.081566981069</v>
      </c>
    </row>
    <row r="7" spans="1:17" x14ac:dyDescent="0.25">
      <c r="A7" s="292" t="s">
        <v>255</v>
      </c>
      <c r="B7" s="291"/>
      <c r="C7" s="291">
        <v>4289.5131401850376</v>
      </c>
      <c r="D7" s="291">
        <v>0</v>
      </c>
      <c r="E7" s="291">
        <v>10576.791384421245</v>
      </c>
      <c r="F7" s="291">
        <v>0</v>
      </c>
      <c r="G7" s="291">
        <v>0</v>
      </c>
      <c r="H7" s="291">
        <v>0</v>
      </c>
      <c r="I7" s="291">
        <v>0</v>
      </c>
      <c r="J7" s="291">
        <v>0</v>
      </c>
      <c r="K7" s="291">
        <v>3459.7129564464558</v>
      </c>
      <c r="L7" s="291">
        <v>6635.5866807238272</v>
      </c>
      <c r="M7" s="291">
        <v>0</v>
      </c>
      <c r="N7" s="291">
        <v>6283.5467032679735</v>
      </c>
      <c r="O7" s="291">
        <v>897.20596899956581</v>
      </c>
      <c r="P7" s="291">
        <v>0</v>
      </c>
      <c r="Q7" s="291">
        <v>5868.7378756993749</v>
      </c>
    </row>
    <row r="8" spans="1:17" x14ac:dyDescent="0.25">
      <c r="A8" s="290" t="s">
        <v>254</v>
      </c>
      <c r="B8" s="289"/>
      <c r="C8" s="289">
        <f>B6+C7-C6</f>
        <v>0</v>
      </c>
      <c r="D8" s="289">
        <f t="shared" ref="D8:Q8" si="0">C6+D7-D6</f>
        <v>4532.7090612258471</v>
      </c>
      <c r="E8" s="289">
        <f t="shared" si="0"/>
        <v>0</v>
      </c>
      <c r="F8" s="289">
        <f t="shared" si="0"/>
        <v>9484.2637593804247</v>
      </c>
      <c r="G8" s="289">
        <f t="shared" si="0"/>
        <v>1528.1184971224575</v>
      </c>
      <c r="H8" s="289">
        <f t="shared" si="0"/>
        <v>11717.436695652461</v>
      </c>
      <c r="I8" s="289">
        <f t="shared" si="0"/>
        <v>3810.2726194438583</v>
      </c>
      <c r="J8" s="289">
        <f t="shared" si="0"/>
        <v>2796.1381391282193</v>
      </c>
      <c r="K8" s="289">
        <f t="shared" si="0"/>
        <v>0</v>
      </c>
      <c r="L8" s="289">
        <f t="shared" si="0"/>
        <v>6629.9786107298569</v>
      </c>
      <c r="M8" s="289">
        <f t="shared" si="0"/>
        <v>4705.8284623771615</v>
      </c>
      <c r="N8" s="289">
        <f t="shared" si="0"/>
        <v>5368.395466793474</v>
      </c>
      <c r="O8" s="289">
        <f t="shared" si="0"/>
        <v>0</v>
      </c>
      <c r="P8" s="289">
        <f t="shared" si="0"/>
        <v>10130.784593987948</v>
      </c>
      <c r="Q8" s="289">
        <f t="shared" si="0"/>
        <v>1101.7155410824344</v>
      </c>
    </row>
    <row r="9" spans="1:17" x14ac:dyDescent="0.25">
      <c r="A9" s="288" t="s">
        <v>253</v>
      </c>
      <c r="B9" s="287">
        <f>B6-B5</f>
        <v>17397.52566083234</v>
      </c>
      <c r="C9" s="287">
        <f t="shared" ref="C9:Q9" si="1">C6-C5</f>
        <v>22005.557113814793</v>
      </c>
      <c r="D9" s="287">
        <f t="shared" si="1"/>
        <v>21346.938876296372</v>
      </c>
      <c r="E9" s="287">
        <f t="shared" si="1"/>
        <v>31781.655010007657</v>
      </c>
      <c r="F9" s="287">
        <f t="shared" si="1"/>
        <v>23065.661604929403</v>
      </c>
      <c r="G9" s="287">
        <f t="shared" si="1"/>
        <v>26560.760222545017</v>
      </c>
      <c r="H9" s="287">
        <f t="shared" si="1"/>
        <v>11028.290566674252</v>
      </c>
      <c r="I9" s="287">
        <f t="shared" si="1"/>
        <v>9302.9862765079306</v>
      </c>
      <c r="J9" s="287">
        <f t="shared" si="1"/>
        <v>4889.0819103521135</v>
      </c>
      <c r="K9" s="287">
        <f t="shared" si="1"/>
        <v>15326.061078504732</v>
      </c>
      <c r="L9" s="287">
        <f t="shared" si="1"/>
        <v>7450.8200806789755</v>
      </c>
      <c r="M9" s="287">
        <f t="shared" si="1"/>
        <v>5644.0032110437169</v>
      </c>
      <c r="N9" s="287">
        <f t="shared" si="1"/>
        <v>3395.0762295470777</v>
      </c>
      <c r="O9" s="287">
        <f t="shared" si="1"/>
        <v>9935.7468807665064</v>
      </c>
      <c r="P9" s="287">
        <f t="shared" si="1"/>
        <v>4721.904496934163</v>
      </c>
      <c r="Q9" s="287">
        <f t="shared" si="1"/>
        <v>5281.457952179524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2473.8237510573117</v>
      </c>
      <c r="C12" s="38">
        <v>2461.8914</v>
      </c>
      <c r="D12" s="38">
        <v>2335.8835199999999</v>
      </c>
      <c r="E12" s="38">
        <v>2334.348</v>
      </c>
      <c r="F12" s="38">
        <v>2309.05305</v>
      </c>
      <c r="G12" s="38">
        <v>2117.4884974963197</v>
      </c>
      <c r="H12" s="38">
        <v>2264.8599299999996</v>
      </c>
      <c r="I12" s="38">
        <v>2197.1768300000003</v>
      </c>
      <c r="J12" s="38">
        <v>2247.0703199999998</v>
      </c>
      <c r="K12" s="38">
        <v>2015.4544500000002</v>
      </c>
      <c r="L12" s="38">
        <v>2238.9876665839338</v>
      </c>
      <c r="M12" s="38">
        <v>2130.362531956403</v>
      </c>
      <c r="N12" s="38">
        <v>2176.5776445340498</v>
      </c>
      <c r="O12" s="38">
        <v>1965.6980137373077</v>
      </c>
      <c r="P12" s="38">
        <v>1809.7305014421268</v>
      </c>
      <c r="Q12" s="38">
        <v>1877.7122685002341</v>
      </c>
    </row>
    <row r="13" spans="1:17" x14ac:dyDescent="0.25">
      <c r="A13" s="55" t="s">
        <v>33</v>
      </c>
      <c r="B13" s="54">
        <v>19.011953833642696</v>
      </c>
      <c r="C13" s="54">
        <v>21.697990000000001</v>
      </c>
      <c r="D13" s="54">
        <v>29.200839999999999</v>
      </c>
      <c r="E13" s="54">
        <v>37.902650000000001</v>
      </c>
      <c r="F13" s="54">
        <v>33.997590000000002</v>
      </c>
      <c r="G13" s="54">
        <v>15.596445061335032</v>
      </c>
      <c r="H13" s="54">
        <v>14.99935</v>
      </c>
      <c r="I13" s="54">
        <v>14.299480000000001</v>
      </c>
      <c r="J13" s="54">
        <v>27.201540000000001</v>
      </c>
      <c r="K13" s="54">
        <v>19.700420000000001</v>
      </c>
      <c r="L13" s="54">
        <v>28.469721449030384</v>
      </c>
      <c r="M13" s="54">
        <v>26.440203184487675</v>
      </c>
      <c r="N13" s="54">
        <v>16.241104343572374</v>
      </c>
      <c r="O13" s="54">
        <v>18.271877409976334</v>
      </c>
      <c r="P13" s="54">
        <v>21.042731620869798</v>
      </c>
      <c r="Q13" s="54">
        <v>16.289003775371857</v>
      </c>
    </row>
    <row r="14" spans="1:17" x14ac:dyDescent="0.25">
      <c r="A14" s="52" t="s">
        <v>32</v>
      </c>
      <c r="B14" s="51">
        <v>114.4043156905247</v>
      </c>
      <c r="C14" s="51">
        <v>122.29151999999999</v>
      </c>
      <c r="D14" s="51">
        <v>103.20954</v>
      </c>
      <c r="E14" s="51">
        <v>162.18321</v>
      </c>
      <c r="F14" s="51">
        <v>161.66249999999999</v>
      </c>
      <c r="G14" s="51">
        <v>172.90045686596622</v>
      </c>
      <c r="H14" s="51">
        <v>177.46265000000002</v>
      </c>
      <c r="I14" s="51">
        <v>154.68004999999999</v>
      </c>
      <c r="J14" s="51">
        <v>160.90099999999998</v>
      </c>
      <c r="K14" s="51">
        <v>122.87954000000001</v>
      </c>
      <c r="L14" s="51">
        <v>114.40795786916641</v>
      </c>
      <c r="M14" s="51">
        <v>98.715631350870339</v>
      </c>
      <c r="N14" s="51">
        <v>95.347725477996164</v>
      </c>
      <c r="O14" s="51">
        <v>111.97176213054328</v>
      </c>
      <c r="P14" s="51">
        <v>91.764844057315599</v>
      </c>
      <c r="Q14" s="51">
        <v>111.89926230530489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40.694859999999998</v>
      </c>
      <c r="D16" s="51">
        <v>30.773140000000001</v>
      </c>
      <c r="E16" s="51">
        <v>81.278180000000006</v>
      </c>
      <c r="F16" s="51">
        <v>74.71163</v>
      </c>
      <c r="G16" s="51">
        <v>83.500520452895728</v>
      </c>
      <c r="H16" s="51">
        <v>93.367180000000005</v>
      </c>
      <c r="I16" s="51">
        <v>75.772189999999995</v>
      </c>
      <c r="J16" s="51">
        <v>88.932940000000002</v>
      </c>
      <c r="K16" s="51">
        <v>68.132689999999997</v>
      </c>
      <c r="L16" s="51">
        <v>62.624866832099251</v>
      </c>
      <c r="M16" s="51">
        <v>52.737500934591104</v>
      </c>
      <c r="N16" s="51">
        <v>51.637615658732784</v>
      </c>
      <c r="O16" s="51">
        <v>70.316868180026688</v>
      </c>
      <c r="P16" s="51">
        <v>57.131557208756419</v>
      </c>
      <c r="Q16" s="51">
        <v>67.018965290911297</v>
      </c>
    </row>
    <row r="17" spans="1:17" x14ac:dyDescent="0.25">
      <c r="A17" s="53" t="s">
        <v>76</v>
      </c>
      <c r="B17" s="51">
        <v>95.296824151779845</v>
      </c>
      <c r="C17" s="51">
        <v>62.497599999999998</v>
      </c>
      <c r="D17" s="51">
        <v>54.25347</v>
      </c>
      <c r="E17" s="51">
        <v>66.602770000000007</v>
      </c>
      <c r="F17" s="51">
        <v>70.741910000000004</v>
      </c>
      <c r="G17" s="51">
        <v>78.890743036586528</v>
      </c>
      <c r="H17" s="51">
        <v>71.695220000000006</v>
      </c>
      <c r="I17" s="51">
        <v>64.607650000000007</v>
      </c>
      <c r="J17" s="51">
        <v>60.472569999999997</v>
      </c>
      <c r="K17" s="51">
        <v>47.139890000000001</v>
      </c>
      <c r="L17" s="51">
        <v>45.095477318062962</v>
      </c>
      <c r="M17" s="51">
        <v>44.067359449371629</v>
      </c>
      <c r="N17" s="51">
        <v>38.933199545454009</v>
      </c>
      <c r="O17" s="51">
        <v>36.877918718888047</v>
      </c>
      <c r="P17" s="51">
        <v>31.767141702303899</v>
      </c>
      <c r="Q17" s="51">
        <v>42.014187323497758</v>
      </c>
    </row>
    <row r="18" spans="1:17" x14ac:dyDescent="0.25">
      <c r="A18" s="53" t="s">
        <v>29</v>
      </c>
      <c r="B18" s="51">
        <v>19.107491538744849</v>
      </c>
      <c r="C18" s="51">
        <v>19.099060000000001</v>
      </c>
      <c r="D18" s="51">
        <v>18.182929999999999</v>
      </c>
      <c r="E18" s="51">
        <v>14.30226</v>
      </c>
      <c r="F18" s="51">
        <v>16.208960000000001</v>
      </c>
      <c r="G18" s="51">
        <v>10.509193376483971</v>
      </c>
      <c r="H18" s="51">
        <v>12.40025</v>
      </c>
      <c r="I18" s="51">
        <v>14.30021</v>
      </c>
      <c r="J18" s="51">
        <v>11.49549</v>
      </c>
      <c r="K18" s="51">
        <v>7.6069599999999999</v>
      </c>
      <c r="L18" s="51">
        <v>6.6876137190041955</v>
      </c>
      <c r="M18" s="51">
        <v>1.9107709669076089</v>
      </c>
      <c r="N18" s="51">
        <v>4.7769102738093654</v>
      </c>
      <c r="O18" s="51">
        <v>4.7769752316285334</v>
      </c>
      <c r="P18" s="51">
        <v>2.8661451462552723</v>
      </c>
      <c r="Q18" s="51">
        <v>2.8661096908958261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1065.6025445958305</v>
      </c>
      <c r="C20" s="51">
        <v>1057.5554400000001</v>
      </c>
      <c r="D20" s="51">
        <v>956.98447999999996</v>
      </c>
      <c r="E20" s="51">
        <v>945.43236999999999</v>
      </c>
      <c r="F20" s="51">
        <v>925.55475000000001</v>
      </c>
      <c r="G20" s="51">
        <v>887.26515634861698</v>
      </c>
      <c r="H20" s="51">
        <v>897.05412999999999</v>
      </c>
      <c r="I20" s="51">
        <v>851.95698000000004</v>
      </c>
      <c r="J20" s="51">
        <v>569.95056999999997</v>
      </c>
      <c r="K20" s="51">
        <v>610.49338999999998</v>
      </c>
      <c r="L20" s="51">
        <v>723.88187839298882</v>
      </c>
      <c r="M20" s="51">
        <v>655.29718567534928</v>
      </c>
      <c r="N20" s="51">
        <v>755.90212291268017</v>
      </c>
      <c r="O20" s="51">
        <v>757.7480434586638</v>
      </c>
      <c r="P20" s="51">
        <v>578.48430220744376</v>
      </c>
      <c r="Q20" s="51">
        <v>631.83514561389904</v>
      </c>
    </row>
    <row r="21" spans="1:17" x14ac:dyDescent="0.25">
      <c r="A21" s="53" t="s">
        <v>66</v>
      </c>
      <c r="B21" s="51">
        <v>1065.6025445958305</v>
      </c>
      <c r="C21" s="51">
        <v>1057.5554400000001</v>
      </c>
      <c r="D21" s="51">
        <v>956.98447999999996</v>
      </c>
      <c r="E21" s="51">
        <v>945.43236999999999</v>
      </c>
      <c r="F21" s="51">
        <v>925.55475000000001</v>
      </c>
      <c r="G21" s="51">
        <v>887.26515634861698</v>
      </c>
      <c r="H21" s="51">
        <v>897.05412999999999</v>
      </c>
      <c r="I21" s="51">
        <v>851.95698000000004</v>
      </c>
      <c r="J21" s="51">
        <v>569.95056999999997</v>
      </c>
      <c r="K21" s="51">
        <v>610.49338999999998</v>
      </c>
      <c r="L21" s="51">
        <v>723.88187839298882</v>
      </c>
      <c r="M21" s="51">
        <v>655.29718567534928</v>
      </c>
      <c r="N21" s="51">
        <v>755.90212291268017</v>
      </c>
      <c r="O21" s="51">
        <v>757.7480434586638</v>
      </c>
      <c r="P21" s="51">
        <v>578.48430220744376</v>
      </c>
      <c r="Q21" s="51">
        <v>631.83514561389904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17.053602024976733</v>
      </c>
      <c r="H23" s="51">
        <v>7.0992600000000001</v>
      </c>
      <c r="I23" s="51">
        <v>9.2997899999999998</v>
      </c>
      <c r="J23" s="51">
        <v>1.50027</v>
      </c>
      <c r="K23" s="51">
        <v>1.7000999999999999</v>
      </c>
      <c r="L23" s="51">
        <v>1.9823995585817928</v>
      </c>
      <c r="M23" s="51">
        <v>1.5763921668751371</v>
      </c>
      <c r="N23" s="51">
        <v>2.9855679258353987</v>
      </c>
      <c r="O23" s="51">
        <v>2.9855953511693847</v>
      </c>
      <c r="P23" s="51">
        <v>2.9617205248267808</v>
      </c>
      <c r="Q23" s="51">
        <v>2.913896390128337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17.053602024976733</v>
      </c>
      <c r="H24" s="51">
        <v>7.0992600000000001</v>
      </c>
      <c r="I24" s="51">
        <v>9.2997899999999998</v>
      </c>
      <c r="J24" s="51">
        <v>1.50027</v>
      </c>
      <c r="K24" s="51">
        <v>1.7000999999999999</v>
      </c>
      <c r="L24" s="51">
        <v>1.9823995585817928</v>
      </c>
      <c r="M24" s="51">
        <v>1.5763921668751371</v>
      </c>
      <c r="N24" s="51">
        <v>2.9855679258353987</v>
      </c>
      <c r="O24" s="51">
        <v>2.9855953511693847</v>
      </c>
      <c r="P24" s="51">
        <v>2.9617205248267808</v>
      </c>
      <c r="Q24" s="51">
        <v>2.913896390128337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1274.8049369373139</v>
      </c>
      <c r="C30" s="62">
        <v>1260.34645</v>
      </c>
      <c r="D30" s="62">
        <v>1246.48866</v>
      </c>
      <c r="E30" s="62">
        <v>1188.8297700000001</v>
      </c>
      <c r="F30" s="62">
        <v>1187.8382099999999</v>
      </c>
      <c r="G30" s="62">
        <v>1024.6728371954248</v>
      </c>
      <c r="H30" s="62">
        <v>1168.2445399999999</v>
      </c>
      <c r="I30" s="62">
        <v>1166.9405300000001</v>
      </c>
      <c r="J30" s="62">
        <v>1487.51694</v>
      </c>
      <c r="K30" s="62">
        <v>1260.681</v>
      </c>
      <c r="L30" s="62">
        <v>1370.2457093141663</v>
      </c>
      <c r="M30" s="62">
        <v>1348.3331195788205</v>
      </c>
      <c r="N30" s="62">
        <v>1306.1011238739654</v>
      </c>
      <c r="O30" s="62">
        <v>1074.7207353869549</v>
      </c>
      <c r="P30" s="62">
        <v>1115.4769030316709</v>
      </c>
      <c r="Q30" s="62">
        <v>1114.7749604155301</v>
      </c>
    </row>
    <row r="32" spans="1:17" x14ac:dyDescent="0.25">
      <c r="A32" s="31" t="s">
        <v>63</v>
      </c>
      <c r="B32" s="70">
        <v>2945.3005895652332</v>
      </c>
      <c r="C32" s="70">
        <v>2944.1698886571849</v>
      </c>
      <c r="D32" s="70">
        <v>2686.4901361513803</v>
      </c>
      <c r="E32" s="70">
        <v>2856.8316981563285</v>
      </c>
      <c r="F32" s="70">
        <v>2795.3076622089243</v>
      </c>
      <c r="G32" s="70">
        <v>2652.9571510855408</v>
      </c>
      <c r="H32" s="70">
        <v>2683.4679706874044</v>
      </c>
      <c r="I32" s="70">
        <v>2512.0933661915283</v>
      </c>
      <c r="J32" s="70">
        <v>1920.369128448312</v>
      </c>
      <c r="K32" s="70">
        <v>1872.7640467175881</v>
      </c>
      <c r="L32" s="70">
        <v>2154.1696534249613</v>
      </c>
      <c r="M32" s="70">
        <v>1939.2832483274844</v>
      </c>
      <c r="N32" s="70">
        <v>2120.3467842658597</v>
      </c>
      <c r="O32" s="70">
        <v>2176.7521096173864</v>
      </c>
      <c r="P32" s="70">
        <v>1711.4645021373692</v>
      </c>
      <c r="Q32" s="70">
        <v>1873.390339069801</v>
      </c>
    </row>
    <row r="34" spans="1:17" x14ac:dyDescent="0.25">
      <c r="A34" s="184" t="s">
        <v>252</v>
      </c>
      <c r="B34" s="190">
        <f t="shared" ref="B34:Q34" si="2">IF(B$12=0,"",B$12/B$3*1000)</f>
        <v>38.276280837375445</v>
      </c>
      <c r="C34" s="190">
        <f t="shared" si="2"/>
        <v>38.631598919543599</v>
      </c>
      <c r="D34" s="190">
        <f t="shared" si="2"/>
        <v>38.236092403462003</v>
      </c>
      <c r="E34" s="190">
        <f t="shared" si="2"/>
        <v>40.48209253169226</v>
      </c>
      <c r="F34" s="190">
        <f t="shared" si="2"/>
        <v>39.847847112360519</v>
      </c>
      <c r="G34" s="190">
        <f t="shared" si="2"/>
        <v>38.030619396719899</v>
      </c>
      <c r="H34" s="190">
        <f t="shared" si="2"/>
        <v>40.993925449646355</v>
      </c>
      <c r="I34" s="190">
        <f t="shared" si="2"/>
        <v>39.135526072768073</v>
      </c>
      <c r="J34" s="190">
        <f t="shared" si="2"/>
        <v>41.999239605814211</v>
      </c>
      <c r="K34" s="190">
        <f t="shared" si="2"/>
        <v>42.335358771777635</v>
      </c>
      <c r="L34" s="190">
        <f t="shared" si="2"/>
        <v>46.124751072966376</v>
      </c>
      <c r="M34" s="190">
        <f t="shared" si="2"/>
        <v>43.146963073718268</v>
      </c>
      <c r="N34" s="190">
        <f t="shared" si="2"/>
        <v>44.338809699808387</v>
      </c>
      <c r="O34" s="190">
        <f t="shared" si="2"/>
        <v>40.464031082493221</v>
      </c>
      <c r="P34" s="190">
        <f t="shared" si="2"/>
        <v>37.315472552423202</v>
      </c>
      <c r="Q34" s="190">
        <f t="shared" si="2"/>
        <v>38.422062855002125</v>
      </c>
    </row>
    <row r="35" spans="1:17" x14ac:dyDescent="0.25">
      <c r="A35" s="286" t="s">
        <v>251</v>
      </c>
      <c r="B35" s="285">
        <f t="shared" ref="B35:Q35" si="3">IF(B$12=0,"",B$12/B$5*1000)</f>
        <v>35.548499816653759</v>
      </c>
      <c r="C35" s="285">
        <f t="shared" si="3"/>
        <v>35.539701073574292</v>
      </c>
      <c r="D35" s="285">
        <f t="shared" si="3"/>
        <v>35.718242316981744</v>
      </c>
      <c r="E35" s="285">
        <f t="shared" si="3"/>
        <v>35.617384188717907</v>
      </c>
      <c r="F35" s="285">
        <f t="shared" si="3"/>
        <v>35.649324730608903</v>
      </c>
      <c r="G35" s="285">
        <f t="shared" si="3"/>
        <v>35.440276103127111</v>
      </c>
      <c r="H35" s="285">
        <f t="shared" si="3"/>
        <v>35.631670297618754</v>
      </c>
      <c r="I35" s="285">
        <f t="shared" si="3"/>
        <v>35.739152460442178</v>
      </c>
      <c r="J35" s="285">
        <f t="shared" si="3"/>
        <v>35.613564231925885</v>
      </c>
      <c r="K35" s="285">
        <f t="shared" si="3"/>
        <v>35.914167500462625</v>
      </c>
      <c r="L35" s="285">
        <f t="shared" si="3"/>
        <v>34.984458338207304</v>
      </c>
      <c r="M35" s="285">
        <f t="shared" si="3"/>
        <v>34.866541360514262</v>
      </c>
      <c r="N35" s="285">
        <f t="shared" si="3"/>
        <v>33.869018778030643</v>
      </c>
      <c r="O35" s="285">
        <f t="shared" si="3"/>
        <v>33.532262549811151</v>
      </c>
      <c r="P35" s="285">
        <f t="shared" si="3"/>
        <v>33.698147012231111</v>
      </c>
      <c r="Q35" s="285">
        <f t="shared" si="3"/>
        <v>32.423754529657366</v>
      </c>
    </row>
    <row r="36" spans="1:17" x14ac:dyDescent="0.25">
      <c r="A36" s="286" t="s">
        <v>250</v>
      </c>
      <c r="B36" s="285">
        <f>IF(MAE_ued!B$5=0,"",MAE_ued!B$5/B$5*1000)</f>
        <v>19.246501885753517</v>
      </c>
      <c r="C36" s="285">
        <f>IF(MAE_ued!C$5=0,"",MAE_ued!C$5/C$5*1000)</f>
        <v>19.246501885753521</v>
      </c>
      <c r="D36" s="285">
        <f>IF(MAE_ued!D$5=0,"",MAE_ued!D$5/D$5*1000)</f>
        <v>19.246501885753514</v>
      </c>
      <c r="E36" s="285">
        <f>IF(MAE_ued!E$5=0,"",MAE_ued!E$5/E$5*1000)</f>
        <v>19.246501885753517</v>
      </c>
      <c r="F36" s="285">
        <f>IF(MAE_ued!F$5=0,"",MAE_ued!F$5/F$5*1000)</f>
        <v>19.246501885753517</v>
      </c>
      <c r="G36" s="285">
        <f>IF(MAE_ued!G$5=0,"",MAE_ued!G$5/G$5*1000)</f>
        <v>19.246501885753514</v>
      </c>
      <c r="H36" s="285">
        <f>IF(MAE_ued!H$5=0,"",MAE_ued!H$5/H$5*1000)</f>
        <v>19.246501885753514</v>
      </c>
      <c r="I36" s="285">
        <f>IF(MAE_ued!I$5=0,"",MAE_ued!I$5/I$5*1000)</f>
        <v>19.246501885753517</v>
      </c>
      <c r="J36" s="285">
        <f>IF(MAE_ued!J$5=0,"",MAE_ued!J$5/J$5*1000)</f>
        <v>19.246501885753517</v>
      </c>
      <c r="K36" s="285">
        <f>IF(MAE_ued!K$5=0,"",MAE_ued!K$5/K$5*1000)</f>
        <v>19.246501885753514</v>
      </c>
      <c r="L36" s="285">
        <f>IF(MAE_ued!L$5=0,"",MAE_ued!L$5/L$5*1000)</f>
        <v>19.246501885753517</v>
      </c>
      <c r="M36" s="285">
        <f>IF(MAE_ued!M$5=0,"",MAE_ued!M$5/M$5*1000)</f>
        <v>19.246501885753517</v>
      </c>
      <c r="N36" s="285">
        <f>IF(MAE_ued!N$5=0,"",MAE_ued!N$5/N$5*1000)</f>
        <v>19.246501885753517</v>
      </c>
      <c r="O36" s="285">
        <f>IF(MAE_ued!O$5=0,"",MAE_ued!O$5/O$5*1000)</f>
        <v>19.246501885753514</v>
      </c>
      <c r="P36" s="285">
        <f>IF(MAE_ued!P$5=0,"",MAE_ued!P$5/P$5*1000)</f>
        <v>19.246501885753514</v>
      </c>
      <c r="Q36" s="285">
        <f>IF(MAE_ued!Q$5=0,"",MAE_ued!Q$5/Q$5*1000)</f>
        <v>19.246501885753514</v>
      </c>
    </row>
    <row r="37" spans="1:17" x14ac:dyDescent="0.25">
      <c r="A37" s="284" t="s">
        <v>60</v>
      </c>
      <c r="B37" s="283">
        <f t="shared" ref="B37:Q37" si="4">IF(B$12=0,"",B$32/B$12)</f>
        <v>1.1905862688505648</v>
      </c>
      <c r="C37" s="283">
        <f t="shared" si="4"/>
        <v>1.1958975479816798</v>
      </c>
      <c r="D37" s="283">
        <f t="shared" si="4"/>
        <v>1.1500959329305001</v>
      </c>
      <c r="E37" s="283">
        <f t="shared" si="4"/>
        <v>1.2238242533488275</v>
      </c>
      <c r="F37" s="283">
        <f t="shared" si="4"/>
        <v>1.2105861587757476</v>
      </c>
      <c r="G37" s="283">
        <f t="shared" si="4"/>
        <v>1.2528791321522406</v>
      </c>
      <c r="H37" s="283">
        <f t="shared" si="4"/>
        <v>1.1848273419219373</v>
      </c>
      <c r="I37" s="283">
        <f t="shared" si="4"/>
        <v>1.1433278067981119</v>
      </c>
      <c r="J37" s="283">
        <f t="shared" si="4"/>
        <v>0.85461016122019373</v>
      </c>
      <c r="K37" s="283">
        <f t="shared" si="4"/>
        <v>0.92920187142784993</v>
      </c>
      <c r="L37" s="283">
        <f t="shared" si="4"/>
        <v>0.96211769523126456</v>
      </c>
      <c r="M37" s="283">
        <f t="shared" si="4"/>
        <v>0.91030668219017052</v>
      </c>
      <c r="N37" s="283">
        <f t="shared" si="4"/>
        <v>0.97416547008584764</v>
      </c>
      <c r="O37" s="283">
        <f t="shared" si="4"/>
        <v>1.107368524770908</v>
      </c>
      <c r="P37" s="283">
        <f t="shared" si="4"/>
        <v>0.94570130788730589</v>
      </c>
      <c r="Q37" s="283">
        <f t="shared" si="4"/>
        <v>0.99769830047822761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2473.8237510573117</v>
      </c>
      <c r="C5" s="96">
        <v>2461.8914000000004</v>
      </c>
      <c r="D5" s="96">
        <v>2335.8835199999999</v>
      </c>
      <c r="E5" s="96">
        <v>2334.348</v>
      </c>
      <c r="F5" s="96">
        <v>2309.05305</v>
      </c>
      <c r="G5" s="96">
        <v>2117.4884974963197</v>
      </c>
      <c r="H5" s="96">
        <v>2264.8599299999996</v>
      </c>
      <c r="I5" s="96">
        <v>2197.1768300000003</v>
      </c>
      <c r="J5" s="96">
        <v>2247.0703200000003</v>
      </c>
      <c r="K5" s="96">
        <v>2015.4544500000002</v>
      </c>
      <c r="L5" s="96">
        <v>2238.9876665839338</v>
      </c>
      <c r="M5" s="96">
        <v>2130.3625319564035</v>
      </c>
      <c r="N5" s="96">
        <v>2176.5776445340498</v>
      </c>
      <c r="O5" s="96">
        <v>1965.6980137373075</v>
      </c>
      <c r="P5" s="96">
        <v>1809.7305014421268</v>
      </c>
      <c r="Q5" s="96">
        <v>1877.7122685002341</v>
      </c>
    </row>
    <row r="6" spans="1:17" x14ac:dyDescent="0.25">
      <c r="A6" s="132" t="s">
        <v>83</v>
      </c>
      <c r="B6" s="160">
        <v>62.851979919743982</v>
      </c>
      <c r="C6" s="160">
        <v>62.548816895810297</v>
      </c>
      <c r="D6" s="160">
        <v>59.347358125716198</v>
      </c>
      <c r="E6" s="160">
        <v>59.308345454678047</v>
      </c>
      <c r="F6" s="160">
        <v>58.665681364808499</v>
      </c>
      <c r="G6" s="160">
        <v>53.798636409746493</v>
      </c>
      <c r="H6" s="160">
        <v>57.5428749847486</v>
      </c>
      <c r="I6" s="160">
        <v>55.823263051890486</v>
      </c>
      <c r="J6" s="160">
        <v>57.090897672289628</v>
      </c>
      <c r="K6" s="160">
        <v>51.206276343016619</v>
      </c>
      <c r="L6" s="160">
        <v>56.88554320029553</v>
      </c>
      <c r="M6" s="160">
        <v>54.125724608744264</v>
      </c>
      <c r="N6" s="160">
        <v>55.299903378140222</v>
      </c>
      <c r="O6" s="160">
        <v>49.942123821429682</v>
      </c>
      <c r="P6" s="160">
        <v>45.979486246008477</v>
      </c>
      <c r="Q6" s="160">
        <v>47.706686357260814</v>
      </c>
    </row>
    <row r="7" spans="1:17" x14ac:dyDescent="0.25">
      <c r="A7" s="76" t="s">
        <v>82</v>
      </c>
      <c r="B7" s="159">
        <v>85.478692690851815</v>
      </c>
      <c r="C7" s="159">
        <v>85.06639097830201</v>
      </c>
      <c r="D7" s="159">
        <v>80.712407050974036</v>
      </c>
      <c r="E7" s="159">
        <v>80.659349818362145</v>
      </c>
      <c r="F7" s="159">
        <v>79.78532665613956</v>
      </c>
      <c r="G7" s="159">
        <v>73.166145517255231</v>
      </c>
      <c r="H7" s="159">
        <v>78.258309979258101</v>
      </c>
      <c r="I7" s="159">
        <v>75.919637750571056</v>
      </c>
      <c r="J7" s="159">
        <v>77.643620834313893</v>
      </c>
      <c r="K7" s="159">
        <v>69.6405358265026</v>
      </c>
      <c r="L7" s="159">
        <v>77.36433875240192</v>
      </c>
      <c r="M7" s="159">
        <v>73.610985467892206</v>
      </c>
      <c r="N7" s="159">
        <v>75.207868594270707</v>
      </c>
      <c r="O7" s="159">
        <v>67.921288397144366</v>
      </c>
      <c r="P7" s="159">
        <v>62.532101294571525</v>
      </c>
      <c r="Q7" s="159">
        <v>64.881093445874711</v>
      </c>
    </row>
    <row r="8" spans="1:17" x14ac:dyDescent="0.25">
      <c r="A8" s="76" t="s">
        <v>81</v>
      </c>
      <c r="B8" s="159">
        <v>105.59132626516988</v>
      </c>
      <c r="C8" s="159">
        <v>105.0820123849613</v>
      </c>
      <c r="D8" s="159">
        <v>99.703561651203202</v>
      </c>
      <c r="E8" s="159">
        <v>99.638020363859113</v>
      </c>
      <c r="F8" s="159">
        <v>98.558344692878265</v>
      </c>
      <c r="G8" s="159">
        <v>90.381709168374101</v>
      </c>
      <c r="H8" s="159">
        <v>96.672029974377637</v>
      </c>
      <c r="I8" s="159">
        <v>93.783081927176013</v>
      </c>
      <c r="J8" s="159">
        <v>95.912708089446568</v>
      </c>
      <c r="K8" s="159">
        <v>86.026544256267911</v>
      </c>
      <c r="L8" s="159">
        <v>95.567712576496476</v>
      </c>
      <c r="M8" s="159">
        <v>90.93121734269036</v>
      </c>
      <c r="N8" s="159">
        <v>92.903837675275568</v>
      </c>
      <c r="O8" s="159">
        <v>83.902768020001858</v>
      </c>
      <c r="P8" s="159">
        <v>77.245536893294229</v>
      </c>
      <c r="Q8" s="159">
        <v>80.147233080198163</v>
      </c>
    </row>
    <row r="9" spans="1:17" x14ac:dyDescent="0.25">
      <c r="A9" s="76" t="s">
        <v>80</v>
      </c>
      <c r="B9" s="159">
        <v>65.366059116533734</v>
      </c>
      <c r="C9" s="159">
        <v>65.050769571642704</v>
      </c>
      <c r="D9" s="159">
        <v>61.721252450744842</v>
      </c>
      <c r="E9" s="159">
        <v>61.680679272865163</v>
      </c>
      <c r="F9" s="159">
        <v>61.012308619400834</v>
      </c>
      <c r="G9" s="159">
        <v>55.950581866136346</v>
      </c>
      <c r="H9" s="159">
        <v>59.844589984138537</v>
      </c>
      <c r="I9" s="159">
        <v>58.056193573966098</v>
      </c>
      <c r="J9" s="159">
        <v>59.374533579181204</v>
      </c>
      <c r="K9" s="159">
        <v>53.254527396737281</v>
      </c>
      <c r="L9" s="159">
        <v>59.160964928307344</v>
      </c>
      <c r="M9" s="159">
        <v>56.290753593094031</v>
      </c>
      <c r="N9" s="159">
        <v>57.511899513265824</v>
      </c>
      <c r="O9" s="159">
        <v>51.93980877428686</v>
      </c>
      <c r="P9" s="159">
        <v>47.818665695848807</v>
      </c>
      <c r="Q9" s="159">
        <v>49.614953811551246</v>
      </c>
    </row>
    <row r="10" spans="1:17" x14ac:dyDescent="0.25">
      <c r="A10" s="129" t="s">
        <v>79</v>
      </c>
      <c r="B10" s="158">
        <v>67.880138313323499</v>
      </c>
      <c r="C10" s="158">
        <v>67.552722247475117</v>
      </c>
      <c r="D10" s="158">
        <v>64.095146775773514</v>
      </c>
      <c r="E10" s="158">
        <v>64.053013091052293</v>
      </c>
      <c r="F10" s="158">
        <v>63.358935873993175</v>
      </c>
      <c r="G10" s="158">
        <v>58.102527322526214</v>
      </c>
      <c r="H10" s="158">
        <v>62.146304983528488</v>
      </c>
      <c r="I10" s="158">
        <v>60.289124096041732</v>
      </c>
      <c r="J10" s="158">
        <v>61.658169486072794</v>
      </c>
      <c r="K10" s="158">
        <v>55.30277845045795</v>
      </c>
      <c r="L10" s="158">
        <v>61.436386656319172</v>
      </c>
      <c r="M10" s="158">
        <v>58.455782577443806</v>
      </c>
      <c r="N10" s="158">
        <v>59.723895648391441</v>
      </c>
      <c r="O10" s="158">
        <v>53.937493727144052</v>
      </c>
      <c r="P10" s="158">
        <v>49.657845145689151</v>
      </c>
      <c r="Q10" s="158">
        <v>51.523221265841684</v>
      </c>
    </row>
    <row r="11" spans="1:17" x14ac:dyDescent="0.25">
      <c r="A11" s="92" t="s">
        <v>125</v>
      </c>
      <c r="B11" s="91">
        <v>13.5760276626647</v>
      </c>
      <c r="C11" s="91">
        <v>13.510544449495024</v>
      </c>
      <c r="D11" s="91">
        <v>12.819029355154701</v>
      </c>
      <c r="E11" s="91">
        <v>12.81060261821046</v>
      </c>
      <c r="F11" s="91">
        <v>12.671787174798636</v>
      </c>
      <c r="G11" s="91">
        <v>11.620505464505243</v>
      </c>
      <c r="H11" s="91">
        <v>12.429260996705699</v>
      </c>
      <c r="I11" s="91">
        <v>12.057824819208346</v>
      </c>
      <c r="J11" s="91">
        <v>12.331633897214559</v>
      </c>
      <c r="K11" s="91">
        <v>11.06055569009159</v>
      </c>
      <c r="L11" s="91">
        <v>12.287277331263835</v>
      </c>
      <c r="M11" s="91">
        <v>11.691156515488762</v>
      </c>
      <c r="N11" s="91">
        <v>11.944779129678288</v>
      </c>
      <c r="O11" s="91">
        <v>10.787498745428811</v>
      </c>
      <c r="P11" s="91">
        <v>9.9315690291378314</v>
      </c>
      <c r="Q11" s="91">
        <v>10.304644253168338</v>
      </c>
    </row>
    <row r="12" spans="1:17" x14ac:dyDescent="0.25">
      <c r="A12" s="92" t="s">
        <v>26</v>
      </c>
      <c r="B12" s="91">
        <v>20.36404149399705</v>
      </c>
      <c r="C12" s="91">
        <v>20.265816674242533</v>
      </c>
      <c r="D12" s="91">
        <v>19.228544032732049</v>
      </c>
      <c r="E12" s="91">
        <v>19.215903927315686</v>
      </c>
      <c r="F12" s="91">
        <v>19.007680762197953</v>
      </c>
      <c r="G12" s="91">
        <v>17.430758196757864</v>
      </c>
      <c r="H12" s="91">
        <v>18.643891495058547</v>
      </c>
      <c r="I12" s="91">
        <v>18.086737228812517</v>
      </c>
      <c r="J12" s="91">
        <v>18.497450845821838</v>
      </c>
      <c r="K12" s="91">
        <v>16.590833535137385</v>
      </c>
      <c r="L12" s="91">
        <v>18.430915996895752</v>
      </c>
      <c r="M12" s="91">
        <v>17.536734773233142</v>
      </c>
      <c r="N12" s="91">
        <v>17.917168694517432</v>
      </c>
      <c r="O12" s="91">
        <v>16.181248118143216</v>
      </c>
      <c r="P12" s="91">
        <v>14.897353543706744</v>
      </c>
      <c r="Q12" s="91">
        <v>15.456966379752505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33.94006915666175</v>
      </c>
      <c r="C14" s="157">
        <v>33.776361123737559</v>
      </c>
      <c r="D14" s="157">
        <v>32.047573387886757</v>
      </c>
      <c r="E14" s="157">
        <v>32.026506545526146</v>
      </c>
      <c r="F14" s="157">
        <v>31.679467936996584</v>
      </c>
      <c r="G14" s="157">
        <v>29.051263661263107</v>
      </c>
      <c r="H14" s="157">
        <v>31.07315249176424</v>
      </c>
      <c r="I14" s="157">
        <v>30.144562048020866</v>
      </c>
      <c r="J14" s="157">
        <v>30.829084743036397</v>
      </c>
      <c r="K14" s="157">
        <v>27.651389225228975</v>
      </c>
      <c r="L14" s="157">
        <v>30.718193328159582</v>
      </c>
      <c r="M14" s="157">
        <v>29.227891288721899</v>
      </c>
      <c r="N14" s="157">
        <v>29.86194782419572</v>
      </c>
      <c r="O14" s="157">
        <v>26.968746863572022</v>
      </c>
      <c r="P14" s="157">
        <v>24.828922572844576</v>
      </c>
      <c r="Q14" s="157">
        <v>25.761610632920846</v>
      </c>
    </row>
    <row r="15" spans="1:17" x14ac:dyDescent="0.25">
      <c r="A15" s="156" t="s">
        <v>295</v>
      </c>
      <c r="B15" s="204">
        <v>431.63678733043218</v>
      </c>
      <c r="C15" s="204">
        <v>429.55481133134344</v>
      </c>
      <c r="D15" s="204">
        <v>407.56875170269257</v>
      </c>
      <c r="E15" s="204">
        <v>407.3008316783181</v>
      </c>
      <c r="F15" s="204">
        <v>402.88732770536228</v>
      </c>
      <c r="G15" s="204">
        <v>369.46283334769419</v>
      </c>
      <c r="H15" s="204">
        <v>395.17644032676242</v>
      </c>
      <c r="I15" s="204">
        <v>383.36698307335951</v>
      </c>
      <c r="J15" s="204">
        <v>392.07248027100684</v>
      </c>
      <c r="K15" s="204">
        <v>351.65976696480868</v>
      </c>
      <c r="L15" s="204">
        <v>390.66220577100461</v>
      </c>
      <c r="M15" s="204">
        <v>371.70911579686083</v>
      </c>
      <c r="N15" s="204">
        <v>379.77280372555981</v>
      </c>
      <c r="O15" s="204">
        <v>342.97818312591926</v>
      </c>
      <c r="P15" s="204">
        <v>315.76471817869395</v>
      </c>
      <c r="Q15" s="204">
        <v>327.62628734564282</v>
      </c>
    </row>
    <row r="16" spans="1:17" x14ac:dyDescent="0.25">
      <c r="A16" s="152" t="s">
        <v>301</v>
      </c>
      <c r="B16" s="264">
        <v>151.07287556565129</v>
      </c>
      <c r="C16" s="264">
        <v>150.34418396597025</v>
      </c>
      <c r="D16" s="264">
        <v>142.64906309594235</v>
      </c>
      <c r="E16" s="264">
        <v>142.55529108741132</v>
      </c>
      <c r="F16" s="264">
        <v>141.01056469687677</v>
      </c>
      <c r="G16" s="264">
        <v>129.31199167169299</v>
      </c>
      <c r="H16" s="264">
        <v>138.31175411436686</v>
      </c>
      <c r="I16" s="264">
        <v>134.17844407567583</v>
      </c>
      <c r="J16" s="264">
        <v>137.2253680948524</v>
      </c>
      <c r="K16" s="264">
        <v>123.08091843768302</v>
      </c>
      <c r="L16" s="264">
        <v>136.7317720198516</v>
      </c>
      <c r="M16" s="264">
        <v>130.09819052890131</v>
      </c>
      <c r="N16" s="264">
        <v>132.92048130394591</v>
      </c>
      <c r="O16" s="264">
        <v>120.0423640940717</v>
      </c>
      <c r="P16" s="264">
        <v>110.51765136254285</v>
      </c>
      <c r="Q16" s="264">
        <v>114.66920057097498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8.3786475558267846</v>
      </c>
      <c r="D18" s="83">
        <v>6.3358688111008483</v>
      </c>
      <c r="E18" s="83">
        <v>16.734330188113422</v>
      </c>
      <c r="F18" s="83">
        <v>15.382345979107313</v>
      </c>
      <c r="G18" s="83">
        <v>17.191886926332206</v>
      </c>
      <c r="H18" s="83">
        <v>19.223329297641985</v>
      </c>
      <c r="I18" s="83">
        <v>15.600704230046318</v>
      </c>
      <c r="J18" s="83">
        <v>24.679190509049597</v>
      </c>
      <c r="K18" s="83">
        <v>15.858215112338344</v>
      </c>
      <c r="L18" s="83">
        <v>13.589550548368839</v>
      </c>
      <c r="M18" s="83">
        <v>12.18912193486085</v>
      </c>
      <c r="N18" s="83">
        <v>10.631646901543938</v>
      </c>
      <c r="O18" s="83">
        <v>14.477510322187488</v>
      </c>
      <c r="P18" s="83">
        <v>12.787132710903522</v>
      </c>
      <c r="Q18" s="83">
        <v>14.050789676621051</v>
      </c>
    </row>
    <row r="19" spans="1:17" x14ac:dyDescent="0.25">
      <c r="A19" s="154" t="s">
        <v>125</v>
      </c>
      <c r="B19" s="83">
        <v>12.31721599959282</v>
      </c>
      <c r="C19" s="83">
        <v>6.9524343613600408</v>
      </c>
      <c r="D19" s="83">
        <v>6.3986528011947001</v>
      </c>
      <c r="E19" s="83">
        <v>7.6547798869613697</v>
      </c>
      <c r="F19" s="83">
        <v>8.4772052881367603</v>
      </c>
      <c r="G19" s="83">
        <v>8.9260400547482455</v>
      </c>
      <c r="H19" s="83">
        <v>8.4369971312896137</v>
      </c>
      <c r="I19" s="83">
        <v>7.9616334149091559</v>
      </c>
      <c r="J19" s="83">
        <v>11.63583422132592</v>
      </c>
      <c r="K19" s="83">
        <v>7.5632572648922798</v>
      </c>
      <c r="L19" s="83">
        <v>6.6851316305715818</v>
      </c>
      <c r="M19" s="83">
        <v>7.0493372794113816</v>
      </c>
      <c r="N19" s="83">
        <v>5.1670703903856534</v>
      </c>
      <c r="O19" s="83">
        <v>3.9328066311431691</v>
      </c>
      <c r="P19" s="83">
        <v>4.4140917729491607</v>
      </c>
      <c r="Q19" s="83">
        <v>5.8905838717411552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138.75565956605845</v>
      </c>
      <c r="C21" s="83">
        <v>135.01310204878342</v>
      </c>
      <c r="D21" s="83">
        <v>129.91454148364681</v>
      </c>
      <c r="E21" s="83">
        <v>118.16618101233652</v>
      </c>
      <c r="F21" s="83">
        <v>117.1510134296327</v>
      </c>
      <c r="G21" s="83">
        <v>103.19406469061254</v>
      </c>
      <c r="H21" s="83">
        <v>110.65142768543527</v>
      </c>
      <c r="I21" s="83">
        <v>110.61610643072035</v>
      </c>
      <c r="J21" s="83">
        <v>100.91034336447687</v>
      </c>
      <c r="K21" s="83">
        <v>99.659446060452396</v>
      </c>
      <c r="L21" s="83">
        <v>116.45708984091118</v>
      </c>
      <c r="M21" s="83">
        <v>110.85973131462907</v>
      </c>
      <c r="N21" s="83">
        <v>117.12176401201633</v>
      </c>
      <c r="O21" s="83">
        <v>101.63204714074105</v>
      </c>
      <c r="P21" s="83">
        <v>93.316426878690166</v>
      </c>
      <c r="Q21" s="83">
        <v>94.727827022612772</v>
      </c>
    </row>
    <row r="22" spans="1:17" x14ac:dyDescent="0.25">
      <c r="A22" s="152" t="s">
        <v>300</v>
      </c>
      <c r="B22" s="264">
        <v>280.56391176478087</v>
      </c>
      <c r="C22" s="264">
        <v>279.21062736537323</v>
      </c>
      <c r="D22" s="264">
        <v>264.91968860675024</v>
      </c>
      <c r="E22" s="264">
        <v>264.74554059090678</v>
      </c>
      <c r="F22" s="264">
        <v>261.87676300848551</v>
      </c>
      <c r="G22" s="264">
        <v>240.15084167600122</v>
      </c>
      <c r="H22" s="264">
        <v>256.86468621239555</v>
      </c>
      <c r="I22" s="264">
        <v>249.18853899768368</v>
      </c>
      <c r="J22" s="264">
        <v>254.84711217615447</v>
      </c>
      <c r="K22" s="264">
        <v>228.57884852712564</v>
      </c>
      <c r="L22" s="264">
        <v>253.930433751153</v>
      </c>
      <c r="M22" s="264">
        <v>241.61092526795954</v>
      </c>
      <c r="N22" s="264">
        <v>246.85232242161388</v>
      </c>
      <c r="O22" s="264">
        <v>222.93581903184753</v>
      </c>
      <c r="P22" s="264">
        <v>205.24706681615109</v>
      </c>
      <c r="Q22" s="264">
        <v>212.95708677466783</v>
      </c>
    </row>
    <row r="23" spans="1:17" x14ac:dyDescent="0.25">
      <c r="A23" s="156" t="s">
        <v>294</v>
      </c>
      <c r="B23" s="204">
        <v>209.65215384620993</v>
      </c>
      <c r="C23" s="204">
        <v>208.64090836093828</v>
      </c>
      <c r="D23" s="204">
        <v>197.96196511273646</v>
      </c>
      <c r="E23" s="204">
        <v>197.83183252946881</v>
      </c>
      <c r="F23" s="204">
        <v>195.68813059974741</v>
      </c>
      <c r="G23" s="204">
        <v>179.45337619745149</v>
      </c>
      <c r="H23" s="204">
        <v>191.94284244442747</v>
      </c>
      <c r="I23" s="204">
        <v>186.20682034991751</v>
      </c>
      <c r="J23" s="204">
        <v>190.43520470306049</v>
      </c>
      <c r="K23" s="204">
        <v>170.80617252576425</v>
      </c>
      <c r="L23" s="204">
        <v>189.75021423163082</v>
      </c>
      <c r="M23" s="204">
        <v>180.544427672761</v>
      </c>
      <c r="N23" s="204">
        <v>184.46107609527195</v>
      </c>
      <c r="O23" s="204">
        <v>166.58940323258938</v>
      </c>
      <c r="P23" s="204">
        <v>153.37143454393708</v>
      </c>
      <c r="Q23" s="204">
        <v>159.13276813931228</v>
      </c>
    </row>
    <row r="24" spans="1:17" x14ac:dyDescent="0.25">
      <c r="A24" s="152" t="s">
        <v>299</v>
      </c>
      <c r="B24" s="151">
        <v>157.23911538465745</v>
      </c>
      <c r="C24" s="151">
        <v>156.48068127070371</v>
      </c>
      <c r="D24" s="151">
        <v>148.47147383455234</v>
      </c>
      <c r="E24" s="151">
        <v>148.37387439710162</v>
      </c>
      <c r="F24" s="151">
        <v>146.76609794981056</v>
      </c>
      <c r="G24" s="151">
        <v>134.59003214808862</v>
      </c>
      <c r="H24" s="151">
        <v>143.9571318333206</v>
      </c>
      <c r="I24" s="151">
        <v>139.65511526243813</v>
      </c>
      <c r="J24" s="151">
        <v>142.82640352729538</v>
      </c>
      <c r="K24" s="151">
        <v>128.10462939432318</v>
      </c>
      <c r="L24" s="151">
        <v>142.31266067372312</v>
      </c>
      <c r="M24" s="151">
        <v>135.40832075457075</v>
      </c>
      <c r="N24" s="151">
        <v>138.34580707145395</v>
      </c>
      <c r="O24" s="151">
        <v>124.94205242444204</v>
      </c>
      <c r="P24" s="151">
        <v>115.02857590795281</v>
      </c>
      <c r="Q24" s="151">
        <v>119.3495761044842</v>
      </c>
    </row>
    <row r="25" spans="1:17" x14ac:dyDescent="0.25">
      <c r="A25" s="152" t="s">
        <v>298</v>
      </c>
      <c r="B25" s="151">
        <v>52.413038461552482</v>
      </c>
      <c r="C25" s="151">
        <v>52.160227090234571</v>
      </c>
      <c r="D25" s="151">
        <v>49.490491278184116</v>
      </c>
      <c r="E25" s="151">
        <v>49.457958132367203</v>
      </c>
      <c r="F25" s="151">
        <v>48.92203264993686</v>
      </c>
      <c r="G25" s="151">
        <v>44.863344049362873</v>
      </c>
      <c r="H25" s="151">
        <v>47.985710611106875</v>
      </c>
      <c r="I25" s="151">
        <v>46.551705087479377</v>
      </c>
      <c r="J25" s="151">
        <v>47.608801175765123</v>
      </c>
      <c r="K25" s="151">
        <v>42.701543131441063</v>
      </c>
      <c r="L25" s="151">
        <v>47.437553557907705</v>
      </c>
      <c r="M25" s="151">
        <v>45.136106918190251</v>
      </c>
      <c r="N25" s="151">
        <v>46.115269023817987</v>
      </c>
      <c r="O25" s="151">
        <v>41.647350808147344</v>
      </c>
      <c r="P25" s="151">
        <v>38.342858635984271</v>
      </c>
      <c r="Q25" s="151">
        <v>39.783192034828069</v>
      </c>
    </row>
    <row r="26" spans="1:17" x14ac:dyDescent="0.25">
      <c r="A26" s="156" t="s">
        <v>293</v>
      </c>
      <c r="B26" s="204">
        <v>616.62398190061754</v>
      </c>
      <c r="C26" s="204">
        <v>613.6497304733482</v>
      </c>
      <c r="D26" s="204">
        <v>582.24107386098945</v>
      </c>
      <c r="E26" s="204">
        <v>581.85833096902593</v>
      </c>
      <c r="F26" s="204">
        <v>575.55332529337466</v>
      </c>
      <c r="G26" s="204">
        <v>527.80404763956312</v>
      </c>
      <c r="H26" s="204">
        <v>564.53777189537493</v>
      </c>
      <c r="I26" s="204">
        <v>547.6671186762278</v>
      </c>
      <c r="J26" s="204">
        <v>560.10354324429557</v>
      </c>
      <c r="K26" s="204">
        <v>502.37109566401227</v>
      </c>
      <c r="L26" s="204">
        <v>558.08886538714933</v>
      </c>
      <c r="M26" s="204">
        <v>531.01302256694407</v>
      </c>
      <c r="N26" s="204">
        <v>542.53257675079976</v>
      </c>
      <c r="O26" s="204">
        <v>489.96883303702754</v>
      </c>
      <c r="P26" s="204">
        <v>451.09245454099141</v>
      </c>
      <c r="Q26" s="204">
        <v>468.03755335091842</v>
      </c>
    </row>
    <row r="27" spans="1:17" x14ac:dyDescent="0.25">
      <c r="A27" s="152" t="s">
        <v>297</v>
      </c>
      <c r="B27" s="264">
        <v>582.68391274395583</v>
      </c>
      <c r="C27" s="264">
        <v>579.87336934961036</v>
      </c>
      <c r="D27" s="264">
        <v>550.19350047310252</v>
      </c>
      <c r="E27" s="264">
        <v>549.83182442349971</v>
      </c>
      <c r="F27" s="264">
        <v>543.87385735637793</v>
      </c>
      <c r="G27" s="264">
        <v>498.75278397829993</v>
      </c>
      <c r="H27" s="264">
        <v>533.46461940361098</v>
      </c>
      <c r="I27" s="264">
        <v>517.52255662820687</v>
      </c>
      <c r="J27" s="264">
        <v>357.27445850125889</v>
      </c>
      <c r="K27" s="264">
        <v>405.71970643878348</v>
      </c>
      <c r="L27" s="264">
        <v>493.3706720589895</v>
      </c>
      <c r="M27" s="264">
        <v>432.78513127822185</v>
      </c>
      <c r="N27" s="264">
        <v>512.67062892660385</v>
      </c>
      <c r="O27" s="264">
        <v>463.00008617345543</v>
      </c>
      <c r="P27" s="264">
        <v>383.26353196814705</v>
      </c>
      <c r="Q27" s="264">
        <v>432.27594271799762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32.316212444173217</v>
      </c>
      <c r="D29" s="83">
        <v>24.437271188899153</v>
      </c>
      <c r="E29" s="83">
        <v>64.543849811886588</v>
      </c>
      <c r="F29" s="83">
        <v>59.329284020892686</v>
      </c>
      <c r="G29" s="83">
        <v>66.308633526563526</v>
      </c>
      <c r="H29" s="83">
        <v>74.143850702357994</v>
      </c>
      <c r="I29" s="83">
        <v>60.171485769953676</v>
      </c>
      <c r="J29" s="83">
        <v>64.253749490950412</v>
      </c>
      <c r="K29" s="83">
        <v>52.274474887661654</v>
      </c>
      <c r="L29" s="83">
        <v>49.03531628373041</v>
      </c>
      <c r="M29" s="83">
        <v>40.548378999730254</v>
      </c>
      <c r="N29" s="83">
        <v>41.005968757188846</v>
      </c>
      <c r="O29" s="83">
        <v>55.839357857839204</v>
      </c>
      <c r="P29" s="83">
        <v>44.344424497852899</v>
      </c>
      <c r="Q29" s="83">
        <v>52.968175614290246</v>
      </c>
    </row>
    <row r="30" spans="1:17" x14ac:dyDescent="0.25">
      <c r="A30" s="154" t="s">
        <v>125</v>
      </c>
      <c r="B30" s="83">
        <v>47.50716226114524</v>
      </c>
      <c r="C30" s="83">
        <v>26.815347504339591</v>
      </c>
      <c r="D30" s="83">
        <v>24.679427306392697</v>
      </c>
      <c r="E30" s="83">
        <v>29.524274817884695</v>
      </c>
      <c r="F30" s="83">
        <v>32.696346898346576</v>
      </c>
      <c r="G30" s="83">
        <v>34.427490209185635</v>
      </c>
      <c r="H30" s="83">
        <v>32.54126514678665</v>
      </c>
      <c r="I30" s="83">
        <v>30.707800408659605</v>
      </c>
      <c r="J30" s="83">
        <v>30.294590776838881</v>
      </c>
      <c r="K30" s="83">
        <v>24.931261126286877</v>
      </c>
      <c r="L30" s="83">
        <v>24.122029844673182</v>
      </c>
      <c r="M30" s="83">
        <v>23.450351980235823</v>
      </c>
      <c r="N30" s="83">
        <v>19.929247928990204</v>
      </c>
      <c r="O30" s="83">
        <v>15.16872666466212</v>
      </c>
      <c r="P30" s="83">
        <v>15.307603649505481</v>
      </c>
      <c r="Q30" s="83">
        <v>22.206117105876757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535.17675048281058</v>
      </c>
      <c r="C32" s="83">
        <v>520.7418094010975</v>
      </c>
      <c r="D32" s="83">
        <v>501.0768019778107</v>
      </c>
      <c r="E32" s="83">
        <v>455.76369979372839</v>
      </c>
      <c r="F32" s="83">
        <v>451.84822643713869</v>
      </c>
      <c r="G32" s="83">
        <v>398.01666024255076</v>
      </c>
      <c r="H32" s="83">
        <v>426.77950355446637</v>
      </c>
      <c r="I32" s="83">
        <v>426.64327044959362</v>
      </c>
      <c r="J32" s="83">
        <v>262.72611823346961</v>
      </c>
      <c r="K32" s="83">
        <v>328.51397042483495</v>
      </c>
      <c r="L32" s="83">
        <v>420.21332593058594</v>
      </c>
      <c r="M32" s="83">
        <v>368.78640029825578</v>
      </c>
      <c r="N32" s="83">
        <v>451.73541224042481</v>
      </c>
      <c r="O32" s="83">
        <v>391.99200165095408</v>
      </c>
      <c r="P32" s="83">
        <v>323.61150382078864</v>
      </c>
      <c r="Q32" s="83">
        <v>357.10164999783063</v>
      </c>
    </row>
    <row r="33" spans="1:17" x14ac:dyDescent="0.25">
      <c r="A33" s="152" t="s">
        <v>296</v>
      </c>
      <c r="B33" s="264">
        <v>33.940069156661707</v>
      </c>
      <c r="C33" s="264">
        <v>33.776361123737786</v>
      </c>
      <c r="D33" s="264">
        <v>32.047573387886928</v>
      </c>
      <c r="E33" s="264">
        <v>32.026506545526217</v>
      </c>
      <c r="F33" s="264">
        <v>31.679467936996787</v>
      </c>
      <c r="G33" s="264">
        <v>29.051263661263249</v>
      </c>
      <c r="H33" s="264">
        <v>31.073152491763949</v>
      </c>
      <c r="I33" s="264">
        <v>30.144562048020987</v>
      </c>
      <c r="J33" s="264">
        <v>202.82908474303665</v>
      </c>
      <c r="K33" s="264">
        <v>96.651389225228826</v>
      </c>
      <c r="L33" s="264">
        <v>64.718193328159856</v>
      </c>
      <c r="M33" s="264">
        <v>98.227891288722162</v>
      </c>
      <c r="N33" s="264">
        <v>29.86194782419588</v>
      </c>
      <c r="O33" s="264">
        <v>26.968746863572107</v>
      </c>
      <c r="P33" s="264">
        <v>67.828922572844391</v>
      </c>
      <c r="Q33" s="264">
        <v>35.761610632920764</v>
      </c>
    </row>
    <row r="34" spans="1:17" x14ac:dyDescent="0.25">
      <c r="A34" s="156" t="s">
        <v>292</v>
      </c>
      <c r="B34" s="204">
        <v>274.08284126907165</v>
      </c>
      <c r="C34" s="204">
        <v>281.07035428997824</v>
      </c>
      <c r="D34" s="204">
        <v>216.03324920851583</v>
      </c>
      <c r="E34" s="204">
        <v>272.73073354646112</v>
      </c>
      <c r="F34" s="204">
        <v>257.88485205993811</v>
      </c>
      <c r="G34" s="204">
        <v>301.10958884155031</v>
      </c>
      <c r="H34" s="204">
        <v>249.80873215693742</v>
      </c>
      <c r="I34" s="204">
        <v>208.73562198565833</v>
      </c>
      <c r="J34" s="204">
        <v>91.398065133556884</v>
      </c>
      <c r="K34" s="204">
        <v>70.216806503981388</v>
      </c>
      <c r="L34" s="204">
        <v>65.608659189043465</v>
      </c>
      <c r="M34" s="204">
        <v>54.50987852716662</v>
      </c>
      <c r="N34" s="204">
        <v>56.677655533884717</v>
      </c>
      <c r="O34" s="204">
        <v>156.02402879481156</v>
      </c>
      <c r="P34" s="204">
        <v>60.614916598968655</v>
      </c>
      <c r="Q34" s="204">
        <v>70.880978058326491</v>
      </c>
    </row>
    <row r="35" spans="1:17" x14ac:dyDescent="0.25">
      <c r="A35" s="88" t="s">
        <v>33</v>
      </c>
      <c r="B35" s="87">
        <v>19.011953833642696</v>
      </c>
      <c r="C35" s="87">
        <v>21.697990000000001</v>
      </c>
      <c r="D35" s="87">
        <v>29.200839999999999</v>
      </c>
      <c r="E35" s="87">
        <v>37.902650000000001</v>
      </c>
      <c r="F35" s="87">
        <v>33.997590000000002</v>
      </c>
      <c r="G35" s="87">
        <v>15.596445061335036</v>
      </c>
      <c r="H35" s="87">
        <v>14.999350000000003</v>
      </c>
      <c r="I35" s="87">
        <v>14.299479999999999</v>
      </c>
      <c r="J35" s="87">
        <v>27.201540000000001</v>
      </c>
      <c r="K35" s="87">
        <v>19.700419999999998</v>
      </c>
      <c r="L35" s="87">
        <v>28.469721449030384</v>
      </c>
      <c r="M35" s="87">
        <v>26.440203184487675</v>
      </c>
      <c r="N35" s="87">
        <v>16.241104343572374</v>
      </c>
      <c r="O35" s="87">
        <v>18.271877409976334</v>
      </c>
      <c r="P35" s="87">
        <v>21.042731620869802</v>
      </c>
      <c r="Q35" s="87">
        <v>16.289003775371857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2.8421709430404014E-14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21.896418228377083</v>
      </c>
      <c r="C38" s="87">
        <v>15.219273684805346</v>
      </c>
      <c r="D38" s="87">
        <v>10.356360537257897</v>
      </c>
      <c r="E38" s="87">
        <v>16.61311267694348</v>
      </c>
      <c r="F38" s="87">
        <v>16.896570638718028</v>
      </c>
      <c r="G38" s="87">
        <v>23.916707308147416</v>
      </c>
      <c r="H38" s="87">
        <v>18.287696725218044</v>
      </c>
      <c r="I38" s="87">
        <v>13.880391357222896</v>
      </c>
      <c r="J38" s="87">
        <v>6.2105111046206334</v>
      </c>
      <c r="K38" s="87">
        <v>3.5848159187292539</v>
      </c>
      <c r="L38" s="87">
        <v>2.0010385115543587</v>
      </c>
      <c r="M38" s="87">
        <v>1.8765136742356598</v>
      </c>
      <c r="N38" s="87">
        <v>1.8921020963998634</v>
      </c>
      <c r="O38" s="87">
        <v>6.9888866776539453</v>
      </c>
      <c r="P38" s="87">
        <v>2.113877250711429</v>
      </c>
      <c r="Q38" s="87">
        <v>3.6128420927115115</v>
      </c>
    </row>
    <row r="39" spans="1:17" x14ac:dyDescent="0.25">
      <c r="A39" s="88" t="s">
        <v>29</v>
      </c>
      <c r="B39" s="87">
        <v>19.107491538744849</v>
      </c>
      <c r="C39" s="87">
        <v>19.099060000000001</v>
      </c>
      <c r="D39" s="87">
        <v>18.182929999999999</v>
      </c>
      <c r="E39" s="87">
        <v>14.30226</v>
      </c>
      <c r="F39" s="87">
        <v>16.208960000000001</v>
      </c>
      <c r="G39" s="87">
        <v>10.509193376483973</v>
      </c>
      <c r="H39" s="87">
        <v>12.400250000000003</v>
      </c>
      <c r="I39" s="87">
        <v>14.300209999999998</v>
      </c>
      <c r="J39" s="87">
        <v>11.49549</v>
      </c>
      <c r="K39" s="87">
        <v>7.6069599999999982</v>
      </c>
      <c r="L39" s="87">
        <v>6.6876137190041955</v>
      </c>
      <c r="M39" s="87">
        <v>1.9107709669076089</v>
      </c>
      <c r="N39" s="87">
        <v>4.7769102738093654</v>
      </c>
      <c r="O39" s="87">
        <v>4.7769752316285334</v>
      </c>
      <c r="P39" s="87">
        <v>2.8661451462552727</v>
      </c>
      <c r="Q39" s="87">
        <v>2.8661096908958261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214.066977668307</v>
      </c>
      <c r="C41" s="87">
        <v>225.0540306051729</v>
      </c>
      <c r="D41" s="87">
        <v>158.29311867125793</v>
      </c>
      <c r="E41" s="87">
        <v>203.91271086951767</v>
      </c>
      <c r="F41" s="87">
        <v>190.78173142122009</v>
      </c>
      <c r="G41" s="87">
        <v>234.03364107060713</v>
      </c>
      <c r="H41" s="87">
        <v>197.02217543171935</v>
      </c>
      <c r="I41" s="87">
        <v>156.95575062843542</v>
      </c>
      <c r="J41" s="87">
        <v>44.990254028936256</v>
      </c>
      <c r="K41" s="87">
        <v>37.624510585252132</v>
      </c>
      <c r="L41" s="87">
        <v>26.467885950872731</v>
      </c>
      <c r="M41" s="87">
        <v>22.705998534660541</v>
      </c>
      <c r="N41" s="87">
        <v>30.781970894267719</v>
      </c>
      <c r="O41" s="87">
        <v>123.00069412438334</v>
      </c>
      <c r="P41" s="87">
        <v>31.630442056305373</v>
      </c>
      <c r="Q41" s="87">
        <v>45.199126109218959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17.053602024976737</v>
      </c>
      <c r="H43" s="87">
        <v>7.0992600000000019</v>
      </c>
      <c r="I43" s="87">
        <v>9.299789999999998</v>
      </c>
      <c r="J43" s="87">
        <v>1.50027</v>
      </c>
      <c r="K43" s="87">
        <v>1.7000999999999995</v>
      </c>
      <c r="L43" s="87">
        <v>1.9823995585817928</v>
      </c>
      <c r="M43" s="87">
        <v>1.5763921668751371</v>
      </c>
      <c r="N43" s="87">
        <v>2.9855679258353987</v>
      </c>
      <c r="O43" s="87">
        <v>2.9855953511693847</v>
      </c>
      <c r="P43" s="87">
        <v>2.9617205248267813</v>
      </c>
      <c r="Q43" s="87">
        <v>2.913896390128337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291</v>
      </c>
      <c r="B45" s="204">
        <v>295.97951131229632</v>
      </c>
      <c r="C45" s="204">
        <v>294.55187062720694</v>
      </c>
      <c r="D45" s="204">
        <v>279.47571545327497</v>
      </c>
      <c r="E45" s="204">
        <v>279.29199886513243</v>
      </c>
      <c r="F45" s="204">
        <v>276.26559614081987</v>
      </c>
      <c r="G45" s="204">
        <v>253.3459428669903</v>
      </c>
      <c r="H45" s="204">
        <v>270.97813050977993</v>
      </c>
      <c r="I45" s="204">
        <v>262.88021696458941</v>
      </c>
      <c r="J45" s="204">
        <v>268.84970075726187</v>
      </c>
      <c r="K45" s="204">
        <v>241.13812591872596</v>
      </c>
      <c r="L45" s="204">
        <v>267.8826553858317</v>
      </c>
      <c r="M45" s="204">
        <v>254.88625083213313</v>
      </c>
      <c r="N45" s="204">
        <v>260.41563684038385</v>
      </c>
      <c r="O45" s="204">
        <v>235.18503985777323</v>
      </c>
      <c r="P45" s="204">
        <v>216.52437817967586</v>
      </c>
      <c r="Q45" s="204">
        <v>224.65802560844082</v>
      </c>
    </row>
    <row r="46" spans="1:17" x14ac:dyDescent="0.25">
      <c r="A46" s="72" t="s">
        <v>290</v>
      </c>
      <c r="B46" s="306">
        <v>258.68027909306124</v>
      </c>
      <c r="C46" s="306">
        <v>249.12301283899382</v>
      </c>
      <c r="D46" s="306">
        <v>287.02303860737891</v>
      </c>
      <c r="E46" s="306">
        <v>229.99486441077693</v>
      </c>
      <c r="F46" s="306">
        <v>239.39322099353734</v>
      </c>
      <c r="G46" s="306">
        <v>154.91310831903201</v>
      </c>
      <c r="H46" s="306">
        <v>237.95190276066614</v>
      </c>
      <c r="I46" s="306">
        <v>264.44876855060221</v>
      </c>
      <c r="J46" s="306">
        <v>392.53139622951448</v>
      </c>
      <c r="K46" s="306">
        <v>363.8318201497251</v>
      </c>
      <c r="L46" s="306">
        <v>416.58012050545358</v>
      </c>
      <c r="M46" s="306">
        <v>404.28537297067288</v>
      </c>
      <c r="N46" s="306">
        <v>412.07049077880606</v>
      </c>
      <c r="O46" s="306">
        <v>267.30904294917997</v>
      </c>
      <c r="P46" s="306">
        <v>329.12896412444741</v>
      </c>
      <c r="Q46" s="306">
        <v>333.50346803686682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0.99999999999999989</v>
      </c>
      <c r="C50" s="77">
        <f t="shared" si="0"/>
        <v>0.99999999999999989</v>
      </c>
      <c r="D50" s="77">
        <f t="shared" si="0"/>
        <v>1</v>
      </c>
      <c r="E50" s="77">
        <f t="shared" si="0"/>
        <v>1.0000000000000002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0.99999999999999989</v>
      </c>
      <c r="J50" s="77">
        <f t="shared" si="0"/>
        <v>1</v>
      </c>
      <c r="K50" s="77">
        <f t="shared" si="0"/>
        <v>0.99999999999999978</v>
      </c>
      <c r="L50" s="77">
        <f t="shared" si="0"/>
        <v>1</v>
      </c>
      <c r="M50" s="77">
        <f t="shared" si="0"/>
        <v>0.99999999999999978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0.99999999999999989</v>
      </c>
    </row>
    <row r="51" spans="1:17" x14ac:dyDescent="0.25">
      <c r="A51" s="132" t="s">
        <v>83</v>
      </c>
      <c r="B51" s="203">
        <f t="shared" ref="B51:Q51" si="1">IF(B$6=0,0,B$6/B$5)</f>
        <v>2.5406814003172642E-2</v>
      </c>
      <c r="C51" s="203">
        <f t="shared" si="1"/>
        <v>2.5406814003172636E-2</v>
      </c>
      <c r="D51" s="203">
        <f t="shared" si="1"/>
        <v>2.5406814003172642E-2</v>
      </c>
      <c r="E51" s="203">
        <f t="shared" si="1"/>
        <v>2.5406814003172642E-2</v>
      </c>
      <c r="F51" s="203">
        <f t="shared" si="1"/>
        <v>2.5406814003172642E-2</v>
      </c>
      <c r="G51" s="203">
        <f t="shared" si="1"/>
        <v>2.5406814003172642E-2</v>
      </c>
      <c r="H51" s="203">
        <f t="shared" si="1"/>
        <v>2.5406814003172642E-2</v>
      </c>
      <c r="I51" s="203">
        <f t="shared" si="1"/>
        <v>2.5406814003172642E-2</v>
      </c>
      <c r="J51" s="203">
        <f t="shared" si="1"/>
        <v>2.5406814003172639E-2</v>
      </c>
      <c r="K51" s="203">
        <f t="shared" si="1"/>
        <v>2.5406814003172642E-2</v>
      </c>
      <c r="L51" s="203">
        <f t="shared" si="1"/>
        <v>2.5406814003172642E-2</v>
      </c>
      <c r="M51" s="203">
        <f t="shared" si="1"/>
        <v>2.5406814003172636E-2</v>
      </c>
      <c r="N51" s="203">
        <f t="shared" si="1"/>
        <v>2.5406814003172642E-2</v>
      </c>
      <c r="O51" s="203">
        <f t="shared" si="1"/>
        <v>2.5406814003172646E-2</v>
      </c>
      <c r="P51" s="203">
        <f t="shared" si="1"/>
        <v>2.5406814003172646E-2</v>
      </c>
      <c r="Q51" s="203">
        <f t="shared" si="1"/>
        <v>2.5406814003172642E-2</v>
      </c>
    </row>
    <row r="52" spans="1:17" x14ac:dyDescent="0.25">
      <c r="A52" s="76" t="s">
        <v>82</v>
      </c>
      <c r="B52" s="202">
        <f t="shared" ref="B52:Q52" si="2">IF(B$7=0,0,B$7/B$5)</f>
        <v>3.4553267044314794E-2</v>
      </c>
      <c r="C52" s="202">
        <f t="shared" si="2"/>
        <v>3.4553267044314787E-2</v>
      </c>
      <c r="D52" s="202">
        <f t="shared" si="2"/>
        <v>3.4553267044314794E-2</v>
      </c>
      <c r="E52" s="202">
        <f t="shared" si="2"/>
        <v>3.4553267044314794E-2</v>
      </c>
      <c r="F52" s="202">
        <f t="shared" si="2"/>
        <v>3.4553267044314794E-2</v>
      </c>
      <c r="G52" s="202">
        <f t="shared" si="2"/>
        <v>3.4553267044314794E-2</v>
      </c>
      <c r="H52" s="202">
        <f t="shared" si="2"/>
        <v>3.4553267044314794E-2</v>
      </c>
      <c r="I52" s="202">
        <f t="shared" si="2"/>
        <v>3.4553267044314794E-2</v>
      </c>
      <c r="J52" s="202">
        <f t="shared" si="2"/>
        <v>3.4553267044314787E-2</v>
      </c>
      <c r="K52" s="202">
        <f t="shared" si="2"/>
        <v>3.4553267044314794E-2</v>
      </c>
      <c r="L52" s="202">
        <f t="shared" si="2"/>
        <v>3.4553267044314794E-2</v>
      </c>
      <c r="M52" s="202">
        <f t="shared" si="2"/>
        <v>3.4553267044314787E-2</v>
      </c>
      <c r="N52" s="202">
        <f t="shared" si="2"/>
        <v>3.4553267044314794E-2</v>
      </c>
      <c r="O52" s="202">
        <f t="shared" si="2"/>
        <v>3.45532670443148E-2</v>
      </c>
      <c r="P52" s="202">
        <f t="shared" si="2"/>
        <v>3.4553267044314794E-2</v>
      </c>
      <c r="Q52" s="202">
        <f t="shared" si="2"/>
        <v>3.4553267044314794E-2</v>
      </c>
    </row>
    <row r="53" spans="1:17" x14ac:dyDescent="0.25">
      <c r="A53" s="76" t="s">
        <v>81</v>
      </c>
      <c r="B53" s="202">
        <f t="shared" ref="B53:Q53" si="3">IF(B$8=0,0,B$8/B$5)</f>
        <v>4.2683447525330036E-2</v>
      </c>
      <c r="C53" s="202">
        <f t="shared" si="3"/>
        <v>4.2683447525330029E-2</v>
      </c>
      <c r="D53" s="202">
        <f t="shared" si="3"/>
        <v>4.2683447525330036E-2</v>
      </c>
      <c r="E53" s="202">
        <f t="shared" si="3"/>
        <v>4.2683447525330036E-2</v>
      </c>
      <c r="F53" s="202">
        <f t="shared" si="3"/>
        <v>4.2683447525330036E-2</v>
      </c>
      <c r="G53" s="202">
        <f t="shared" si="3"/>
        <v>4.2683447525330036E-2</v>
      </c>
      <c r="H53" s="202">
        <f t="shared" si="3"/>
        <v>4.2683447525330036E-2</v>
      </c>
      <c r="I53" s="202">
        <f t="shared" si="3"/>
        <v>4.2683447525330036E-2</v>
      </c>
      <c r="J53" s="202">
        <f t="shared" si="3"/>
        <v>4.2683447525330029E-2</v>
      </c>
      <c r="K53" s="202">
        <f t="shared" si="3"/>
        <v>4.2683447525330036E-2</v>
      </c>
      <c r="L53" s="202">
        <f t="shared" si="3"/>
        <v>4.2683447525330036E-2</v>
      </c>
      <c r="M53" s="202">
        <f t="shared" si="3"/>
        <v>4.2683447525330029E-2</v>
      </c>
      <c r="N53" s="202">
        <f t="shared" si="3"/>
        <v>4.2683447525330036E-2</v>
      </c>
      <c r="O53" s="202">
        <f t="shared" si="3"/>
        <v>4.2683447525330043E-2</v>
      </c>
      <c r="P53" s="202">
        <f t="shared" si="3"/>
        <v>4.2683447525330036E-2</v>
      </c>
      <c r="Q53" s="202">
        <f t="shared" si="3"/>
        <v>4.2683447525330036E-2</v>
      </c>
    </row>
    <row r="54" spans="1:17" x14ac:dyDescent="0.25">
      <c r="A54" s="76" t="s">
        <v>80</v>
      </c>
      <c r="B54" s="202">
        <f t="shared" ref="B54:Q54" si="4">IF(B$9=0,0,B$9/B$5)</f>
        <v>2.6423086563299544E-2</v>
      </c>
      <c r="C54" s="202">
        <f t="shared" si="4"/>
        <v>2.6423086563299541E-2</v>
      </c>
      <c r="D54" s="202">
        <f t="shared" si="4"/>
        <v>2.6423086563299544E-2</v>
      </c>
      <c r="E54" s="202">
        <f t="shared" si="4"/>
        <v>2.6423086563299544E-2</v>
      </c>
      <c r="F54" s="202">
        <f t="shared" si="4"/>
        <v>2.6423086563299544E-2</v>
      </c>
      <c r="G54" s="202">
        <f t="shared" si="4"/>
        <v>2.6423086563299544E-2</v>
      </c>
      <c r="H54" s="202">
        <f t="shared" si="4"/>
        <v>2.6423086563299544E-2</v>
      </c>
      <c r="I54" s="202">
        <f t="shared" si="4"/>
        <v>2.6423086563299544E-2</v>
      </c>
      <c r="J54" s="202">
        <f t="shared" si="4"/>
        <v>2.6423086563299541E-2</v>
      </c>
      <c r="K54" s="202">
        <f t="shared" si="4"/>
        <v>2.6423086563299544E-2</v>
      </c>
      <c r="L54" s="202">
        <f t="shared" si="4"/>
        <v>2.6423086563299544E-2</v>
      </c>
      <c r="M54" s="202">
        <f t="shared" si="4"/>
        <v>2.6423086563299541E-2</v>
      </c>
      <c r="N54" s="202">
        <f t="shared" si="4"/>
        <v>2.6423086563299544E-2</v>
      </c>
      <c r="O54" s="202">
        <f t="shared" si="4"/>
        <v>2.6423086563299548E-2</v>
      </c>
      <c r="P54" s="202">
        <f t="shared" si="4"/>
        <v>2.6423086563299544E-2</v>
      </c>
      <c r="Q54" s="202">
        <f t="shared" si="4"/>
        <v>2.6423086563299544E-2</v>
      </c>
    </row>
    <row r="55" spans="1:17" x14ac:dyDescent="0.25">
      <c r="A55" s="129" t="s">
        <v>79</v>
      </c>
      <c r="B55" s="201">
        <f t="shared" ref="B55:Q55" si="5">IF(B$10=0,0,B$10/B$5)</f>
        <v>2.7439359123426453E-2</v>
      </c>
      <c r="C55" s="201">
        <f t="shared" si="5"/>
        <v>2.7439359123426446E-2</v>
      </c>
      <c r="D55" s="201">
        <f t="shared" si="5"/>
        <v>2.7439359123426463E-2</v>
      </c>
      <c r="E55" s="201">
        <f t="shared" si="5"/>
        <v>2.7439359123426453E-2</v>
      </c>
      <c r="F55" s="201">
        <f t="shared" si="5"/>
        <v>2.7439359123426453E-2</v>
      </c>
      <c r="G55" s="201">
        <f t="shared" si="5"/>
        <v>2.7439359123426453E-2</v>
      </c>
      <c r="H55" s="201">
        <f t="shared" si="5"/>
        <v>2.7439359123426453E-2</v>
      </c>
      <c r="I55" s="201">
        <f t="shared" si="5"/>
        <v>2.7439359123426457E-2</v>
      </c>
      <c r="J55" s="201">
        <f t="shared" si="5"/>
        <v>2.7439359123426446E-2</v>
      </c>
      <c r="K55" s="201">
        <f t="shared" si="5"/>
        <v>2.7439359123426453E-2</v>
      </c>
      <c r="L55" s="201">
        <f t="shared" si="5"/>
        <v>2.7439359123426453E-2</v>
      </c>
      <c r="M55" s="201">
        <f t="shared" si="5"/>
        <v>2.7439359123426446E-2</v>
      </c>
      <c r="N55" s="201">
        <f t="shared" si="5"/>
        <v>2.7439359123426453E-2</v>
      </c>
      <c r="O55" s="201">
        <f t="shared" si="5"/>
        <v>2.7439359123426457E-2</v>
      </c>
      <c r="P55" s="201">
        <f t="shared" si="5"/>
        <v>2.7439359123426453E-2</v>
      </c>
      <c r="Q55" s="201">
        <f t="shared" si="5"/>
        <v>2.7439359123426453E-2</v>
      </c>
    </row>
    <row r="56" spans="1:17" x14ac:dyDescent="0.25">
      <c r="A56" s="127" t="s">
        <v>295</v>
      </c>
      <c r="B56" s="200">
        <f t="shared" ref="B56:Q56" si="6">IF(B$15=0,0,B$15/B$5)</f>
        <v>0.17448162470990536</v>
      </c>
      <c r="C56" s="200">
        <f t="shared" si="6"/>
        <v>0.1744816247099053</v>
      </c>
      <c r="D56" s="200">
        <f t="shared" si="6"/>
        <v>0.1744816247099053</v>
      </c>
      <c r="E56" s="200">
        <f t="shared" si="6"/>
        <v>0.17448162470990533</v>
      </c>
      <c r="F56" s="200">
        <f t="shared" si="6"/>
        <v>0.17448162470990533</v>
      </c>
      <c r="G56" s="200">
        <f t="shared" si="6"/>
        <v>0.17448162470990533</v>
      </c>
      <c r="H56" s="200">
        <f t="shared" si="6"/>
        <v>0.17448162470990533</v>
      </c>
      <c r="I56" s="200">
        <f t="shared" si="6"/>
        <v>0.17448162470990533</v>
      </c>
      <c r="J56" s="200">
        <f t="shared" si="6"/>
        <v>0.1744816247099053</v>
      </c>
      <c r="K56" s="200">
        <f t="shared" si="6"/>
        <v>0.17448162470990533</v>
      </c>
      <c r="L56" s="200">
        <f t="shared" si="6"/>
        <v>0.17448162470990533</v>
      </c>
      <c r="M56" s="200">
        <f t="shared" si="6"/>
        <v>0.1744816247099053</v>
      </c>
      <c r="N56" s="200">
        <f t="shared" si="6"/>
        <v>0.17448162470990533</v>
      </c>
      <c r="O56" s="200">
        <f t="shared" si="6"/>
        <v>0.17448162470990536</v>
      </c>
      <c r="P56" s="200">
        <f t="shared" si="6"/>
        <v>0.17448162470990533</v>
      </c>
      <c r="Q56" s="200">
        <f t="shared" si="6"/>
        <v>0.17448162470990533</v>
      </c>
    </row>
    <row r="57" spans="1:17" x14ac:dyDescent="0.25">
      <c r="A57" s="142" t="s">
        <v>301</v>
      </c>
      <c r="B57" s="199">
        <f t="shared" ref="B57:Q57" si="7">IF(B$16=0,0,B$16/B$5)</f>
        <v>6.1068568648466881E-2</v>
      </c>
      <c r="C57" s="199">
        <f t="shared" si="7"/>
        <v>6.1068568648466874E-2</v>
      </c>
      <c r="D57" s="199">
        <f t="shared" si="7"/>
        <v>6.1068568648466839E-2</v>
      </c>
      <c r="E57" s="199">
        <f t="shared" si="7"/>
        <v>6.106856864846686E-2</v>
      </c>
      <c r="F57" s="199">
        <f t="shared" si="7"/>
        <v>6.1068568648466853E-2</v>
      </c>
      <c r="G57" s="199">
        <f t="shared" si="7"/>
        <v>6.1068568648466881E-2</v>
      </c>
      <c r="H57" s="199">
        <f t="shared" si="7"/>
        <v>6.1068568648466874E-2</v>
      </c>
      <c r="I57" s="199">
        <f t="shared" si="7"/>
        <v>6.106856864846686E-2</v>
      </c>
      <c r="J57" s="199">
        <f t="shared" si="7"/>
        <v>6.1068568648466853E-2</v>
      </c>
      <c r="K57" s="199">
        <f t="shared" si="7"/>
        <v>6.106856864846686E-2</v>
      </c>
      <c r="L57" s="199">
        <f t="shared" si="7"/>
        <v>6.1068568648466867E-2</v>
      </c>
      <c r="M57" s="199">
        <f t="shared" si="7"/>
        <v>6.1068568648466867E-2</v>
      </c>
      <c r="N57" s="199">
        <f t="shared" si="7"/>
        <v>6.1068568648466853E-2</v>
      </c>
      <c r="O57" s="199">
        <f t="shared" si="7"/>
        <v>6.1068568648466853E-2</v>
      </c>
      <c r="P57" s="199">
        <f t="shared" si="7"/>
        <v>6.1068568648466846E-2</v>
      </c>
      <c r="Q57" s="199">
        <f t="shared" si="7"/>
        <v>6.106856864846686E-2</v>
      </c>
    </row>
    <row r="58" spans="1:17" x14ac:dyDescent="0.25">
      <c r="A58" s="142" t="s">
        <v>300</v>
      </c>
      <c r="B58" s="199">
        <f t="shared" ref="B58:Q58" si="8">IF(B$22=0,0,B$22/B$5)</f>
        <v>0.11341305606143846</v>
      </c>
      <c r="C58" s="199">
        <f t="shared" si="8"/>
        <v>0.11341305606143845</v>
      </c>
      <c r="D58" s="199">
        <f t="shared" si="8"/>
        <v>0.11341305606143848</v>
      </c>
      <c r="E58" s="199">
        <f t="shared" si="8"/>
        <v>0.11341305606143848</v>
      </c>
      <c r="F58" s="199">
        <f t="shared" si="8"/>
        <v>0.11341305606143848</v>
      </c>
      <c r="G58" s="199">
        <f t="shared" si="8"/>
        <v>0.11341305606143846</v>
      </c>
      <c r="H58" s="199">
        <f t="shared" si="8"/>
        <v>0.11341305606143846</v>
      </c>
      <c r="I58" s="199">
        <f t="shared" si="8"/>
        <v>0.11341305606143846</v>
      </c>
      <c r="J58" s="199">
        <f t="shared" si="8"/>
        <v>0.11341305606143845</v>
      </c>
      <c r="K58" s="199">
        <f t="shared" si="8"/>
        <v>0.11341305606143846</v>
      </c>
      <c r="L58" s="199">
        <f t="shared" si="8"/>
        <v>0.11341305606143848</v>
      </c>
      <c r="M58" s="199">
        <f t="shared" si="8"/>
        <v>0.11341305606143845</v>
      </c>
      <c r="N58" s="199">
        <f t="shared" si="8"/>
        <v>0.11341305606143846</v>
      </c>
      <c r="O58" s="199">
        <f t="shared" si="8"/>
        <v>0.11341305606143848</v>
      </c>
      <c r="P58" s="199">
        <f t="shared" si="8"/>
        <v>0.11341305606143848</v>
      </c>
      <c r="Q58" s="199">
        <f t="shared" si="8"/>
        <v>0.11341305606143845</v>
      </c>
    </row>
    <row r="59" spans="1:17" x14ac:dyDescent="0.25">
      <c r="A59" s="127" t="s">
        <v>294</v>
      </c>
      <c r="B59" s="200">
        <f t="shared" ref="B59:Q59" si="9">IF(B$23=0,0,B$23/B$5)</f>
        <v>8.4748217716239749E-2</v>
      </c>
      <c r="C59" s="200">
        <f t="shared" si="9"/>
        <v>8.4748217716239735E-2</v>
      </c>
      <c r="D59" s="200">
        <f t="shared" si="9"/>
        <v>8.4748217716239749E-2</v>
      </c>
      <c r="E59" s="200">
        <f t="shared" si="9"/>
        <v>8.4748217716239749E-2</v>
      </c>
      <c r="F59" s="200">
        <f t="shared" si="9"/>
        <v>8.4748217716239749E-2</v>
      </c>
      <c r="G59" s="200">
        <f t="shared" si="9"/>
        <v>8.4748217716239749E-2</v>
      </c>
      <c r="H59" s="200">
        <f t="shared" si="9"/>
        <v>8.4748217716239749E-2</v>
      </c>
      <c r="I59" s="200">
        <f t="shared" si="9"/>
        <v>8.4748217716239749E-2</v>
      </c>
      <c r="J59" s="200">
        <f t="shared" si="9"/>
        <v>8.4748217716239721E-2</v>
      </c>
      <c r="K59" s="200">
        <f t="shared" si="9"/>
        <v>8.4748217716239749E-2</v>
      </c>
      <c r="L59" s="200">
        <f t="shared" si="9"/>
        <v>8.4748217716239749E-2</v>
      </c>
      <c r="M59" s="200">
        <f t="shared" si="9"/>
        <v>8.4748217716239735E-2</v>
      </c>
      <c r="N59" s="200">
        <f t="shared" si="9"/>
        <v>8.4748217716239749E-2</v>
      </c>
      <c r="O59" s="200">
        <f t="shared" si="9"/>
        <v>8.4748217716239749E-2</v>
      </c>
      <c r="P59" s="200">
        <f t="shared" si="9"/>
        <v>8.4748217716239749E-2</v>
      </c>
      <c r="Q59" s="200">
        <f t="shared" si="9"/>
        <v>8.4748217716239749E-2</v>
      </c>
    </row>
    <row r="60" spans="1:17" x14ac:dyDescent="0.25">
      <c r="A60" s="142" t="s">
        <v>299</v>
      </c>
      <c r="B60" s="199">
        <f t="shared" ref="B60:Q60" si="10">IF(B$24=0,0,B$24/B$5)</f>
        <v>6.3561163287179812E-2</v>
      </c>
      <c r="C60" s="199">
        <f t="shared" si="10"/>
        <v>6.3561163287179798E-2</v>
      </c>
      <c r="D60" s="199">
        <f t="shared" si="10"/>
        <v>6.3561163287179812E-2</v>
      </c>
      <c r="E60" s="199">
        <f t="shared" si="10"/>
        <v>6.3561163287179812E-2</v>
      </c>
      <c r="F60" s="199">
        <f t="shared" si="10"/>
        <v>6.3561163287179812E-2</v>
      </c>
      <c r="G60" s="199">
        <f t="shared" si="10"/>
        <v>6.3561163287179812E-2</v>
      </c>
      <c r="H60" s="199">
        <f t="shared" si="10"/>
        <v>6.3561163287179812E-2</v>
      </c>
      <c r="I60" s="199">
        <f t="shared" si="10"/>
        <v>6.3561163287179812E-2</v>
      </c>
      <c r="J60" s="199">
        <f t="shared" si="10"/>
        <v>6.3561163287179798E-2</v>
      </c>
      <c r="K60" s="199">
        <f t="shared" si="10"/>
        <v>6.3561163287179812E-2</v>
      </c>
      <c r="L60" s="199">
        <f t="shared" si="10"/>
        <v>6.3561163287179812E-2</v>
      </c>
      <c r="M60" s="199">
        <f t="shared" si="10"/>
        <v>6.3561163287179798E-2</v>
      </c>
      <c r="N60" s="199">
        <f t="shared" si="10"/>
        <v>6.3561163287179812E-2</v>
      </c>
      <c r="O60" s="199">
        <f t="shared" si="10"/>
        <v>6.3561163287179812E-2</v>
      </c>
      <c r="P60" s="199">
        <f t="shared" si="10"/>
        <v>6.3561163287179812E-2</v>
      </c>
      <c r="Q60" s="199">
        <f t="shared" si="10"/>
        <v>6.3561163287179812E-2</v>
      </c>
    </row>
    <row r="61" spans="1:17" x14ac:dyDescent="0.25">
      <c r="A61" s="142" t="s">
        <v>298</v>
      </c>
      <c r="B61" s="199">
        <f t="shared" ref="B61:Q61" si="11">IF(B$25=0,0,B$25/B$5)</f>
        <v>2.1187054429059937E-2</v>
      </c>
      <c r="C61" s="199">
        <f t="shared" si="11"/>
        <v>2.1187054429059934E-2</v>
      </c>
      <c r="D61" s="199">
        <f t="shared" si="11"/>
        <v>2.1187054429059937E-2</v>
      </c>
      <c r="E61" s="199">
        <f t="shared" si="11"/>
        <v>2.1187054429059937E-2</v>
      </c>
      <c r="F61" s="199">
        <f t="shared" si="11"/>
        <v>2.1187054429059937E-2</v>
      </c>
      <c r="G61" s="199">
        <f t="shared" si="11"/>
        <v>2.1187054429059937E-2</v>
      </c>
      <c r="H61" s="199">
        <f t="shared" si="11"/>
        <v>2.1187054429059937E-2</v>
      </c>
      <c r="I61" s="199">
        <f t="shared" si="11"/>
        <v>2.1187054429059937E-2</v>
      </c>
      <c r="J61" s="199">
        <f t="shared" si="11"/>
        <v>2.118705442905993E-2</v>
      </c>
      <c r="K61" s="199">
        <f t="shared" si="11"/>
        <v>2.1187054429059937E-2</v>
      </c>
      <c r="L61" s="199">
        <f t="shared" si="11"/>
        <v>2.1187054429059937E-2</v>
      </c>
      <c r="M61" s="199">
        <f t="shared" si="11"/>
        <v>2.1187054429059934E-2</v>
      </c>
      <c r="N61" s="199">
        <f t="shared" si="11"/>
        <v>2.1187054429059937E-2</v>
      </c>
      <c r="O61" s="199">
        <f t="shared" si="11"/>
        <v>2.1187054429059937E-2</v>
      </c>
      <c r="P61" s="199">
        <f t="shared" si="11"/>
        <v>2.1187054429059937E-2</v>
      </c>
      <c r="Q61" s="199">
        <f t="shared" si="11"/>
        <v>2.1187054429059937E-2</v>
      </c>
    </row>
    <row r="62" spans="1:17" x14ac:dyDescent="0.25">
      <c r="A62" s="127" t="s">
        <v>293</v>
      </c>
      <c r="B62" s="200">
        <f t="shared" ref="B62:Q62" si="12">IF(B$26=0,0,B$26/B$5)</f>
        <v>0.24925946387129341</v>
      </c>
      <c r="C62" s="200">
        <f t="shared" si="12"/>
        <v>0.24925946387129347</v>
      </c>
      <c r="D62" s="200">
        <f t="shared" si="12"/>
        <v>0.24925946387129333</v>
      </c>
      <c r="E62" s="200">
        <f t="shared" si="12"/>
        <v>0.24925946387129339</v>
      </c>
      <c r="F62" s="200">
        <f t="shared" si="12"/>
        <v>0.24925946387129333</v>
      </c>
      <c r="G62" s="200">
        <f t="shared" si="12"/>
        <v>0.24925946387129333</v>
      </c>
      <c r="H62" s="200">
        <f t="shared" si="12"/>
        <v>0.24925946387129336</v>
      </c>
      <c r="I62" s="200">
        <f t="shared" si="12"/>
        <v>0.2492594638712933</v>
      </c>
      <c r="J62" s="200">
        <f t="shared" si="12"/>
        <v>0.2492594638712933</v>
      </c>
      <c r="K62" s="200">
        <f t="shared" si="12"/>
        <v>0.24925946387129325</v>
      </c>
      <c r="L62" s="200">
        <f t="shared" si="12"/>
        <v>0.2492594638712933</v>
      </c>
      <c r="M62" s="200">
        <f t="shared" si="12"/>
        <v>0.2492594638712933</v>
      </c>
      <c r="N62" s="200">
        <f t="shared" si="12"/>
        <v>0.24925946387129336</v>
      </c>
      <c r="O62" s="200">
        <f t="shared" si="12"/>
        <v>0.24925946387129336</v>
      </c>
      <c r="P62" s="200">
        <f t="shared" si="12"/>
        <v>0.24925946387129336</v>
      </c>
      <c r="Q62" s="200">
        <f t="shared" si="12"/>
        <v>0.24925946387129336</v>
      </c>
    </row>
    <row r="63" spans="1:17" x14ac:dyDescent="0.25">
      <c r="A63" s="142" t="s">
        <v>297</v>
      </c>
      <c r="B63" s="199">
        <f t="shared" ref="B63:Q63" si="13">IF(B$27=0,0,B$27/B$5)</f>
        <v>0.2355397843095802</v>
      </c>
      <c r="C63" s="199">
        <f t="shared" si="13"/>
        <v>0.23553978430958014</v>
      </c>
      <c r="D63" s="199">
        <f t="shared" si="13"/>
        <v>0.23553978430958003</v>
      </c>
      <c r="E63" s="199">
        <f t="shared" si="13"/>
        <v>0.23553978430958011</v>
      </c>
      <c r="F63" s="199">
        <f t="shared" si="13"/>
        <v>0.23553978430958003</v>
      </c>
      <c r="G63" s="199">
        <f t="shared" si="13"/>
        <v>0.23553978430958009</v>
      </c>
      <c r="H63" s="199">
        <f t="shared" si="13"/>
        <v>0.23553978430958028</v>
      </c>
      <c r="I63" s="199">
        <f t="shared" si="13"/>
        <v>0.23553978430958003</v>
      </c>
      <c r="J63" s="199">
        <f t="shared" si="13"/>
        <v>0.15899567330908401</v>
      </c>
      <c r="K63" s="199">
        <f t="shared" si="13"/>
        <v>0.20130432937285356</v>
      </c>
      <c r="L63" s="199">
        <f t="shared" si="13"/>
        <v>0.22035435005845055</v>
      </c>
      <c r="M63" s="199">
        <f t="shared" si="13"/>
        <v>0.20315093078583984</v>
      </c>
      <c r="N63" s="199">
        <f t="shared" si="13"/>
        <v>0.23553978430958003</v>
      </c>
      <c r="O63" s="199">
        <f t="shared" si="13"/>
        <v>0.23553978430958009</v>
      </c>
      <c r="P63" s="199">
        <f t="shared" si="13"/>
        <v>0.21177934043921701</v>
      </c>
      <c r="Q63" s="199">
        <f t="shared" si="13"/>
        <v>0.23021415472950227</v>
      </c>
    </row>
    <row r="64" spans="1:17" x14ac:dyDescent="0.25">
      <c r="A64" s="142" t="s">
        <v>296</v>
      </c>
      <c r="B64" s="199">
        <f t="shared" ref="B64:Q64" si="14">IF(B$33=0,0,B$33/B$5)</f>
        <v>1.3719679561713209E-2</v>
      </c>
      <c r="C64" s="199">
        <f t="shared" si="14"/>
        <v>1.3719679561713315E-2</v>
      </c>
      <c r="D64" s="199">
        <f t="shared" si="14"/>
        <v>1.3719679561713305E-2</v>
      </c>
      <c r="E64" s="199">
        <f t="shared" si="14"/>
        <v>1.3719679561713258E-2</v>
      </c>
      <c r="F64" s="199">
        <f t="shared" si="14"/>
        <v>1.3719679561713312E-2</v>
      </c>
      <c r="G64" s="199">
        <f t="shared" si="14"/>
        <v>1.3719679561713294E-2</v>
      </c>
      <c r="H64" s="199">
        <f t="shared" si="14"/>
        <v>1.3719679561713096E-2</v>
      </c>
      <c r="I64" s="199">
        <f t="shared" si="14"/>
        <v>1.3719679561713284E-2</v>
      </c>
      <c r="J64" s="199">
        <f t="shared" si="14"/>
        <v>9.026379056220929E-2</v>
      </c>
      <c r="K64" s="199">
        <f t="shared" si="14"/>
        <v>4.7955134498439703E-2</v>
      </c>
      <c r="L64" s="199">
        <f t="shared" si="14"/>
        <v>2.8905113812842765E-2</v>
      </c>
      <c r="M64" s="199">
        <f t="shared" si="14"/>
        <v>4.6108533085453429E-2</v>
      </c>
      <c r="N64" s="199">
        <f t="shared" si="14"/>
        <v>1.3719679561713301E-2</v>
      </c>
      <c r="O64" s="199">
        <f t="shared" si="14"/>
        <v>1.371967956171327E-2</v>
      </c>
      <c r="P64" s="199">
        <f t="shared" si="14"/>
        <v>3.7480123432076379E-2</v>
      </c>
      <c r="Q64" s="199">
        <f t="shared" si="14"/>
        <v>1.9045309141791072E-2</v>
      </c>
    </row>
    <row r="65" spans="1:17" x14ac:dyDescent="0.25">
      <c r="A65" s="127" t="s">
        <v>292</v>
      </c>
      <c r="B65" s="200">
        <f t="shared" ref="B65:Q65" si="15">IF(B$34=0,0,B$34/B$5)</f>
        <v>0.11079319662604448</v>
      </c>
      <c r="C65" s="200">
        <f t="shared" si="15"/>
        <v>0.11416846181353824</v>
      </c>
      <c r="D65" s="200">
        <f t="shared" si="15"/>
        <v>9.2484598379509883E-2</v>
      </c>
      <c r="E65" s="200">
        <f t="shared" si="15"/>
        <v>0.11683379408145707</v>
      </c>
      <c r="F65" s="200">
        <f t="shared" si="15"/>
        <v>0.11168424738441506</v>
      </c>
      <c r="G65" s="200">
        <f t="shared" si="15"/>
        <v>0.14220128666463919</v>
      </c>
      <c r="H65" s="200">
        <f t="shared" si="15"/>
        <v>0.11029765189803038</v>
      </c>
      <c r="I65" s="200">
        <f t="shared" si="15"/>
        <v>9.5001740021834424E-2</v>
      </c>
      <c r="J65" s="200">
        <f t="shared" si="15"/>
        <v>4.0674323504729874E-2</v>
      </c>
      <c r="K65" s="200">
        <f t="shared" si="15"/>
        <v>3.4839192969100034E-2</v>
      </c>
      <c r="L65" s="200">
        <f t="shared" si="15"/>
        <v>2.9302822953528748E-2</v>
      </c>
      <c r="M65" s="200">
        <f t="shared" si="15"/>
        <v>2.5587137263960353E-2</v>
      </c>
      <c r="N65" s="200">
        <f t="shared" si="15"/>
        <v>2.6039804128383377E-2</v>
      </c>
      <c r="O65" s="200">
        <f t="shared" si="15"/>
        <v>7.9373346111373921E-2</v>
      </c>
      <c r="P65" s="200">
        <f t="shared" si="15"/>
        <v>3.3493891245501041E-2</v>
      </c>
      <c r="Q65" s="200">
        <f t="shared" si="15"/>
        <v>3.7748583341227528E-2</v>
      </c>
    </row>
    <row r="66" spans="1:17" x14ac:dyDescent="0.25">
      <c r="A66" s="127" t="s">
        <v>291</v>
      </c>
      <c r="B66" s="200">
        <f t="shared" ref="B66:Q66" si="16">IF(B$45=0,0,B$45/B$5)</f>
        <v>0.1196445426582208</v>
      </c>
      <c r="C66" s="200">
        <f t="shared" si="16"/>
        <v>0.11964454265822079</v>
      </c>
      <c r="D66" s="200">
        <f t="shared" si="16"/>
        <v>0.11964454265822082</v>
      </c>
      <c r="E66" s="200">
        <f t="shared" si="16"/>
        <v>0.1196445426582208</v>
      </c>
      <c r="F66" s="200">
        <f t="shared" si="16"/>
        <v>0.1196445426582208</v>
      </c>
      <c r="G66" s="200">
        <f t="shared" si="16"/>
        <v>0.1196445426582208</v>
      </c>
      <c r="H66" s="200">
        <f t="shared" si="16"/>
        <v>0.1196445426582208</v>
      </c>
      <c r="I66" s="200">
        <f t="shared" si="16"/>
        <v>0.1196445426582208</v>
      </c>
      <c r="J66" s="200">
        <f t="shared" si="16"/>
        <v>0.11964454265822079</v>
      </c>
      <c r="K66" s="200">
        <f t="shared" si="16"/>
        <v>0.1196445426582208</v>
      </c>
      <c r="L66" s="200">
        <f t="shared" si="16"/>
        <v>0.11964454265822079</v>
      </c>
      <c r="M66" s="200">
        <f t="shared" si="16"/>
        <v>0.11964454265822078</v>
      </c>
      <c r="N66" s="200">
        <f t="shared" si="16"/>
        <v>0.11964454265822079</v>
      </c>
      <c r="O66" s="200">
        <f t="shared" si="16"/>
        <v>0.11964454265822082</v>
      </c>
      <c r="P66" s="200">
        <f t="shared" si="16"/>
        <v>0.1196445426582208</v>
      </c>
      <c r="Q66" s="200">
        <f t="shared" si="16"/>
        <v>0.1196445426582208</v>
      </c>
    </row>
    <row r="67" spans="1:17" x14ac:dyDescent="0.25">
      <c r="A67" s="72" t="s">
        <v>290</v>
      </c>
      <c r="B67" s="71">
        <f t="shared" ref="B67:Q67" si="17">IF(B$46=0,0,B$46/B$5)</f>
        <v>0.10456698015875276</v>
      </c>
      <c r="C67" s="71">
        <f t="shared" si="17"/>
        <v>0.10119171497125899</v>
      </c>
      <c r="D67" s="71">
        <f t="shared" si="17"/>
        <v>0.12287557840528748</v>
      </c>
      <c r="E67" s="71">
        <f t="shared" si="17"/>
        <v>9.8526382703340257E-2</v>
      </c>
      <c r="F67" s="71">
        <f t="shared" si="17"/>
        <v>0.10367592940038227</v>
      </c>
      <c r="G67" s="71">
        <f t="shared" si="17"/>
        <v>7.3158890120158138E-2</v>
      </c>
      <c r="H67" s="71">
        <f t="shared" si="17"/>
        <v>0.10506252488676691</v>
      </c>
      <c r="I67" s="71">
        <f t="shared" si="17"/>
        <v>0.12035843676296284</v>
      </c>
      <c r="J67" s="71">
        <f t="shared" si="17"/>
        <v>0.17468585328006755</v>
      </c>
      <c r="K67" s="71">
        <f t="shared" si="17"/>
        <v>0.18052098381569728</v>
      </c>
      <c r="L67" s="71">
        <f t="shared" si="17"/>
        <v>0.18605735383126867</v>
      </c>
      <c r="M67" s="71">
        <f t="shared" si="17"/>
        <v>0.18977303952083699</v>
      </c>
      <c r="N67" s="71">
        <f t="shared" si="17"/>
        <v>0.18932037265641397</v>
      </c>
      <c r="O67" s="71">
        <f t="shared" si="17"/>
        <v>0.1359868306734234</v>
      </c>
      <c r="P67" s="71">
        <f t="shared" si="17"/>
        <v>0.18186628553929615</v>
      </c>
      <c r="Q67" s="71">
        <f t="shared" si="17"/>
        <v>0.17761159344356983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 t="shared" ref="B71:Q71" si="18">SUM(B$72:B$82)</f>
        <v>35.548499816653766</v>
      </c>
      <c r="C71" s="253">
        <f t="shared" si="18"/>
        <v>35.5397010735743</v>
      </c>
      <c r="D71" s="253">
        <f t="shared" si="18"/>
        <v>35.718242316981744</v>
      </c>
      <c r="E71" s="253">
        <f t="shared" si="18"/>
        <v>35.617384188717907</v>
      </c>
      <c r="F71" s="253">
        <f t="shared" si="18"/>
        <v>35.649324730608903</v>
      </c>
      <c r="G71" s="253">
        <f t="shared" si="18"/>
        <v>35.440276103127111</v>
      </c>
      <c r="H71" s="253">
        <f t="shared" si="18"/>
        <v>35.631670297618747</v>
      </c>
      <c r="I71" s="253">
        <f t="shared" si="18"/>
        <v>35.739152460442178</v>
      </c>
      <c r="J71" s="253">
        <f t="shared" si="18"/>
        <v>35.613564231925885</v>
      </c>
      <c r="K71" s="253">
        <f t="shared" si="18"/>
        <v>35.914167500462625</v>
      </c>
      <c r="L71" s="253">
        <f t="shared" si="18"/>
        <v>34.984458338207311</v>
      </c>
      <c r="M71" s="253">
        <f t="shared" si="18"/>
        <v>34.866541360514269</v>
      </c>
      <c r="N71" s="253">
        <f t="shared" si="18"/>
        <v>33.86901877803065</v>
      </c>
      <c r="O71" s="253">
        <f t="shared" si="18"/>
        <v>33.532262549811151</v>
      </c>
      <c r="P71" s="253">
        <f t="shared" si="18"/>
        <v>33.698147012231111</v>
      </c>
      <c r="Q71" s="253">
        <f t="shared" si="18"/>
        <v>32.423754529657373</v>
      </c>
    </row>
    <row r="72" spans="1:17" x14ac:dyDescent="0.25">
      <c r="A72" s="132" t="s">
        <v>83</v>
      </c>
      <c r="B72" s="282">
        <f>IF(B$6=0,0,B$6/MAE!B$5*1000)</f>
        <v>0.90317412293353894</v>
      </c>
      <c r="C72" s="282">
        <f>IF(C$6=0,0,C$6/MAE!C$5*1000)</f>
        <v>0.90295057490465713</v>
      </c>
      <c r="D72" s="282">
        <f>IF(D$6=0,0,D$6/MAE!D$5*1000)</f>
        <v>0.90748673906780541</v>
      </c>
      <c r="E72" s="282">
        <f>IF(E$6=0,0,E$6/MAE!E$5*1000)</f>
        <v>0.90492425536229781</v>
      </c>
      <c r="F72" s="282">
        <f>IF(F$6=0,0,F$6/MAE!F$5*1000)</f>
        <v>0.90573576276928303</v>
      </c>
      <c r="G72" s="282">
        <f>IF(G$6=0,0,G$6/MAE!G$5*1000)</f>
        <v>0.90042450317323453</v>
      </c>
      <c r="H72" s="282">
        <f>IF(H$6=0,0,H$6/MAE!H$5*1000)</f>
        <v>0.90528721987397087</v>
      </c>
      <c r="I72" s="282">
        <f>IF(I$6=0,0,I$6/MAE!I$5*1000)</f>
        <v>0.90801799919348436</v>
      </c>
      <c r="J72" s="282">
        <f>IF(J$6=0,0,J$6/MAE!J$5*1000)</f>
        <v>0.9048272024305829</v>
      </c>
      <c r="K72" s="282">
        <f>IF(K$6=0,0,K$6/MAE!K$5*1000)</f>
        <v>0.91246457376304158</v>
      </c>
      <c r="L72" s="282">
        <f>IF(L$6=0,0,L$6/MAE!L$5*1000)</f>
        <v>0.88884362600057532</v>
      </c>
      <c r="M72" s="282">
        <f>IF(M$6=0,0,M$6/MAE!M$5*1000)</f>
        <v>0.88584773128051175</v>
      </c>
      <c r="N72" s="282">
        <f>IF(N$6=0,0,N$6/MAE!N$5*1000)</f>
        <v>0.86050386056338601</v>
      </c>
      <c r="O72" s="282">
        <f>IF(O$6=0,0,O$6/MAE!O$5*1000)</f>
        <v>0.85194795770860343</v>
      </c>
      <c r="P72" s="282">
        <f>IF(P$6=0,0,P$6/MAE!P$5*1000)</f>
        <v>0.85616255339132386</v>
      </c>
      <c r="Q72" s="282">
        <f>IF(Q$6=0,0,Q$6/MAE!Q$5*1000)</f>
        <v>0.82378430061953112</v>
      </c>
    </row>
    <row r="73" spans="1:17" x14ac:dyDescent="0.25">
      <c r="A73" s="76" t="s">
        <v>82</v>
      </c>
      <c r="B73" s="281">
        <f>IF(B$7=0,0,B$7/MAE!B$5*1000)</f>
        <v>1.2283168071896131</v>
      </c>
      <c r="C73" s="281">
        <f>IF(C$7=0,0,C$7/MAE!C$5*1000)</f>
        <v>1.2280127818703337</v>
      </c>
      <c r="D73" s="281">
        <f>IF(D$7=0,0,D$7/MAE!D$5*1000)</f>
        <v>1.2341819651322155</v>
      </c>
      <c r="E73" s="281">
        <f>IF(E$7=0,0,E$7/MAE!E$5*1000)</f>
        <v>1.2306969872927251</v>
      </c>
      <c r="F73" s="281">
        <f>IF(F$7=0,0,F$7/MAE!F$5*1000)</f>
        <v>1.2318006373662251</v>
      </c>
      <c r="G73" s="281">
        <f>IF(G$7=0,0,G$7/MAE!G$5*1000)</f>
        <v>1.2245773243155991</v>
      </c>
      <c r="H73" s="281">
        <f>IF(H$7=0,0,H$7/MAE!H$5*1000)</f>
        <v>1.2311906190286006</v>
      </c>
      <c r="I73" s="281">
        <f>IF(I$7=0,0,I$7/MAE!I$5*1000)</f>
        <v>1.2349044789031387</v>
      </c>
      <c r="J73" s="281">
        <f>IF(J$7=0,0,J$7/MAE!J$5*1000)</f>
        <v>1.2305649953055926</v>
      </c>
      <c r="K73" s="281">
        <f>IF(K$7=0,0,K$7/MAE!K$5*1000)</f>
        <v>1.2409518203177365</v>
      </c>
      <c r="L73" s="281">
        <f>IF(L$7=0,0,L$7/MAE!L$5*1000)</f>
        <v>1.2088273313607822</v>
      </c>
      <c r="M73" s="281">
        <f>IF(M$7=0,0,M$7/MAE!M$5*1000)</f>
        <v>1.2047529145414964</v>
      </c>
      <c r="N73" s="281">
        <f>IF(N$7=0,0,N$7/MAE!N$5*1000)</f>
        <v>1.1702852503662051</v>
      </c>
      <c r="O73" s="281">
        <f>IF(O$7=0,0,O$7/MAE!O$5*1000)</f>
        <v>1.1586492224837006</v>
      </c>
      <c r="P73" s="281">
        <f>IF(P$7=0,0,P$7/MAE!P$5*1000)</f>
        <v>1.1643810726122001</v>
      </c>
      <c r="Q73" s="281">
        <f>IF(Q$7=0,0,Q$7/MAE!Q$5*1000)</f>
        <v>1.1203466488425624</v>
      </c>
    </row>
    <row r="74" spans="1:17" x14ac:dyDescent="0.25">
      <c r="A74" s="76" t="s">
        <v>81</v>
      </c>
      <c r="B74" s="281">
        <f>IF(B$8=0,0,B$8/MAE!B$5*1000)</f>
        <v>1.5173325265283453</v>
      </c>
      <c r="C74" s="281">
        <f>IF(C$8=0,0,C$8/MAE!C$5*1000)</f>
        <v>1.5169569658398241</v>
      </c>
      <c r="D74" s="281">
        <f>IF(D$8=0,0,D$8/MAE!D$5*1000)</f>
        <v>1.5245777216339129</v>
      </c>
      <c r="E74" s="281">
        <f>IF(E$8=0,0,E$8/MAE!E$5*1000)</f>
        <v>1.5202727490086603</v>
      </c>
      <c r="F74" s="281">
        <f>IF(F$8=0,0,F$8/MAE!F$5*1000)</f>
        <v>1.5216360814523953</v>
      </c>
      <c r="G74" s="281">
        <f>IF(G$8=0,0,G$8/MAE!G$5*1000)</f>
        <v>1.5127131653310339</v>
      </c>
      <c r="H74" s="281">
        <f>IF(H$8=0,0,H$8/MAE!H$5*1000)</f>
        <v>1.5208825293882708</v>
      </c>
      <c r="I74" s="281">
        <f>IF(I$8=0,0,I$8/MAE!I$5*1000)</f>
        <v>1.5254702386450538</v>
      </c>
      <c r="J74" s="281">
        <f>IF(J$8=0,0,J$8/MAE!J$5*1000)</f>
        <v>1.520109700083379</v>
      </c>
      <c r="K74" s="281">
        <f>IF(K$8=0,0,K$8/MAE!K$5*1000)</f>
        <v>1.5329404839219096</v>
      </c>
      <c r="L74" s="281">
        <f>IF(L$8=0,0,L$8/MAE!L$5*1000)</f>
        <v>1.4932572916809663</v>
      </c>
      <c r="M74" s="281">
        <f>IF(M$8=0,0,M$8/MAE!M$5*1000)</f>
        <v>1.4882241885512599</v>
      </c>
      <c r="N74" s="281">
        <f>IF(N$8=0,0,N$8/MAE!N$5*1000)</f>
        <v>1.4456464857464886</v>
      </c>
      <c r="O74" s="281">
        <f>IF(O$8=0,0,O$8/MAE!O$5*1000)</f>
        <v>1.4312725689504537</v>
      </c>
      <c r="P74" s="281">
        <f>IF(P$8=0,0,P$8/MAE!P$5*1000)</f>
        <v>1.4383530896974239</v>
      </c>
      <c r="Q74" s="281">
        <f>IF(Q$8=0,0,Q$8/MAE!Q$5*1000)</f>
        <v>1.3839576250408121</v>
      </c>
    </row>
    <row r="75" spans="1:17" x14ac:dyDescent="0.25">
      <c r="A75" s="76" t="s">
        <v>80</v>
      </c>
      <c r="B75" s="281">
        <f>IF(B$9=0,0,B$9/MAE!B$5*1000)</f>
        <v>0.9393010878508804</v>
      </c>
      <c r="C75" s="281">
        <f>IF(C$9=0,0,C$9/MAE!C$5*1000)</f>
        <v>0.9390685979008434</v>
      </c>
      <c r="D75" s="281">
        <f>IF(D$9=0,0,D$9/MAE!D$5*1000)</f>
        <v>0.94378620863051754</v>
      </c>
      <c r="E75" s="281">
        <f>IF(E$9=0,0,E$9/MAE!E$5*1000)</f>
        <v>0.94112122557678957</v>
      </c>
      <c r="F75" s="281">
        <f>IF(F$9=0,0,F$9/MAE!F$5*1000)</f>
        <v>0.94196519328005435</v>
      </c>
      <c r="G75" s="281">
        <f>IF(G$9=0,0,G$9/MAE!G$5*1000)</f>
        <v>0.93644148330016386</v>
      </c>
      <c r="H75" s="281">
        <f>IF(H$9=0,0,H$9/MAE!H$5*1000)</f>
        <v>0.9414987086689296</v>
      </c>
      <c r="I75" s="281">
        <f>IF(I$9=0,0,I$9/MAE!I$5*1000)</f>
        <v>0.94433871916122358</v>
      </c>
      <c r="J75" s="281">
        <f>IF(J$9=0,0,J$9/MAE!J$5*1000)</f>
        <v>0.941020290527806</v>
      </c>
      <c r="K75" s="281">
        <f>IF(K$9=0,0,K$9/MAE!K$5*1000)</f>
        <v>0.94896315671356313</v>
      </c>
      <c r="L75" s="281">
        <f>IF(L$9=0,0,L$9/MAE!L$5*1000)</f>
        <v>0.92439737104059816</v>
      </c>
      <c r="M75" s="281">
        <f>IF(M$9=0,0,M$9/MAE!M$5*1000)</f>
        <v>0.92128164053173234</v>
      </c>
      <c r="N75" s="281">
        <f>IF(N$9=0,0,N$9/MAE!N$5*1000)</f>
        <v>0.89492401498592145</v>
      </c>
      <c r="O75" s="281">
        <f>IF(O$9=0,0,O$9/MAE!O$5*1000)</f>
        <v>0.88602587601694749</v>
      </c>
      <c r="P75" s="281">
        <f>IF(P$9=0,0,P$9/MAE!P$5*1000)</f>
        <v>0.89040905552697658</v>
      </c>
      <c r="Q75" s="281">
        <f>IF(Q$9=0,0,Q$9/MAE!Q$5*1000)</f>
        <v>0.85673567264431238</v>
      </c>
    </row>
    <row r="76" spans="1:17" x14ac:dyDescent="0.25">
      <c r="A76" s="129" t="s">
        <v>79</v>
      </c>
      <c r="B76" s="280">
        <f>IF(B$10=0,0,B$10/MAE!B$5*1000)</f>
        <v>0.97542805276822209</v>
      </c>
      <c r="C76" s="280">
        <f>IF(C$10=0,0,C$10/MAE!C$5*1000)</f>
        <v>0.97518662089702968</v>
      </c>
      <c r="D76" s="280">
        <f>IF(D$10=0,0,D$10/MAE!D$5*1000)</f>
        <v>0.98008567819323023</v>
      </c>
      <c r="E76" s="280">
        <f>IF(E$10=0,0,E$10/MAE!E$5*1000)</f>
        <v>0.97731819579128165</v>
      </c>
      <c r="F76" s="280">
        <f>IF(F$10=0,0,F$10/MAE!F$5*1000)</f>
        <v>0.97819462379082556</v>
      </c>
      <c r="G76" s="280">
        <f>IF(G$10=0,0,G$10/MAE!G$5*1000)</f>
        <v>0.9724584634270933</v>
      </c>
      <c r="H76" s="280">
        <f>IF(H$10=0,0,H$10/MAE!H$5*1000)</f>
        <v>0.97771019746388843</v>
      </c>
      <c r="I76" s="280">
        <f>IF(I$10=0,0,I$10/MAE!I$5*1000)</f>
        <v>0.98065943912896325</v>
      </c>
      <c r="J76" s="280">
        <f>IF(J$10=0,0,J$10/MAE!J$5*1000)</f>
        <v>0.97721337862502933</v>
      </c>
      <c r="K76" s="280">
        <f>IF(K$10=0,0,K$10/MAE!K$5*1000)</f>
        <v>0.9854617396640849</v>
      </c>
      <c r="L76" s="280">
        <f>IF(L$10=0,0,L$10/MAE!L$5*1000)</f>
        <v>0.95995111608062134</v>
      </c>
      <c r="M76" s="280">
        <f>IF(M$10=0,0,M$10/MAE!M$5*1000)</f>
        <v>0.95671554978295281</v>
      </c>
      <c r="N76" s="280">
        <f>IF(N$10=0,0,N$10/MAE!N$5*1000)</f>
        <v>0.92934416940845699</v>
      </c>
      <c r="O76" s="280">
        <f>IF(O$10=0,0,O$10/MAE!O$5*1000)</f>
        <v>0.92010379432529166</v>
      </c>
      <c r="P76" s="280">
        <f>IF(P$10=0,0,P$10/MAE!P$5*1000)</f>
        <v>0.92465555766262963</v>
      </c>
      <c r="Q76" s="280">
        <f>IF(Q$10=0,0,Q$10/MAE!Q$5*1000)</f>
        <v>0.88968704466909376</v>
      </c>
    </row>
    <row r="77" spans="1:17" x14ac:dyDescent="0.25">
      <c r="A77" s="127" t="s">
        <v>295</v>
      </c>
      <c r="B77" s="305">
        <f>IF(B$15=0,0,B$15/MAE!B$5*1000)</f>
        <v>6.2025600040095208</v>
      </c>
      <c r="C77" s="305">
        <f>IF(C$15=0,0,C$15/MAE!C$5*1000)</f>
        <v>6.2010247850216098</v>
      </c>
      <c r="D77" s="305">
        <f>IF(D$15=0,0,D$15/MAE!D$5*1000)</f>
        <v>6.232176951249067</v>
      </c>
      <c r="E77" s="305">
        <f>IF(E$15=0,0,E$15/MAE!E$5*1000)</f>
        <v>6.2145790611643932</v>
      </c>
      <c r="F77" s="305">
        <f>IF(F$15=0,0,F$15/MAE!F$5*1000)</f>
        <v>6.2201520988076497</v>
      </c>
      <c r="G77" s="305">
        <f>IF(G$15=0,0,G$15/MAE!G$5*1000)</f>
        <v>6.1836769546412507</v>
      </c>
      <c r="H77" s="305">
        <f>IF(H$15=0,0,H$15/MAE!H$5*1000)</f>
        <v>6.2170717246561962</v>
      </c>
      <c r="I77" s="305">
        <f>IF(I$15=0,0,I$15/MAE!I$5*1000)</f>
        <v>6.2358253870529623</v>
      </c>
      <c r="J77" s="305">
        <f>IF(J$15=0,0,J$15/MAE!J$5*1000)</f>
        <v>6.2139125488969995</v>
      </c>
      <c r="K77" s="305">
        <f>IF(K$15=0,0,K$15/MAE!K$5*1000)</f>
        <v>6.2663622955843978</v>
      </c>
      <c r="L77" s="305">
        <f>IF(L$15=0,0,L$15/MAE!L$5*1000)</f>
        <v>6.1041451304464065</v>
      </c>
      <c r="M77" s="305">
        <f>IF(M$15=0,0,M$15/MAE!M$5*1000)</f>
        <v>6.0835707845976419</v>
      </c>
      <c r="N77" s="305">
        <f>IF(N$15=0,0,N$15/MAE!N$5*1000)</f>
        <v>5.9095214237210794</v>
      </c>
      <c r="O77" s="305">
        <f>IF(O$15=0,0,O$15/MAE!O$5*1000)</f>
        <v>5.8507636498901618</v>
      </c>
      <c r="P77" s="305">
        <f>IF(P$15=0,0,P$15/MAE!P$5*1000)</f>
        <v>5.8797074404073264</v>
      </c>
      <c r="Q77" s="305">
        <f>IF(Q$15=0,0,Q$15/MAE!Q$5*1000)</f>
        <v>5.6573493695297694</v>
      </c>
    </row>
    <row r="78" spans="1:17" x14ac:dyDescent="0.25">
      <c r="A78" s="127" t="s">
        <v>294</v>
      </c>
      <c r="B78" s="305">
        <f>IF(B$23=0,0,B$23/MAE!B$5*1000)</f>
        <v>3.012672001947482</v>
      </c>
      <c r="C78" s="305">
        <f>IF(C$23=0,0,C$23/MAE!C$5*1000)</f>
        <v>3.0119263241533543</v>
      </c>
      <c r="D78" s="305">
        <f>IF(D$23=0,0,D$23/MAE!D$5*1000)</f>
        <v>3.0270573763209767</v>
      </c>
      <c r="E78" s="305">
        <f>IF(E$23=0,0,E$23/MAE!E$5*1000)</f>
        <v>3.0185098297084201</v>
      </c>
      <c r="F78" s="305">
        <f>IF(F$23=0,0,F$23/MAE!F$5*1000)</f>
        <v>3.0212167337065732</v>
      </c>
      <c r="G78" s="305">
        <f>IF(G$23=0,0,G$23/MAE!G$5*1000)</f>
        <v>3.0035002351114652</v>
      </c>
      <c r="H78" s="305">
        <f>IF(H$23=0,0,H$23/MAE!H$5*1000)</f>
        <v>3.0197205519758668</v>
      </c>
      <c r="I78" s="305">
        <f>IF(I$23=0,0,I$23/MAE!I$5*1000)</f>
        <v>3.0288294737114394</v>
      </c>
      <c r="J78" s="305">
        <f>IF(J$23=0,0,J$23/MAE!J$5*1000)</f>
        <v>3.0181860951785429</v>
      </c>
      <c r="K78" s="305">
        <f>IF(K$23=0,0,K$23/MAE!K$5*1000)</f>
        <v>3.0436616864267085</v>
      </c>
      <c r="L78" s="305">
        <f>IF(L$23=0,0,L$23/MAE!L$5*1000)</f>
        <v>2.9648704919311117</v>
      </c>
      <c r="M78" s="305">
        <f>IF(M$23=0,0,M$23/MAE!M$5*1000)</f>
        <v>2.9548772382331405</v>
      </c>
      <c r="N78" s="305">
        <f>IF(N$23=0,0,N$23/MAE!N$5*1000)</f>
        <v>2.8703389772359533</v>
      </c>
      <c r="O78" s="305">
        <f>IF(O$23=0,0,O$23/MAE!O$5*1000)</f>
        <v>2.8417994870895074</v>
      </c>
      <c r="P78" s="305">
        <f>IF(P$23=0,0,P$23/MAE!P$5*1000)</f>
        <v>2.8558578996264163</v>
      </c>
      <c r="Q78" s="305">
        <f>IF(Q$23=0,0,Q$23/MAE!Q$5*1000)</f>
        <v>2.7478554080573176</v>
      </c>
    </row>
    <row r="79" spans="1:17" x14ac:dyDescent="0.25">
      <c r="A79" s="127" t="s">
        <v>293</v>
      </c>
      <c r="B79" s="305">
        <f>IF(B$26=0,0,B$26/MAE!B$5*1000)</f>
        <v>8.8608000057278886</v>
      </c>
      <c r="C79" s="305">
        <f>IF(C$26=0,0,C$26/MAE!C$5*1000)</f>
        <v>8.8586068357451637</v>
      </c>
      <c r="D79" s="305">
        <f>IF(D$26=0,0,D$26/MAE!D$5*1000)</f>
        <v>8.9031099303558108</v>
      </c>
      <c r="E79" s="305">
        <f>IF(E$26=0,0,E$26/MAE!E$5*1000)</f>
        <v>8.8779700873777063</v>
      </c>
      <c r="F79" s="305">
        <f>IF(F$26=0,0,F$26/MAE!F$5*1000)</f>
        <v>8.8859315697252121</v>
      </c>
      <c r="G79" s="305">
        <f>IF(G$26=0,0,G$26/MAE!G$5*1000)</f>
        <v>8.8338242209160729</v>
      </c>
      <c r="H79" s="305">
        <f>IF(H$26=0,0,H$26/MAE!H$5*1000)</f>
        <v>8.8815310352231389</v>
      </c>
      <c r="I79" s="305">
        <f>IF(I$26=0,0,I$26/MAE!I$5*1000)</f>
        <v>8.9083219815042298</v>
      </c>
      <c r="J79" s="305">
        <f>IF(J$26=0,0,J$26/MAE!J$5*1000)</f>
        <v>8.8770179269957161</v>
      </c>
      <c r="K79" s="305">
        <f>IF(K$26=0,0,K$26/MAE!K$5*1000)</f>
        <v>8.9519461365491377</v>
      </c>
      <c r="L79" s="305">
        <f>IF(L$26=0,0,L$26/MAE!L$5*1000)</f>
        <v>8.7202073292091509</v>
      </c>
      <c r="M79" s="305">
        <f>IF(M$26=0,0,M$26/MAE!M$5*1000)</f>
        <v>8.6908154065680598</v>
      </c>
      <c r="N79" s="305">
        <f>IF(N$26=0,0,N$26/MAE!N$5*1000)</f>
        <v>8.4421734624586851</v>
      </c>
      <c r="O79" s="305">
        <f>IF(O$26=0,0,O$26/MAE!O$5*1000)</f>
        <v>8.3582337855573741</v>
      </c>
      <c r="P79" s="305">
        <f>IF(P$26=0,0,P$26/MAE!P$5*1000)</f>
        <v>8.3995820577247535</v>
      </c>
      <c r="Q79" s="305">
        <f>IF(Q$26=0,0,Q$26/MAE!Q$5*1000)</f>
        <v>8.0819276707568157</v>
      </c>
    </row>
    <row r="80" spans="1:17" x14ac:dyDescent="0.25">
      <c r="A80" s="127" t="s">
        <v>292</v>
      </c>
      <c r="B80" s="305">
        <f>IF(B$34=0,0,B$34/MAE!B$5*1000)</f>
        <v>3.9385319299474268</v>
      </c>
      <c r="C80" s="305">
        <f>IF(C$34=0,0,C$34/MAE!C$5*1000)</f>
        <v>4.0575130048829315</v>
      </c>
      <c r="D80" s="305">
        <f>IF(D$34=0,0,D$34/MAE!D$5*1000)</f>
        <v>3.3033872955080712</v>
      </c>
      <c r="E80" s="305">
        <f>IF(E$34=0,0,E$34/MAE!E$5*1000)</f>
        <v>4.1613141300248122</v>
      </c>
      <c r="F80" s="305">
        <f>IF(F$34=0,0,F$34/MAE!F$5*1000)</f>
        <v>3.9814680023006703</v>
      </c>
      <c r="G80" s="305">
        <f>IF(G$34=0,0,G$34/MAE!G$5*1000)</f>
        <v>5.0396528616147398</v>
      </c>
      <c r="H80" s="305">
        <f>IF(H$34=0,0,H$34/MAE!H$5*1000)</f>
        <v>3.9300895670321419</v>
      </c>
      <c r="I80" s="305">
        <f>IF(I$34=0,0,I$34/MAE!I$5*1000)</f>
        <v>3.3952816706476319</v>
      </c>
      <c r="J80" s="305">
        <f>IF(J$34=0,0,J$34/MAE!J$5*1000)</f>
        <v>1.44855763272583</v>
      </c>
      <c r="K80" s="305">
        <f>IF(K$34=0,0,K$34/MAE!K$5*1000)</f>
        <v>1.2512206118731986</v>
      </c>
      <c r="L80" s="305">
        <f>IF(L$34=0,0,L$34/MAE!L$5*1000)</f>
        <v>1.0251433888095911</v>
      </c>
      <c r="M80" s="305">
        <f>IF(M$34=0,0,M$34/MAE!M$5*1000)</f>
        <v>0.89213497971102962</v>
      </c>
      <c r="N80" s="305">
        <f>IF(N$34=0,0,N$34/MAE!N$5*1000)</f>
        <v>0.88194261500045645</v>
      </c>
      <c r="O80" s="305">
        <f>IF(O$34=0,0,O$34/MAE!O$5*1000)</f>
        <v>2.6615678812636214</v>
      </c>
      <c r="P80" s="305">
        <f>IF(P$34=0,0,P$34/MAE!P$5*1000)</f>
        <v>1.1286820712025747</v>
      </c>
      <c r="Q80" s="305">
        <f>IF(Q$34=0,0,Q$34/MAE!Q$5*1000)</f>
        <v>1.2239508000982746</v>
      </c>
    </row>
    <row r="81" spans="1:17" x14ac:dyDescent="0.25">
      <c r="A81" s="127" t="s">
        <v>291</v>
      </c>
      <c r="B81" s="305">
        <f>IF(B$45=0,0,B$45/MAE!B$5*1000)</f>
        <v>4.2531840027493848</v>
      </c>
      <c r="C81" s="305">
        <f>IF(C$45=0,0,C$45/MAE!C$5*1000)</f>
        <v>4.2521312811576752</v>
      </c>
      <c r="D81" s="305">
        <f>IF(D$45=0,0,D$45/MAE!D$5*1000)</f>
        <v>4.27349276657079</v>
      </c>
      <c r="E81" s="305">
        <f>IF(E$45=0,0,E$45/MAE!E$5*1000)</f>
        <v>4.2614256419412992</v>
      </c>
      <c r="F81" s="305">
        <f>IF(F$45=0,0,F$45/MAE!F$5*1000)</f>
        <v>4.2652471534681027</v>
      </c>
      <c r="G81" s="305">
        <f>IF(G$45=0,0,G$45/MAE!G$5*1000)</f>
        <v>4.2402356260397154</v>
      </c>
      <c r="H81" s="305">
        <f>IF(H$45=0,0,H$45/MAE!H$5*1000)</f>
        <v>4.2631348969071059</v>
      </c>
      <c r="I81" s="305">
        <f>IF(I$45=0,0,I$45/MAE!I$5*1000)</f>
        <v>4.2759945511220314</v>
      </c>
      <c r="J81" s="305">
        <f>IF(J$45=0,0,J$45/MAE!J$5*1000)</f>
        <v>4.2609686049579434</v>
      </c>
      <c r="K81" s="305">
        <f>IF(K$45=0,0,K$45/MAE!K$5*1000)</f>
        <v>4.2969341455435872</v>
      </c>
      <c r="L81" s="305">
        <f>IF(L$45=0,0,L$45/MAE!L$5*1000)</f>
        <v>4.1856995180203924</v>
      </c>
      <c r="M81" s="305">
        <f>IF(M$45=0,0,M$45/MAE!M$5*1000)</f>
        <v>4.1715913951526682</v>
      </c>
      <c r="N81" s="305">
        <f>IF(N$45=0,0,N$45/MAE!N$5*1000)</f>
        <v>4.052243261980168</v>
      </c>
      <c r="O81" s="305">
        <f>IF(O$45=0,0,O$45/MAE!O$5*1000)</f>
        <v>4.0119522170675399</v>
      </c>
      <c r="P81" s="305">
        <f>IF(P$45=0,0,P$45/MAE!P$5*1000)</f>
        <v>4.0317993877078813</v>
      </c>
      <c r="Q81" s="305">
        <f>IF(Q$45=0,0,Q$45/MAE!Q$5*1000)</f>
        <v>3.8793252819632706</v>
      </c>
    </row>
    <row r="82" spans="1:17" x14ac:dyDescent="0.25">
      <c r="A82" s="72" t="s">
        <v>290</v>
      </c>
      <c r="B82" s="304">
        <f>IF(B$46=0,0,B$46/MAE!B$5*1000)</f>
        <v>3.7171992750014602</v>
      </c>
      <c r="C82" s="304">
        <f>IF(C$46=0,0,C$46/MAE!C$5*1000)</f>
        <v>3.5963233012008784</v>
      </c>
      <c r="D82" s="304">
        <f>IF(D$46=0,0,D$46/MAE!D$5*1000)</f>
        <v>4.3888996843193473</v>
      </c>
      <c r="E82" s="304">
        <f>IF(E$46=0,0,E$46/MAE!E$5*1000)</f>
        <v>3.5092520254695208</v>
      </c>
      <c r="F82" s="304">
        <f>IF(F$46=0,0,F$46/MAE!F$5*1000)</f>
        <v>3.6959768739419103</v>
      </c>
      <c r="G82" s="304">
        <f>IF(G$46=0,0,G$46/MAE!G$5*1000)</f>
        <v>2.5927712652567427</v>
      </c>
      <c r="H82" s="304">
        <f>IF(H$46=0,0,H$46/MAE!H$5*1000)</f>
        <v>3.7435532474006439</v>
      </c>
      <c r="I82" s="304">
        <f>IF(I$46=0,0,I$46/MAE!I$5*1000)</f>
        <v>4.3015085213720186</v>
      </c>
      <c r="J82" s="304">
        <f>IF(J$46=0,0,J$46/MAE!J$5*1000)</f>
        <v>6.2211858561984679</v>
      </c>
      <c r="K82" s="304">
        <f>IF(K$46=0,0,K$46/MAE!K$5*1000)</f>
        <v>6.4832608501052551</v>
      </c>
      <c r="L82" s="304">
        <f>IF(L$46=0,0,L$46/MAE!L$5*1000)</f>
        <v>6.5091157436271141</v>
      </c>
      <c r="M82" s="304">
        <f>IF(M$46=0,0,M$46/MAE!M$5*1000)</f>
        <v>6.6167295315637711</v>
      </c>
      <c r="N82" s="304">
        <f>IF(N$46=0,0,N$46/MAE!N$5*1000)</f>
        <v>6.4120952565638438</v>
      </c>
      <c r="O82" s="304">
        <f>IF(O$46=0,0,O$46/MAE!O$5*1000)</f>
        <v>4.559946109457945</v>
      </c>
      <c r="P82" s="304">
        <f>IF(P$46=0,0,P$46/MAE!P$5*1000)</f>
        <v>6.128556826671602</v>
      </c>
      <c r="Q82" s="304">
        <f>IF(Q$46=0,0,Q$46/MAE!Q$5*1000)</f>
        <v>5.7588347074356099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1339.3660417546203</v>
      </c>
      <c r="C5" s="96">
        <v>1333.2356784467179</v>
      </c>
      <c r="D5" s="96">
        <v>1258.6729821026522</v>
      </c>
      <c r="E5" s="96">
        <v>1261.4074336833605</v>
      </c>
      <c r="F5" s="96">
        <v>1246.6209168605153</v>
      </c>
      <c r="G5" s="96">
        <v>1149.9415591891595</v>
      </c>
      <c r="H5" s="96">
        <v>1223.3675982522129</v>
      </c>
      <c r="I5" s="96">
        <v>1183.2392513710365</v>
      </c>
      <c r="J5" s="96">
        <v>1214.3755921102315</v>
      </c>
      <c r="K5" s="96">
        <v>1080.0876248092245</v>
      </c>
      <c r="L5" s="96">
        <v>1231.7664012543557</v>
      </c>
      <c r="M5" s="96">
        <v>1175.9705691678273</v>
      </c>
      <c r="N5" s="96">
        <v>1236.8680065566805</v>
      </c>
      <c r="O5" s="96">
        <v>1128.2510529081524</v>
      </c>
      <c r="P5" s="96">
        <v>1033.6171153882515</v>
      </c>
      <c r="Q5" s="96">
        <v>1114.5961731093257</v>
      </c>
    </row>
    <row r="6" spans="1:17" x14ac:dyDescent="0.25">
      <c r="A6" s="76" t="s">
        <v>83</v>
      </c>
      <c r="B6" s="95">
        <v>29.359365501297535</v>
      </c>
      <c r="C6" s="95">
        <v>29.21775223728401</v>
      </c>
      <c r="D6" s="95">
        <v>27.722289432634945</v>
      </c>
      <c r="E6" s="95">
        <v>27.704065865618379</v>
      </c>
      <c r="F6" s="95">
        <v>27.403865141104504</v>
      </c>
      <c r="G6" s="95">
        <v>25.130375078748905</v>
      </c>
      <c r="H6" s="95">
        <v>26.879380742339972</v>
      </c>
      <c r="I6" s="95">
        <v>26.076117021425517</v>
      </c>
      <c r="J6" s="95">
        <v>26.668253469472493</v>
      </c>
      <c r="K6" s="95">
        <v>23.919433962696939</v>
      </c>
      <c r="L6" s="95">
        <v>27.413835537300468</v>
      </c>
      <c r="M6" s="95">
        <v>26.083845372397239</v>
      </c>
      <c r="N6" s="95">
        <v>27.586209093605987</v>
      </c>
      <c r="O6" s="95">
        <v>24.913495072422194</v>
      </c>
      <c r="P6" s="95">
        <v>22.936743902166793</v>
      </c>
      <c r="Q6" s="95">
        <v>24.80204519369623</v>
      </c>
    </row>
    <row r="7" spans="1:17" x14ac:dyDescent="0.25">
      <c r="A7" s="76" t="s">
        <v>82</v>
      </c>
      <c r="B7" s="95">
        <v>10.068969173574933</v>
      </c>
      <c r="C7" s="95">
        <v>10.020402061664479</v>
      </c>
      <c r="D7" s="95">
        <v>9.5075241903912069</v>
      </c>
      <c r="E7" s="95">
        <v>9.5012743095988483</v>
      </c>
      <c r="F7" s="95">
        <v>9.3983186840461972</v>
      </c>
      <c r="G7" s="95">
        <v>8.6186117331832488</v>
      </c>
      <c r="H7" s="95">
        <v>9.2184436372592469</v>
      </c>
      <c r="I7" s="95">
        <v>8.942959562380949</v>
      </c>
      <c r="J7" s="95">
        <v>9.1460362821987413</v>
      </c>
      <c r="K7" s="95">
        <v>8.2033122687584203</v>
      </c>
      <c r="L7" s="95">
        <v>9.4017380907748951</v>
      </c>
      <c r="M7" s="95">
        <v>8.9456100463532078</v>
      </c>
      <c r="N7" s="95">
        <v>9.4608546280414476</v>
      </c>
      <c r="O7" s="95">
        <v>8.5442314439371518</v>
      </c>
      <c r="P7" s="95">
        <v>7.8662928625924655</v>
      </c>
      <c r="Q7" s="95">
        <v>8.5060090445722647</v>
      </c>
    </row>
    <row r="8" spans="1:17" x14ac:dyDescent="0.25">
      <c r="A8" s="76" t="s">
        <v>81</v>
      </c>
      <c r="B8" s="95">
        <v>67.697884580261629</v>
      </c>
      <c r="C8" s="95">
        <v>67.371347605142105</v>
      </c>
      <c r="D8" s="95">
        <v>63.923055497510127</v>
      </c>
      <c r="E8" s="95">
        <v>63.881034938977514</v>
      </c>
      <c r="F8" s="95">
        <v>63.188821273864292</v>
      </c>
      <c r="G8" s="95">
        <v>57.946525835670343</v>
      </c>
      <c r="H8" s="95">
        <v>61.979446218053241</v>
      </c>
      <c r="I8" s="95">
        <v>60.127251739818526</v>
      </c>
      <c r="J8" s="95">
        <v>61.492621332491716</v>
      </c>
      <c r="K8" s="95">
        <v>55.154294106263386</v>
      </c>
      <c r="L8" s="95">
        <v>63.211811373254008</v>
      </c>
      <c r="M8" s="95">
        <v>60.145072050412644</v>
      </c>
      <c r="N8" s="95">
        <v>63.609276540508553</v>
      </c>
      <c r="O8" s="95">
        <v>57.446436089676915</v>
      </c>
      <c r="P8" s="95">
        <v>52.888371898475874</v>
      </c>
      <c r="Q8" s="95">
        <v>57.18945093697868</v>
      </c>
    </row>
    <row r="9" spans="1:17" x14ac:dyDescent="0.25">
      <c r="A9" s="76" t="s">
        <v>80</v>
      </c>
      <c r="B9" s="95">
        <v>29.909912265003019</v>
      </c>
      <c r="C9" s="95">
        <v>29.76564346934331</v>
      </c>
      <c r="D9" s="95">
        <v>28.242137749144693</v>
      </c>
      <c r="E9" s="95">
        <v>28.223572453835548</v>
      </c>
      <c r="F9" s="95">
        <v>27.917742365930422</v>
      </c>
      <c r="G9" s="95">
        <v>25.601619822430397</v>
      </c>
      <c r="H9" s="95">
        <v>27.383422836759511</v>
      </c>
      <c r="I9" s="95">
        <v>26.565096316142117</v>
      </c>
      <c r="J9" s="95">
        <v>27.16833650568957</v>
      </c>
      <c r="K9" s="95">
        <v>24.367971140969676</v>
      </c>
      <c r="L9" s="95">
        <v>27.927899726976097</v>
      </c>
      <c r="M9" s="95">
        <v>26.572969589135951</v>
      </c>
      <c r="N9" s="95">
        <v>28.103505631867908</v>
      </c>
      <c r="O9" s="95">
        <v>25.380672882654789</v>
      </c>
      <c r="P9" s="95">
        <v>23.366853678371641</v>
      </c>
      <c r="Q9" s="95">
        <v>25.267133096023795</v>
      </c>
    </row>
    <row r="10" spans="1:17" x14ac:dyDescent="0.25">
      <c r="A10" s="76" t="s">
        <v>79</v>
      </c>
      <c r="B10" s="95">
        <v>47.746001780747541</v>
      </c>
      <c r="C10" s="95">
        <v>47.515701600879268</v>
      </c>
      <c r="D10" s="95">
        <v>45.083688220662992</v>
      </c>
      <c r="E10" s="95">
        <v>45.05405193771314</v>
      </c>
      <c r="F10" s="95">
        <v>44.56584709804833</v>
      </c>
      <c r="G10" s="95">
        <v>40.868558048632579</v>
      </c>
      <c r="H10" s="95">
        <v>43.712898384416256</v>
      </c>
      <c r="I10" s="95">
        <v>42.406581630142526</v>
      </c>
      <c r="J10" s="95">
        <v>43.369550257705221</v>
      </c>
      <c r="K10" s="95">
        <v>38.899251297747838</v>
      </c>
      <c r="L10" s="95">
        <v>44.582061568163709</v>
      </c>
      <c r="M10" s="95">
        <v>42.419149948733804</v>
      </c>
      <c r="N10" s="95">
        <v>44.862386022925975</v>
      </c>
      <c r="O10" s="95">
        <v>40.515854473760484</v>
      </c>
      <c r="P10" s="95">
        <v>37.301140419707181</v>
      </c>
      <c r="Q10" s="95">
        <v>40.334607841987122</v>
      </c>
    </row>
    <row r="11" spans="1:17" x14ac:dyDescent="0.25">
      <c r="A11" s="92" t="s">
        <v>125</v>
      </c>
      <c r="B11" s="91">
        <v>7.8016382885654316</v>
      </c>
      <c r="C11" s="91">
        <v>7.7640075208757215</v>
      </c>
      <c r="D11" s="91">
        <v>7.3666195093616453</v>
      </c>
      <c r="E11" s="91">
        <v>7.3617769769784314</v>
      </c>
      <c r="F11" s="91">
        <v>7.2820049033442427</v>
      </c>
      <c r="G11" s="91">
        <v>6.6778723951549033</v>
      </c>
      <c r="H11" s="91">
        <v>7.1426341268546851</v>
      </c>
      <c r="I11" s="91">
        <v>6.9291835670793107</v>
      </c>
      <c r="J11" s="91">
        <v>7.086531462929929</v>
      </c>
      <c r="K11" s="91">
        <v>6.3560900808957053</v>
      </c>
      <c r="L11" s="91">
        <v>7.2846543279277265</v>
      </c>
      <c r="M11" s="91">
        <v>6.9312372149636907</v>
      </c>
      <c r="N11" s="91">
        <v>7.3304590009459449</v>
      </c>
      <c r="O11" s="91">
        <v>6.6202410624441175</v>
      </c>
      <c r="P11" s="91">
        <v>6.0949607182163295</v>
      </c>
      <c r="Q11" s="91">
        <v>6.5906255845113293</v>
      </c>
    </row>
    <row r="12" spans="1:17" x14ac:dyDescent="0.25">
      <c r="A12" s="92" t="s">
        <v>26</v>
      </c>
      <c r="B12" s="91">
        <v>12.982915286670913</v>
      </c>
      <c r="C12" s="91">
        <v>12.920292918007142</v>
      </c>
      <c r="D12" s="91">
        <v>12.258988881778295</v>
      </c>
      <c r="E12" s="91">
        <v>12.250930293904979</v>
      </c>
      <c r="F12" s="91">
        <v>12.118179449027604</v>
      </c>
      <c r="G12" s="91">
        <v>11.112826357069727</v>
      </c>
      <c r="H12" s="91">
        <v>11.886248806042845</v>
      </c>
      <c r="I12" s="91">
        <v>11.53104001104939</v>
      </c>
      <c r="J12" s="91">
        <v>11.792886859980925</v>
      </c>
      <c r="K12" s="91">
        <v>10.57733978716567</v>
      </c>
      <c r="L12" s="91">
        <v>12.122588427456687</v>
      </c>
      <c r="M12" s="91">
        <v>11.534457541512271</v>
      </c>
      <c r="N12" s="91">
        <v>12.198813210961555</v>
      </c>
      <c r="O12" s="91">
        <v>11.016920512326999</v>
      </c>
      <c r="P12" s="91">
        <v>10.14278741891532</v>
      </c>
      <c r="Q12" s="91">
        <v>10.96763660208225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26.961448205511196</v>
      </c>
      <c r="C14" s="89">
        <v>26.8314011619964</v>
      </c>
      <c r="D14" s="89">
        <v>25.458079829523051</v>
      </c>
      <c r="E14" s="89">
        <v>25.441344666829732</v>
      </c>
      <c r="F14" s="89">
        <v>25.165662745676485</v>
      </c>
      <c r="G14" s="89">
        <v>23.077859296407947</v>
      </c>
      <c r="H14" s="89">
        <v>24.684015451518725</v>
      </c>
      <c r="I14" s="89">
        <v>23.946358052013824</v>
      </c>
      <c r="J14" s="89">
        <v>24.490131934794366</v>
      </c>
      <c r="K14" s="89">
        <v>21.965821429686468</v>
      </c>
      <c r="L14" s="89">
        <v>25.1748188127793</v>
      </c>
      <c r="M14" s="89">
        <v>23.953455192257838</v>
      </c>
      <c r="N14" s="89">
        <v>25.333113811018471</v>
      </c>
      <c r="O14" s="89">
        <v>22.878692898989364</v>
      </c>
      <c r="P14" s="89">
        <v>21.063392282575528</v>
      </c>
      <c r="Q14" s="89">
        <v>22.776345655393538</v>
      </c>
    </row>
    <row r="15" spans="1:17" x14ac:dyDescent="0.25">
      <c r="A15" s="74" t="s">
        <v>295</v>
      </c>
      <c r="B15" s="313">
        <v>260.85438106022019</v>
      </c>
      <c r="C15" s="313">
        <v>259.47309659504617</v>
      </c>
      <c r="D15" s="313">
        <v>246.26494623709385</v>
      </c>
      <c r="E15" s="313">
        <v>245.636023609441</v>
      </c>
      <c r="F15" s="313">
        <v>242.98493934842708</v>
      </c>
      <c r="G15" s="313">
        <v>222.65662732626143</v>
      </c>
      <c r="H15" s="313">
        <v>238.16394793014865</v>
      </c>
      <c r="I15" s="313">
        <v>231.17765489710175</v>
      </c>
      <c r="J15" s="313">
        <v>235.9379877642794</v>
      </c>
      <c r="K15" s="313">
        <v>211.98519764244355</v>
      </c>
      <c r="L15" s="313">
        <v>243.1915355664255</v>
      </c>
      <c r="M15" s="313">
        <v>231.39520050636332</v>
      </c>
      <c r="N15" s="313">
        <v>244.88792702827911</v>
      </c>
      <c r="O15" s="313">
        <v>220.98460378919128</v>
      </c>
      <c r="P15" s="313">
        <v>203.43990756808975</v>
      </c>
      <c r="Q15" s="313">
        <v>219.89107209567891</v>
      </c>
    </row>
    <row r="16" spans="1:17" x14ac:dyDescent="0.25">
      <c r="A16" s="310" t="s">
        <v>301</v>
      </c>
      <c r="B16" s="309">
        <v>78.57318105351645</v>
      </c>
      <c r="C16" s="309">
        <v>78.071119802485512</v>
      </c>
      <c r="D16" s="309">
        <v>74.147732583735689</v>
      </c>
      <c r="E16" s="309">
        <v>73.631953193597141</v>
      </c>
      <c r="F16" s="309">
        <v>72.844701729135039</v>
      </c>
      <c r="G16" s="309">
        <v>66.631629927374689</v>
      </c>
      <c r="H16" s="309">
        <v>71.280035642116601</v>
      </c>
      <c r="I16" s="309">
        <v>69.280903348754777</v>
      </c>
      <c r="J16" s="309">
        <v>70.364884889029923</v>
      </c>
      <c r="K16" s="309">
        <v>63.478475792177058</v>
      </c>
      <c r="L16" s="309">
        <v>72.989395526828744</v>
      </c>
      <c r="M16" s="309">
        <v>69.450466548820984</v>
      </c>
      <c r="N16" s="309">
        <v>73.615584749761126</v>
      </c>
      <c r="O16" s="309">
        <v>66.306132350102544</v>
      </c>
      <c r="P16" s="309">
        <v>61.034336761437565</v>
      </c>
      <c r="Q16" s="309">
        <v>65.904550815862919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4.0495810379944981</v>
      </c>
      <c r="D18" s="83">
        <v>3.0622620208928102</v>
      </c>
      <c r="E18" s="83">
        <v>8.0880626332343564</v>
      </c>
      <c r="F18" s="83">
        <v>7.4346195113009559</v>
      </c>
      <c r="G18" s="83">
        <v>8.3092096714110415</v>
      </c>
      <c r="H18" s="83">
        <v>9.2910495747870581</v>
      </c>
      <c r="I18" s="83">
        <v>7.5401567625817174</v>
      </c>
      <c r="J18" s="83">
        <v>11.927984946568042</v>
      </c>
      <c r="K18" s="83">
        <v>7.6646173248692211</v>
      </c>
      <c r="L18" s="83">
        <v>6.776125738597659</v>
      </c>
      <c r="M18" s="83">
        <v>6.0778333013838939</v>
      </c>
      <c r="N18" s="83">
        <v>5.4875269343699493</v>
      </c>
      <c r="O18" s="83">
        <v>7.4725702020902904</v>
      </c>
      <c r="P18" s="83">
        <v>6.6000814186422989</v>
      </c>
      <c r="Q18" s="83">
        <v>7.5581837276007402</v>
      </c>
    </row>
    <row r="19" spans="1:17" x14ac:dyDescent="0.25">
      <c r="A19" s="154" t="s">
        <v>125</v>
      </c>
      <c r="B19" s="83">
        <v>5.9531760967968683</v>
      </c>
      <c r="C19" s="83">
        <v>3.3602614467397522</v>
      </c>
      <c r="D19" s="83">
        <v>3.0926068771574573</v>
      </c>
      <c r="E19" s="83">
        <v>3.6997201843993248</v>
      </c>
      <c r="F19" s="83">
        <v>4.0972161152848248</v>
      </c>
      <c r="G19" s="83">
        <v>4.3141476365061147</v>
      </c>
      <c r="H19" s="83">
        <v>4.0777826460457849</v>
      </c>
      <c r="I19" s="83">
        <v>3.8480291113400344</v>
      </c>
      <c r="J19" s="83">
        <v>5.6238495902790362</v>
      </c>
      <c r="K19" s="83">
        <v>3.6554853275911068</v>
      </c>
      <c r="L19" s="83">
        <v>3.3333915162681174</v>
      </c>
      <c r="M19" s="83">
        <v>3.514994525319969</v>
      </c>
      <c r="N19" s="83">
        <v>2.6669845416808435</v>
      </c>
      <c r="O19" s="83">
        <v>2.0299190253330188</v>
      </c>
      <c r="P19" s="83">
        <v>2.2783344592945158</v>
      </c>
      <c r="Q19" s="83">
        <v>3.1686557261291304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72.620004956719583</v>
      </c>
      <c r="C21" s="83">
        <v>70.661277317751257</v>
      </c>
      <c r="D21" s="83">
        <v>67.992863685685421</v>
      </c>
      <c r="E21" s="83">
        <v>61.844170375963465</v>
      </c>
      <c r="F21" s="83">
        <v>61.312866102549265</v>
      </c>
      <c r="G21" s="83">
        <v>54.008272619457529</v>
      </c>
      <c r="H21" s="83">
        <v>57.911203421283759</v>
      </c>
      <c r="I21" s="83">
        <v>57.892717474833027</v>
      </c>
      <c r="J21" s="83">
        <v>52.813050352182842</v>
      </c>
      <c r="K21" s="83">
        <v>52.15837313971673</v>
      </c>
      <c r="L21" s="83">
        <v>62.879878271962966</v>
      </c>
      <c r="M21" s="83">
        <v>59.857638722117116</v>
      </c>
      <c r="N21" s="83">
        <v>65.46107327371034</v>
      </c>
      <c r="O21" s="83">
        <v>56.80364312267924</v>
      </c>
      <c r="P21" s="83">
        <v>52.155920883500748</v>
      </c>
      <c r="Q21" s="83">
        <v>55.177711362133053</v>
      </c>
    </row>
    <row r="22" spans="1:17" x14ac:dyDescent="0.25">
      <c r="A22" s="152" t="s">
        <v>300</v>
      </c>
      <c r="B22" s="264">
        <v>182.28120000670376</v>
      </c>
      <c r="C22" s="264">
        <v>181.40197679256067</v>
      </c>
      <c r="D22" s="264">
        <v>172.11721365335816</v>
      </c>
      <c r="E22" s="264">
        <v>172.00407041584387</v>
      </c>
      <c r="F22" s="264">
        <v>170.14023761929204</v>
      </c>
      <c r="G22" s="264">
        <v>156.02499739888674</v>
      </c>
      <c r="H22" s="264">
        <v>166.88391228803206</v>
      </c>
      <c r="I22" s="264">
        <v>161.89675154834697</v>
      </c>
      <c r="J22" s="264">
        <v>165.57310287524948</v>
      </c>
      <c r="K22" s="264">
        <v>148.5067218502665</v>
      </c>
      <c r="L22" s="264">
        <v>170.20214003959677</v>
      </c>
      <c r="M22" s="264">
        <v>161.94473395754235</v>
      </c>
      <c r="N22" s="264">
        <v>171.27234227851798</v>
      </c>
      <c r="O22" s="264">
        <v>154.67847143908872</v>
      </c>
      <c r="P22" s="264">
        <v>142.40557080665218</v>
      </c>
      <c r="Q22" s="264">
        <v>153.98652127981597</v>
      </c>
    </row>
    <row r="23" spans="1:17" x14ac:dyDescent="0.25">
      <c r="A23" s="74" t="s">
        <v>294</v>
      </c>
      <c r="B23" s="313">
        <v>99.109683805028766</v>
      </c>
      <c r="C23" s="313">
        <v>98.631633766162693</v>
      </c>
      <c r="D23" s="313">
        <v>93.583335099612839</v>
      </c>
      <c r="E23" s="313">
        <v>93.521817013851347</v>
      </c>
      <c r="F23" s="313">
        <v>92.508416404655762</v>
      </c>
      <c r="G23" s="313">
        <v>84.833697371508393</v>
      </c>
      <c r="H23" s="313">
        <v>90.737891666308599</v>
      </c>
      <c r="I23" s="313">
        <v>88.026279476039562</v>
      </c>
      <c r="J23" s="313">
        <v>90.025180172063628</v>
      </c>
      <c r="K23" s="313">
        <v>80.745870912414276</v>
      </c>
      <c r="L23" s="313">
        <v>92.542073903635043</v>
      </c>
      <c r="M23" s="313">
        <v>88.052368405689919</v>
      </c>
      <c r="N23" s="313">
        <v>93.12396279564922</v>
      </c>
      <c r="O23" s="313">
        <v>84.101566125357195</v>
      </c>
      <c r="P23" s="313">
        <v>77.428561443543657</v>
      </c>
      <c r="Q23" s="313">
        <v>83.725339934769039</v>
      </c>
    </row>
    <row r="24" spans="1:17" x14ac:dyDescent="0.25">
      <c r="A24" s="310" t="s">
        <v>299</v>
      </c>
      <c r="B24" s="312">
        <v>70.101971471849609</v>
      </c>
      <c r="C24" s="312">
        <v>69.763838517529706</v>
      </c>
      <c r="D24" s="312">
        <v>66.193090680213956</v>
      </c>
      <c r="E24" s="312">
        <v>66.149577887846078</v>
      </c>
      <c r="F24" s="312">
        <v>65.432782335000411</v>
      </c>
      <c r="G24" s="312">
        <v>60.004322531066911</v>
      </c>
      <c r="H24" s="312">
        <v>64.180459959096325</v>
      </c>
      <c r="I24" s="312">
        <v>62.26249036110115</v>
      </c>
      <c r="J24" s="312">
        <v>63.676346950971833</v>
      </c>
      <c r="K24" s="312">
        <v>57.112933084390583</v>
      </c>
      <c r="L24" s="312">
        <v>65.456588858668681</v>
      </c>
      <c r="M24" s="312">
        <v>62.280943506463601</v>
      </c>
      <c r="N24" s="312">
        <v>65.86816880667871</v>
      </c>
      <c r="O24" s="312">
        <v>59.486473600862404</v>
      </c>
      <c r="P24" s="312">
        <v>54.76654346006746</v>
      </c>
      <c r="Q24" s="312">
        <v>59.220362392885413</v>
      </c>
    </row>
    <row r="25" spans="1:17" x14ac:dyDescent="0.25">
      <c r="A25" s="149" t="s">
        <v>298</v>
      </c>
      <c r="B25" s="148">
        <v>29.00771233317915</v>
      </c>
      <c r="C25" s="148">
        <v>28.867795248632987</v>
      </c>
      <c r="D25" s="148">
        <v>27.390244419398879</v>
      </c>
      <c r="E25" s="148">
        <v>27.372239126005276</v>
      </c>
      <c r="F25" s="148">
        <v>27.075634069655351</v>
      </c>
      <c r="G25" s="148">
        <v>24.829374840441481</v>
      </c>
      <c r="H25" s="148">
        <v>26.557431707212281</v>
      </c>
      <c r="I25" s="148">
        <v>25.763789114938412</v>
      </c>
      <c r="J25" s="148">
        <v>26.348833221091795</v>
      </c>
      <c r="K25" s="148">
        <v>23.632937828023696</v>
      </c>
      <c r="L25" s="148">
        <v>27.085485044966362</v>
      </c>
      <c r="M25" s="148">
        <v>25.771424899226318</v>
      </c>
      <c r="N25" s="148">
        <v>27.255793988970503</v>
      </c>
      <c r="O25" s="148">
        <v>24.615092524494791</v>
      </c>
      <c r="P25" s="148">
        <v>22.66201798347619</v>
      </c>
      <c r="Q25" s="148">
        <v>24.504977541883626</v>
      </c>
    </row>
    <row r="26" spans="1:17" x14ac:dyDescent="0.25">
      <c r="A26" s="127" t="s">
        <v>293</v>
      </c>
      <c r="B26" s="311">
        <v>279.95179674993204</v>
      </c>
      <c r="C26" s="311">
        <v>278.19272171313241</v>
      </c>
      <c r="D26" s="311">
        <v>264.194859080377</v>
      </c>
      <c r="E26" s="311">
        <v>262.47002431932896</v>
      </c>
      <c r="F26" s="311">
        <v>259.66118604168724</v>
      </c>
      <c r="G26" s="311">
        <v>237.55544784835627</v>
      </c>
      <c r="H26" s="311">
        <v>254.12527963643549</v>
      </c>
      <c r="I26" s="311">
        <v>246.96608846570632</v>
      </c>
      <c r="J26" s="311">
        <v>271.22967521716595</v>
      </c>
      <c r="K26" s="311">
        <v>234.25861943435817</v>
      </c>
      <c r="L26" s="311">
        <v>264.14334025727516</v>
      </c>
      <c r="M26" s="311">
        <v>255.64103969520664</v>
      </c>
      <c r="N26" s="311">
        <v>262.33943643337159</v>
      </c>
      <c r="O26" s="311">
        <v>236.33411188660662</v>
      </c>
      <c r="P26" s="311">
        <v>222.78842181052244</v>
      </c>
      <c r="Q26" s="311">
        <v>236.20573169777717</v>
      </c>
    </row>
    <row r="27" spans="1:17" x14ac:dyDescent="0.25">
      <c r="A27" s="310" t="s">
        <v>297</v>
      </c>
      <c r="B27" s="309">
        <v>260.96367590971306</v>
      </c>
      <c r="C27" s="309">
        <v>259.29618901604084</v>
      </c>
      <c r="D27" s="309">
        <v>246.26551446660676</v>
      </c>
      <c r="E27" s="309">
        <v>244.55246576723758</v>
      </c>
      <c r="F27" s="309">
        <v>241.9377818092162</v>
      </c>
      <c r="G27" s="309">
        <v>221.30241953498123</v>
      </c>
      <c r="H27" s="309">
        <v>236.74108481712832</v>
      </c>
      <c r="I27" s="309">
        <v>230.10140312280819</v>
      </c>
      <c r="J27" s="309">
        <v>157.75485720089623</v>
      </c>
      <c r="K27" s="309">
        <v>180.18600545373909</v>
      </c>
      <c r="L27" s="309">
        <v>226.78944987630018</v>
      </c>
      <c r="M27" s="309">
        <v>198.94610284880468</v>
      </c>
      <c r="N27" s="309">
        <v>244.49810155269131</v>
      </c>
      <c r="O27" s="309">
        <v>220.22135035685054</v>
      </c>
      <c r="P27" s="309">
        <v>182.26331844679237</v>
      </c>
      <c r="Q27" s="309">
        <v>213.93846687200289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13.449799784095919</v>
      </c>
      <c r="D29" s="83">
        <v>10.170635105464262</v>
      </c>
      <c r="E29" s="83">
        <v>26.862735191021894</v>
      </c>
      <c r="F29" s="83">
        <v>24.692466445232984</v>
      </c>
      <c r="G29" s="83">
        <v>27.597226823221749</v>
      </c>
      <c r="H29" s="83">
        <v>30.858193821176538</v>
      </c>
      <c r="I29" s="83">
        <v>25.042985396742356</v>
      </c>
      <c r="J29" s="83">
        <v>26.741997303169661</v>
      </c>
      <c r="K29" s="83">
        <v>21.756300255556972</v>
      </c>
      <c r="L29" s="83">
        <v>21.054480825017048</v>
      </c>
      <c r="M29" s="83">
        <v>17.410412185280524</v>
      </c>
      <c r="N29" s="83">
        <v>18.2256233137789</v>
      </c>
      <c r="O29" s="83">
        <v>24.81851138370828</v>
      </c>
      <c r="P29" s="83">
        <v>19.709442343621937</v>
      </c>
      <c r="Q29" s="83">
        <v>24.535274408252565</v>
      </c>
    </row>
    <row r="30" spans="1:17" x14ac:dyDescent="0.25">
      <c r="A30" s="154" t="s">
        <v>125</v>
      </c>
      <c r="B30" s="83">
        <v>19.772175400405537</v>
      </c>
      <c r="C30" s="83">
        <v>11.160375173834852</v>
      </c>
      <c r="D30" s="83">
        <v>10.271418924187099</v>
      </c>
      <c r="E30" s="83">
        <v>12.287813299815477</v>
      </c>
      <c r="F30" s="83">
        <v>13.608009299165191</v>
      </c>
      <c r="G30" s="83">
        <v>14.328500011639152</v>
      </c>
      <c r="H30" s="83">
        <v>13.543465271542795</v>
      </c>
      <c r="I30" s="83">
        <v>12.780389039091089</v>
      </c>
      <c r="J30" s="83">
        <v>12.608413847801282</v>
      </c>
      <c r="K30" s="83">
        <v>10.376230540408899</v>
      </c>
      <c r="L30" s="83">
        <v>10.357367981200737</v>
      </c>
      <c r="M30" s="83">
        <v>10.068967094061421</v>
      </c>
      <c r="N30" s="83">
        <v>8.8578072092738029</v>
      </c>
      <c r="O30" s="83">
        <v>6.741933106783117</v>
      </c>
      <c r="P30" s="83">
        <v>6.803658745499181</v>
      </c>
      <c r="Q30" s="83">
        <v>10.286047620403361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241.19150050930753</v>
      </c>
      <c r="C32" s="83">
        <v>234.68601405811006</v>
      </c>
      <c r="D32" s="83">
        <v>225.8234604369554</v>
      </c>
      <c r="E32" s="83">
        <v>205.40191727640021</v>
      </c>
      <c r="F32" s="83">
        <v>203.63730606481803</v>
      </c>
      <c r="G32" s="83">
        <v>179.37669270012032</v>
      </c>
      <c r="H32" s="83">
        <v>192.33942572440898</v>
      </c>
      <c r="I32" s="83">
        <v>192.27802868697475</v>
      </c>
      <c r="J32" s="83">
        <v>118.40444604992528</v>
      </c>
      <c r="K32" s="83">
        <v>148.05347465777322</v>
      </c>
      <c r="L32" s="83">
        <v>195.37760107008239</v>
      </c>
      <c r="M32" s="83">
        <v>171.46672356946274</v>
      </c>
      <c r="N32" s="83">
        <v>217.41467102963861</v>
      </c>
      <c r="O32" s="83">
        <v>188.66090586635914</v>
      </c>
      <c r="P32" s="83">
        <v>155.75021735767126</v>
      </c>
      <c r="Q32" s="83">
        <v>179.11714484334695</v>
      </c>
    </row>
    <row r="33" spans="1:17" x14ac:dyDescent="0.25">
      <c r="A33" s="152" t="s">
        <v>296</v>
      </c>
      <c r="B33" s="264">
        <v>18.988120840218986</v>
      </c>
      <c r="C33" s="264">
        <v>18.896532697091594</v>
      </c>
      <c r="D33" s="264">
        <v>17.929344613770269</v>
      </c>
      <c r="E33" s="264">
        <v>17.917558552091361</v>
      </c>
      <c r="F33" s="264">
        <v>17.723404232471037</v>
      </c>
      <c r="G33" s="264">
        <v>16.25302831337503</v>
      </c>
      <c r="H33" s="264">
        <v>17.384194819307172</v>
      </c>
      <c r="I33" s="264">
        <v>16.864685342898131</v>
      </c>
      <c r="J33" s="264">
        <v>113.47481801626974</v>
      </c>
      <c r="K33" s="264">
        <v>54.072613980619074</v>
      </c>
      <c r="L33" s="264">
        <v>37.353890380974981</v>
      </c>
      <c r="M33" s="264">
        <v>56.694936846401959</v>
      </c>
      <c r="N33" s="264">
        <v>17.841334880680307</v>
      </c>
      <c r="O33" s="264">
        <v>16.112761529756082</v>
      </c>
      <c r="P33" s="264">
        <v>40.525103363730075</v>
      </c>
      <c r="Q33" s="264">
        <v>22.267264825774273</v>
      </c>
    </row>
    <row r="34" spans="1:17" x14ac:dyDescent="0.25">
      <c r="A34" s="86" t="s">
        <v>292</v>
      </c>
      <c r="B34" s="85">
        <v>182.33433175139581</v>
      </c>
      <c r="C34" s="85">
        <v>187.05147705515878</v>
      </c>
      <c r="D34" s="85">
        <v>141.97960369097416</v>
      </c>
      <c r="E34" s="85">
        <v>179.85378541177602</v>
      </c>
      <c r="F34" s="85">
        <v>169.96574228940324</v>
      </c>
      <c r="G34" s="85">
        <v>200.16213114932708</v>
      </c>
      <c r="H34" s="85">
        <v>166.26587629053805</v>
      </c>
      <c r="I34" s="85">
        <v>138.01195385644252</v>
      </c>
      <c r="J34" s="85">
        <v>57.686595612687285</v>
      </c>
      <c r="K34" s="85">
        <v>44.570461197825921</v>
      </c>
      <c r="L34" s="85">
        <v>41.784039205039818</v>
      </c>
      <c r="M34" s="85">
        <v>34.752401664670643</v>
      </c>
      <c r="N34" s="85">
        <v>38.379028138333567</v>
      </c>
      <c r="O34" s="85">
        <v>110.43879431719471</v>
      </c>
      <c r="P34" s="85">
        <v>40.843257325070994</v>
      </c>
      <c r="Q34" s="85">
        <v>50.946708891288083</v>
      </c>
    </row>
    <row r="35" spans="1:17" x14ac:dyDescent="0.25">
      <c r="A35" s="150" t="s">
        <v>33</v>
      </c>
      <c r="B35" s="87">
        <v>10.737135089142532</v>
      </c>
      <c r="C35" s="87">
        <v>12.254092968635506</v>
      </c>
      <c r="D35" s="87">
        <v>16.491380451472711</v>
      </c>
      <c r="E35" s="87">
        <v>21.405789055007052</v>
      </c>
      <c r="F35" s="87">
        <v>19.200378863182845</v>
      </c>
      <c r="G35" s="87">
        <v>8.8082024077721286</v>
      </c>
      <c r="H35" s="87">
        <v>8.4709887583643919</v>
      </c>
      <c r="I35" s="87">
        <v>8.0757322370940354</v>
      </c>
      <c r="J35" s="87">
        <v>15.362261668018901</v>
      </c>
      <c r="K35" s="87">
        <v>11.125951214889776</v>
      </c>
      <c r="L35" s="87">
        <v>16.587658095556527</v>
      </c>
      <c r="M35" s="87">
        <v>15.40517532588165</v>
      </c>
      <c r="N35" s="87">
        <v>9.7952871384846425</v>
      </c>
      <c r="O35" s="87">
        <v>11.020081024277284</v>
      </c>
      <c r="P35" s="87">
        <v>12.691230475719747</v>
      </c>
      <c r="Q35" s="87">
        <v>10.238509322091634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1.8815731698095034E-14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14.120376561172282</v>
      </c>
      <c r="C38" s="87">
        <v>9.8144761931193525</v>
      </c>
      <c r="D38" s="87">
        <v>6.6785219876659578</v>
      </c>
      <c r="E38" s="87">
        <v>10.713323266159302</v>
      </c>
      <c r="F38" s="87">
        <v>10.896117233545796</v>
      </c>
      <c r="G38" s="87">
        <v>15.423203456020817</v>
      </c>
      <c r="H38" s="87">
        <v>11.793214830996376</v>
      </c>
      <c r="I38" s="87">
        <v>8.9510691080253153</v>
      </c>
      <c r="J38" s="87">
        <v>4.0049817518070459</v>
      </c>
      <c r="K38" s="87">
        <v>2.3117456995473917</v>
      </c>
      <c r="L38" s="87">
        <v>1.3312782508358265</v>
      </c>
      <c r="M38" s="87">
        <v>1.2484326650792179</v>
      </c>
      <c r="N38" s="87">
        <v>1.3030399006267501</v>
      </c>
      <c r="O38" s="87">
        <v>4.8130585655337965</v>
      </c>
      <c r="P38" s="87">
        <v>1.4557704935400375</v>
      </c>
      <c r="Q38" s="87">
        <v>2.5930012077275686</v>
      </c>
    </row>
    <row r="39" spans="1:17" x14ac:dyDescent="0.25">
      <c r="A39" s="150" t="s">
        <v>29</v>
      </c>
      <c r="B39" s="87">
        <v>11.13571944539863</v>
      </c>
      <c r="C39" s="87">
        <v>11.130805600493073</v>
      </c>
      <c r="D39" s="87">
        <v>10.59689110759239</v>
      </c>
      <c r="E39" s="87">
        <v>8.3352623483934831</v>
      </c>
      <c r="F39" s="87">
        <v>9.4464744728886227</v>
      </c>
      <c r="G39" s="87">
        <v>6.1246882564708685</v>
      </c>
      <c r="H39" s="87">
        <v>7.2267835248181971</v>
      </c>
      <c r="I39" s="87">
        <v>8.3340676219786207</v>
      </c>
      <c r="J39" s="87">
        <v>6.6994953925696912</v>
      </c>
      <c r="K39" s="87">
        <v>4.4332858774581982</v>
      </c>
      <c r="L39" s="87">
        <v>4.0209250299758033</v>
      </c>
      <c r="M39" s="87">
        <v>1.148850267107518</v>
      </c>
      <c r="N39" s="87">
        <v>2.9730460583418217</v>
      </c>
      <c r="O39" s="87">
        <v>2.9730864866892612</v>
      </c>
      <c r="P39" s="87">
        <v>1.7838270014049344</v>
      </c>
      <c r="Q39" s="87">
        <v>1.8590366521981845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146.34110065568237</v>
      </c>
      <c r="C41" s="87">
        <v>153.85210229291084</v>
      </c>
      <c r="D41" s="87">
        <v>108.21281014424309</v>
      </c>
      <c r="E41" s="87">
        <v>139.39941074221616</v>
      </c>
      <c r="F41" s="87">
        <v>130.42277171978597</v>
      </c>
      <c r="G41" s="87">
        <v>159.99077016819183</v>
      </c>
      <c r="H41" s="87">
        <v>134.68888251848966</v>
      </c>
      <c r="I41" s="87">
        <v>107.29855464579984</v>
      </c>
      <c r="J41" s="87">
        <v>30.756370576572316</v>
      </c>
      <c r="K41" s="87">
        <v>25.720979249815159</v>
      </c>
      <c r="L41" s="87">
        <v>18.667066955511832</v>
      </c>
      <c r="M41" s="87">
        <v>16.013911943136737</v>
      </c>
      <c r="N41" s="87">
        <v>22.472583951479098</v>
      </c>
      <c r="O41" s="87">
        <v>89.797480294387242</v>
      </c>
      <c r="P41" s="87">
        <v>23.092016004247721</v>
      </c>
      <c r="Q41" s="87">
        <v>34.389607388205754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9.8152668608714517</v>
      </c>
      <c r="H43" s="87">
        <v>4.0860066578694134</v>
      </c>
      <c r="I43" s="87">
        <v>5.3525302435447335</v>
      </c>
      <c r="J43" s="87">
        <v>0.86348622371933759</v>
      </c>
      <c r="K43" s="87">
        <v>0.97849915611539606</v>
      </c>
      <c r="L43" s="87">
        <v>1.1771108731598359</v>
      </c>
      <c r="M43" s="87">
        <v>0.93603146346552102</v>
      </c>
      <c r="N43" s="87">
        <v>1.835071089401253</v>
      </c>
      <c r="O43" s="87">
        <v>1.8350879463071299</v>
      </c>
      <c r="P43" s="87">
        <v>1.8204133501585504</v>
      </c>
      <c r="Q43" s="87">
        <v>1.8665543210649376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86" t="s">
        <v>291</v>
      </c>
      <c r="B45" s="85">
        <v>184.93626699429069</v>
      </c>
      <c r="C45" s="85">
        <v>184.04423721243521</v>
      </c>
      <c r="D45" s="85">
        <v>174.62423430030185</v>
      </c>
      <c r="E45" s="85">
        <v>174.50944304382142</v>
      </c>
      <c r="F45" s="85">
        <v>172.61846207769239</v>
      </c>
      <c r="G45" s="85">
        <v>158.29762244094749</v>
      </c>
      <c r="H45" s="85">
        <v>169.31470584358811</v>
      </c>
      <c r="I45" s="85">
        <v>164.25490324154288</v>
      </c>
      <c r="J45" s="85">
        <v>167.98480347553215</v>
      </c>
      <c r="K45" s="85">
        <v>150.66983738058394</v>
      </c>
      <c r="L45" s="85">
        <v>172.68126615473739</v>
      </c>
      <c r="M45" s="85">
        <v>164.30358455172544</v>
      </c>
      <c r="N45" s="85">
        <v>173.76705671891912</v>
      </c>
      <c r="O45" s="85">
        <v>156.93148328668045</v>
      </c>
      <c r="P45" s="85">
        <v>144.47981834223629</v>
      </c>
      <c r="Q45" s="85">
        <v>156.22945433691876</v>
      </c>
    </row>
    <row r="46" spans="1:17" x14ac:dyDescent="0.25">
      <c r="A46" s="86" t="s">
        <v>290</v>
      </c>
      <c r="B46" s="85">
        <v>147.3974480928681</v>
      </c>
      <c r="C46" s="85">
        <v>141.95166513046902</v>
      </c>
      <c r="D46" s="85">
        <v>163.54730860394849</v>
      </c>
      <c r="E46" s="85">
        <v>131.05234077939829</v>
      </c>
      <c r="F46" s="85">
        <v>136.40757613565572</v>
      </c>
      <c r="G46" s="85">
        <v>88.270342534093302</v>
      </c>
      <c r="H46" s="85">
        <v>135.5863050663659</v>
      </c>
      <c r="I46" s="85">
        <v>150.68436516429381</v>
      </c>
      <c r="J46" s="85">
        <v>223.66655202094555</v>
      </c>
      <c r="K46" s="85">
        <v>207.31337546516247</v>
      </c>
      <c r="L46" s="85">
        <v>244.88679987077373</v>
      </c>
      <c r="M46" s="85">
        <v>237.65932733713871</v>
      </c>
      <c r="N46" s="85">
        <v>250.74836352517801</v>
      </c>
      <c r="O46" s="85">
        <v>162.65980354067079</v>
      </c>
      <c r="P46" s="85">
        <v>200.2777461374744</v>
      </c>
      <c r="Q46" s="85">
        <v>211.4986200396358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</v>
      </c>
      <c r="C50" s="77">
        <f t="shared" si="0"/>
        <v>0.99999999999999978</v>
      </c>
      <c r="D50" s="77">
        <f t="shared" si="0"/>
        <v>0.99999999999999989</v>
      </c>
      <c r="E50" s="77">
        <f t="shared" si="0"/>
        <v>0.99999999999999989</v>
      </c>
      <c r="F50" s="77">
        <f t="shared" si="0"/>
        <v>1</v>
      </c>
      <c r="G50" s="77">
        <f t="shared" si="0"/>
        <v>0.99999999999999989</v>
      </c>
      <c r="H50" s="77">
        <f t="shared" si="0"/>
        <v>1</v>
      </c>
      <c r="I50" s="77">
        <f t="shared" si="0"/>
        <v>1</v>
      </c>
      <c r="J50" s="77">
        <f t="shared" si="0"/>
        <v>1.0000000000000002</v>
      </c>
      <c r="K50" s="77">
        <f t="shared" si="0"/>
        <v>1</v>
      </c>
      <c r="L50" s="77">
        <f t="shared" si="0"/>
        <v>1.0000000000000002</v>
      </c>
      <c r="M50" s="77">
        <f t="shared" si="0"/>
        <v>1</v>
      </c>
      <c r="N50" s="77">
        <f t="shared" si="0"/>
        <v>1</v>
      </c>
      <c r="O50" s="77">
        <f t="shared" si="0"/>
        <v>1.0000000000000002</v>
      </c>
      <c r="P50" s="77">
        <f t="shared" si="0"/>
        <v>1</v>
      </c>
      <c r="Q50" s="77">
        <f t="shared" si="0"/>
        <v>1</v>
      </c>
    </row>
    <row r="51" spans="1:17" x14ac:dyDescent="0.25">
      <c r="A51" s="76" t="s">
        <v>83</v>
      </c>
      <c r="B51" s="75">
        <f t="shared" ref="B51:Q51" si="1">IF(B$6=0,0,B$6/B$5)</f>
        <v>2.1920344839291023E-2</v>
      </c>
      <c r="C51" s="75">
        <f t="shared" si="1"/>
        <v>2.1914919252179078E-2</v>
      </c>
      <c r="D51" s="75">
        <f t="shared" si="1"/>
        <v>2.2025013507737331E-2</v>
      </c>
      <c r="E51" s="75">
        <f t="shared" si="1"/>
        <v>2.1962821151863193E-2</v>
      </c>
      <c r="F51" s="75">
        <f t="shared" si="1"/>
        <v>2.1982516714157404E-2</v>
      </c>
      <c r="G51" s="75">
        <f t="shared" si="1"/>
        <v>2.1853610627368486E-2</v>
      </c>
      <c r="H51" s="75">
        <f t="shared" si="1"/>
        <v>2.1971630424691403E-2</v>
      </c>
      <c r="I51" s="75">
        <f t="shared" si="1"/>
        <v>2.2037907372672721E-2</v>
      </c>
      <c r="J51" s="75">
        <f t="shared" si="1"/>
        <v>2.196046564401943E-2</v>
      </c>
      <c r="K51" s="75">
        <f t="shared" si="1"/>
        <v>2.2145827258155854E-2</v>
      </c>
      <c r="L51" s="75">
        <f t="shared" si="1"/>
        <v>2.225570977531445E-2</v>
      </c>
      <c r="M51" s="75">
        <f t="shared" si="1"/>
        <v>2.2180695721709606E-2</v>
      </c>
      <c r="N51" s="75">
        <f t="shared" si="1"/>
        <v>2.2303276459064776E-2</v>
      </c>
      <c r="O51" s="75">
        <f t="shared" si="1"/>
        <v>2.2081517236971132E-2</v>
      </c>
      <c r="P51" s="75">
        <f t="shared" si="1"/>
        <v>2.219075473953544E-2</v>
      </c>
      <c r="Q51" s="75">
        <f t="shared" si="1"/>
        <v>2.2252045890761827E-2</v>
      </c>
    </row>
    <row r="52" spans="1:17" x14ac:dyDescent="0.25">
      <c r="A52" s="76" t="s">
        <v>82</v>
      </c>
      <c r="B52" s="75">
        <f t="shared" ref="B52:Q52" si="2">IF(B$7=0,0,B$7/B$5)</f>
        <v>7.517712753403993E-3</v>
      </c>
      <c r="C52" s="75">
        <f t="shared" si="2"/>
        <v>7.5158520160056898E-3</v>
      </c>
      <c r="D52" s="75">
        <f t="shared" si="2"/>
        <v>7.5536094963352543E-3</v>
      </c>
      <c r="E52" s="75">
        <f t="shared" si="2"/>
        <v>7.5322802576600839E-3</v>
      </c>
      <c r="F52" s="75">
        <f t="shared" si="2"/>
        <v>7.539034967995629E-3</v>
      </c>
      <c r="G52" s="75">
        <f t="shared" si="2"/>
        <v>7.4948258581595721E-3</v>
      </c>
      <c r="H52" s="75">
        <f t="shared" si="2"/>
        <v>7.535301450217702E-3</v>
      </c>
      <c r="I52" s="75">
        <f t="shared" si="2"/>
        <v>7.5580315240714093E-3</v>
      </c>
      <c r="J52" s="75">
        <f t="shared" si="2"/>
        <v>7.53147242222284E-3</v>
      </c>
      <c r="K52" s="75">
        <f t="shared" si="2"/>
        <v>7.5950432912397902E-3</v>
      </c>
      <c r="L52" s="75">
        <f t="shared" si="2"/>
        <v>7.6327281546247228E-3</v>
      </c>
      <c r="M52" s="75">
        <f t="shared" si="2"/>
        <v>7.6070016383858541E-3</v>
      </c>
      <c r="N52" s="75">
        <f t="shared" si="2"/>
        <v>7.6490414319791014E-3</v>
      </c>
      <c r="O52" s="75">
        <f t="shared" si="2"/>
        <v>7.5729877866399942E-3</v>
      </c>
      <c r="P52" s="75">
        <f t="shared" si="2"/>
        <v>7.6104514384300768E-3</v>
      </c>
      <c r="Q52" s="75">
        <f t="shared" si="2"/>
        <v>7.6314716036064737E-3</v>
      </c>
    </row>
    <row r="53" spans="1:17" x14ac:dyDescent="0.25">
      <c r="A53" s="76" t="s">
        <v>81</v>
      </c>
      <c r="B53" s="75">
        <f t="shared" ref="B53:Q53" si="3">IF(B$8=0,0,B$8/B$5)</f>
        <v>5.0544722256489968E-2</v>
      </c>
      <c r="C53" s="75">
        <f t="shared" si="3"/>
        <v>5.0532211741912643E-2</v>
      </c>
      <c r="D53" s="75">
        <f t="shared" si="3"/>
        <v>5.0786071049785053E-2</v>
      </c>
      <c r="E53" s="75">
        <f t="shared" si="3"/>
        <v>5.0642665671029319E-2</v>
      </c>
      <c r="F53" s="75">
        <f t="shared" si="3"/>
        <v>5.0688080409398831E-2</v>
      </c>
      <c r="G53" s="75">
        <f t="shared" si="3"/>
        <v>5.039084410213792E-2</v>
      </c>
      <c r="H53" s="75">
        <f t="shared" si="3"/>
        <v>5.0662978410251622E-2</v>
      </c>
      <c r="I53" s="75">
        <f t="shared" si="3"/>
        <v>5.0815802188904913E-2</v>
      </c>
      <c r="J53" s="75">
        <f t="shared" si="3"/>
        <v>5.0637234256030644E-2</v>
      </c>
      <c r="K53" s="75">
        <f t="shared" si="3"/>
        <v>5.1064647755783024E-2</v>
      </c>
      <c r="L53" s="75">
        <f t="shared" si="3"/>
        <v>5.131801882961165E-2</v>
      </c>
      <c r="M53" s="75">
        <f t="shared" si="3"/>
        <v>5.1145048717481219E-2</v>
      </c>
      <c r="N53" s="75">
        <f t="shared" si="3"/>
        <v>5.1427699805729921E-2</v>
      </c>
      <c r="O53" s="75">
        <f t="shared" si="3"/>
        <v>5.0916359387925575E-2</v>
      </c>
      <c r="P53" s="75">
        <f t="shared" si="3"/>
        <v>5.1168243163823512E-2</v>
      </c>
      <c r="Q53" s="75">
        <f t="shared" si="3"/>
        <v>5.1309570512377153E-2</v>
      </c>
    </row>
    <row r="54" spans="1:17" x14ac:dyDescent="0.25">
      <c r="A54" s="76" t="s">
        <v>80</v>
      </c>
      <c r="B54" s="75">
        <f t="shared" ref="B54:Q54" si="4">IF(B$9=0,0,B$9/B$5)</f>
        <v>2.2331395102282794E-2</v>
      </c>
      <c r="C54" s="75">
        <f t="shared" si="4"/>
        <v>2.2325867774572069E-2</v>
      </c>
      <c r="D54" s="75">
        <f t="shared" si="4"/>
        <v>2.243802651739241E-2</v>
      </c>
      <c r="E54" s="75">
        <f t="shared" si="4"/>
        <v>2.2374667930584156E-2</v>
      </c>
      <c r="F54" s="75">
        <f t="shared" si="4"/>
        <v>2.2394732824023475E-2</v>
      </c>
      <c r="G54" s="75">
        <f t="shared" si="4"/>
        <v>2.2263409490550522E-2</v>
      </c>
      <c r="H54" s="75">
        <f t="shared" si="4"/>
        <v>2.2383642394878982E-2</v>
      </c>
      <c r="I54" s="75">
        <f t="shared" si="4"/>
        <v>2.2451162168057519E-2</v>
      </c>
      <c r="J54" s="75">
        <f t="shared" si="4"/>
        <v>2.2372268252261976E-2</v>
      </c>
      <c r="K54" s="75">
        <f t="shared" si="4"/>
        <v>2.2561105767019394E-2</v>
      </c>
      <c r="L54" s="75">
        <f t="shared" si="4"/>
        <v>2.2673048800922017E-2</v>
      </c>
      <c r="M54" s="75">
        <f t="shared" si="4"/>
        <v>2.2596628083932618E-2</v>
      </c>
      <c r="N54" s="75">
        <f t="shared" si="4"/>
        <v>2.2721507455031775E-2</v>
      </c>
      <c r="O54" s="75">
        <f t="shared" si="4"/>
        <v>2.249558980444484E-2</v>
      </c>
      <c r="P54" s="75">
        <f t="shared" si="4"/>
        <v>2.2606875728440785E-2</v>
      </c>
      <c r="Q54" s="75">
        <f t="shared" si="4"/>
        <v>2.2669316211213524E-2</v>
      </c>
    </row>
    <row r="55" spans="1:17" x14ac:dyDescent="0.25">
      <c r="A55" s="76" t="s">
        <v>79</v>
      </c>
      <c r="B55" s="75">
        <f t="shared" ref="B55:Q55" si="5">IF(B$10=0,0,B$10/B$5)</f>
        <v>3.5648209893539236E-2</v>
      </c>
      <c r="C55" s="75">
        <f t="shared" si="5"/>
        <v>3.5639386470843089E-2</v>
      </c>
      <c r="D55" s="75">
        <f t="shared" si="5"/>
        <v>3.5818428505034958E-2</v>
      </c>
      <c r="E55" s="75">
        <f t="shared" si="5"/>
        <v>3.5717287479552495E-2</v>
      </c>
      <c r="F55" s="75">
        <f t="shared" si="5"/>
        <v>3.5749317611550084E-2</v>
      </c>
      <c r="G55" s="75">
        <f t="shared" si="5"/>
        <v>3.5539682623045292E-2</v>
      </c>
      <c r="H55" s="75">
        <f t="shared" si="5"/>
        <v>3.5731613659596269E-2</v>
      </c>
      <c r="I55" s="75">
        <f t="shared" si="5"/>
        <v>3.5839397299409569E-2</v>
      </c>
      <c r="J55" s="75">
        <f t="shared" si="5"/>
        <v>3.571345680815402E-2</v>
      </c>
      <c r="K55" s="75">
        <f t="shared" si="5"/>
        <v>3.6014903239557625E-2</v>
      </c>
      <c r="L55" s="75">
        <f t="shared" si="5"/>
        <v>3.6193600931770875E-2</v>
      </c>
      <c r="M55" s="75">
        <f t="shared" si="5"/>
        <v>3.6071608474650525E-2</v>
      </c>
      <c r="N55" s="75">
        <f t="shared" si="5"/>
        <v>3.6270956791758617E-2</v>
      </c>
      <c r="O55" s="75">
        <f t="shared" si="5"/>
        <v>3.5910318336799071E-2</v>
      </c>
      <c r="P55" s="75">
        <f t="shared" si="5"/>
        <v>3.6087967066698555E-2</v>
      </c>
      <c r="Q55" s="75">
        <f t="shared" si="5"/>
        <v>3.6187642497881499E-2</v>
      </c>
    </row>
    <row r="56" spans="1:17" x14ac:dyDescent="0.25">
      <c r="A56" s="74" t="s">
        <v>295</v>
      </c>
      <c r="B56" s="73">
        <f t="shared" ref="B56:Q56" si="6">IF(B$15=0,0,B$15/B$5)</f>
        <v>0.19475958993143583</v>
      </c>
      <c r="C56" s="73">
        <f t="shared" si="6"/>
        <v>0.19461907657417668</v>
      </c>
      <c r="D56" s="73">
        <f t="shared" si="6"/>
        <v>0.19565443108638164</v>
      </c>
      <c r="E56" s="73">
        <f t="shared" si="6"/>
        <v>0.19473170765465836</v>
      </c>
      <c r="F56" s="73">
        <f t="shared" si="6"/>
        <v>0.19491485828776184</v>
      </c>
      <c r="G56" s="73">
        <f t="shared" si="6"/>
        <v>0.19362429816282128</v>
      </c>
      <c r="H56" s="73">
        <f t="shared" si="6"/>
        <v>0.19467897324598596</v>
      </c>
      <c r="I56" s="73">
        <f t="shared" si="6"/>
        <v>0.19537693212022239</v>
      </c>
      <c r="J56" s="73">
        <f t="shared" si="6"/>
        <v>0.1942874916929842</v>
      </c>
      <c r="K56" s="73">
        <f t="shared" si="6"/>
        <v>0.19626666649373603</v>
      </c>
      <c r="L56" s="73">
        <f t="shared" si="6"/>
        <v>0.19743316209857167</v>
      </c>
      <c r="M56" s="73">
        <f t="shared" si="6"/>
        <v>0.19676955067855956</v>
      </c>
      <c r="N56" s="73">
        <f t="shared" si="6"/>
        <v>0.19799034798387513</v>
      </c>
      <c r="O56" s="73">
        <f t="shared" si="6"/>
        <v>0.19586474412728158</v>
      </c>
      <c r="P56" s="73">
        <f t="shared" si="6"/>
        <v>0.196823276762085</v>
      </c>
      <c r="Q56" s="73">
        <f t="shared" si="6"/>
        <v>0.19728317519901514</v>
      </c>
    </row>
    <row r="57" spans="1:17" x14ac:dyDescent="0.25">
      <c r="A57" s="142" t="s">
        <v>301</v>
      </c>
      <c r="B57" s="199">
        <f t="shared" ref="B57:Q57" si="7">IF(B$16=0,0,B$16/B$5)</f>
        <v>5.8664456619030456E-2</v>
      </c>
      <c r="C57" s="199">
        <f t="shared" si="7"/>
        <v>5.8557628680806106E-2</v>
      </c>
      <c r="D57" s="199">
        <f t="shared" si="7"/>
        <v>5.8909449585443238E-2</v>
      </c>
      <c r="E57" s="199">
        <f t="shared" si="7"/>
        <v>5.8372854977228786E-2</v>
      </c>
      <c r="F57" s="199">
        <f t="shared" si="7"/>
        <v>5.8433723310681182E-2</v>
      </c>
      <c r="G57" s="199">
        <f t="shared" si="7"/>
        <v>5.7943492340913061E-2</v>
      </c>
      <c r="H57" s="199">
        <f t="shared" si="7"/>
        <v>5.8265427124236546E-2</v>
      </c>
      <c r="I57" s="199">
        <f t="shared" si="7"/>
        <v>5.855189748690131E-2</v>
      </c>
      <c r="J57" s="199">
        <f t="shared" si="7"/>
        <v>5.7943263473169963E-2</v>
      </c>
      <c r="K57" s="199">
        <f t="shared" si="7"/>
        <v>5.8771598094542785E-2</v>
      </c>
      <c r="L57" s="199">
        <f t="shared" si="7"/>
        <v>5.9255874695478619E-2</v>
      </c>
      <c r="M57" s="199">
        <f t="shared" si="7"/>
        <v>5.9057997172469574E-2</v>
      </c>
      <c r="N57" s="199">
        <f t="shared" si="7"/>
        <v>5.951773702571523E-2</v>
      </c>
      <c r="O57" s="199">
        <f t="shared" si="7"/>
        <v>5.8768952334849127E-2</v>
      </c>
      <c r="P57" s="199">
        <f t="shared" si="7"/>
        <v>5.9049270617497075E-2</v>
      </c>
      <c r="Q57" s="199">
        <f t="shared" si="7"/>
        <v>5.9128635469842615E-2</v>
      </c>
    </row>
    <row r="58" spans="1:17" x14ac:dyDescent="0.25">
      <c r="A58" s="142" t="s">
        <v>300</v>
      </c>
      <c r="B58" s="199">
        <f t="shared" ref="B58:Q58" si="8">IF(B$22=0,0,B$22/B$5)</f>
        <v>0.13609513331240539</v>
      </c>
      <c r="C58" s="199">
        <f t="shared" si="8"/>
        <v>0.13606144789337057</v>
      </c>
      <c r="D58" s="199">
        <f t="shared" si="8"/>
        <v>0.13674498150093842</v>
      </c>
      <c r="E58" s="199">
        <f t="shared" si="8"/>
        <v>0.13635885267742956</v>
      </c>
      <c r="F58" s="199">
        <f t="shared" si="8"/>
        <v>0.13648113497708067</v>
      </c>
      <c r="G58" s="199">
        <f t="shared" si="8"/>
        <v>0.13568080582190822</v>
      </c>
      <c r="H58" s="199">
        <f t="shared" si="8"/>
        <v>0.13641354612174941</v>
      </c>
      <c r="I58" s="199">
        <f t="shared" si="8"/>
        <v>0.13682503463332107</v>
      </c>
      <c r="J58" s="199">
        <f t="shared" si="8"/>
        <v>0.13634422821981426</v>
      </c>
      <c r="K58" s="199">
        <f t="shared" si="8"/>
        <v>0.13749506839919326</v>
      </c>
      <c r="L58" s="199">
        <f t="shared" si="8"/>
        <v>0.13817728740309307</v>
      </c>
      <c r="M58" s="199">
        <f t="shared" si="8"/>
        <v>0.13771155350608999</v>
      </c>
      <c r="N58" s="199">
        <f t="shared" si="8"/>
        <v>0.13847261095815991</v>
      </c>
      <c r="O58" s="199">
        <f t="shared" si="8"/>
        <v>0.13709579179243242</v>
      </c>
      <c r="P58" s="199">
        <f t="shared" si="8"/>
        <v>0.1377740061445879</v>
      </c>
      <c r="Q58" s="199">
        <f t="shared" si="8"/>
        <v>0.13815453972917249</v>
      </c>
    </row>
    <row r="59" spans="1:17" x14ac:dyDescent="0.25">
      <c r="A59" s="127" t="s">
        <v>294</v>
      </c>
      <c r="B59" s="200">
        <f t="shared" ref="B59:Q59" si="9">IF(B$23=0,0,B$23/B$5)</f>
        <v>7.3997459033074572E-2</v>
      </c>
      <c r="C59" s="200">
        <f t="shared" si="9"/>
        <v>7.3979143643285311E-2</v>
      </c>
      <c r="D59" s="200">
        <f t="shared" si="9"/>
        <v>7.4350793597935963E-2</v>
      </c>
      <c r="E59" s="200">
        <f t="shared" si="9"/>
        <v>7.4140848164152534E-2</v>
      </c>
      <c r="F59" s="200">
        <f t="shared" si="9"/>
        <v>7.420733532823158E-2</v>
      </c>
      <c r="G59" s="200">
        <f t="shared" si="9"/>
        <v>7.377218145879158E-2</v>
      </c>
      <c r="H59" s="200">
        <f t="shared" si="9"/>
        <v>7.417058600860689E-2</v>
      </c>
      <c r="I59" s="200">
        <f t="shared" si="9"/>
        <v>7.4394319977166265E-2</v>
      </c>
      <c r="J59" s="200">
        <f t="shared" si="9"/>
        <v>7.4132896574136548E-2</v>
      </c>
      <c r="K59" s="200">
        <f t="shared" si="9"/>
        <v>7.475862981642474E-2</v>
      </c>
      <c r="L59" s="200">
        <f t="shared" si="9"/>
        <v>7.5129564996573903E-2</v>
      </c>
      <c r="M59" s="200">
        <f t="shared" si="9"/>
        <v>7.4876336801523835E-2</v>
      </c>
      <c r="N59" s="200">
        <f t="shared" si="9"/>
        <v>7.5290137914470937E-2</v>
      </c>
      <c r="O59" s="200">
        <f t="shared" si="9"/>
        <v>7.4541535687982788E-2</v>
      </c>
      <c r="P59" s="200">
        <f t="shared" si="9"/>
        <v>7.4910293464383687E-2</v>
      </c>
      <c r="Q59" s="200">
        <f t="shared" si="9"/>
        <v>7.51171966625412E-2</v>
      </c>
    </row>
    <row r="60" spans="1:17" x14ac:dyDescent="0.25">
      <c r="A60" s="142" t="s">
        <v>299</v>
      </c>
      <c r="B60" s="199">
        <f t="shared" ref="B60:Q60" si="10">IF(B$24=0,0,B$24/B$5)</f>
        <v>5.233966614534543E-2</v>
      </c>
      <c r="C60" s="199">
        <f t="shared" si="10"/>
        <v>5.232671135744571E-2</v>
      </c>
      <c r="D60" s="199">
        <f t="shared" si="10"/>
        <v>5.2589585715613237E-2</v>
      </c>
      <c r="E60" s="199">
        <f t="shared" si="10"/>
        <v>5.2441087725863991E-2</v>
      </c>
      <c r="F60" s="199">
        <f t="shared" si="10"/>
        <v>5.2488115232163797E-2</v>
      </c>
      <c r="G60" s="199">
        <f t="shared" si="10"/>
        <v>5.218032347085258E-2</v>
      </c>
      <c r="H60" s="199">
        <f t="shared" si="10"/>
        <v>5.246212181096585E-2</v>
      </c>
      <c r="I60" s="199">
        <f t="shared" si="10"/>
        <v>5.262037266677614E-2</v>
      </c>
      <c r="J60" s="199">
        <f t="shared" si="10"/>
        <v>5.2435463430486828E-2</v>
      </c>
      <c r="K60" s="199">
        <f t="shared" si="10"/>
        <v>5.2878055236007748E-2</v>
      </c>
      <c r="L60" s="199">
        <f t="shared" si="10"/>
        <v>5.3140424021966899E-2</v>
      </c>
      <c r="M60" s="199">
        <f t="shared" si="10"/>
        <v>5.2961311396199785E-2</v>
      </c>
      <c r="N60" s="199">
        <f t="shared" si="10"/>
        <v>5.3253999988284319E-2</v>
      </c>
      <c r="O60" s="199">
        <f t="shared" si="10"/>
        <v>5.2724500852475625E-2</v>
      </c>
      <c r="P60" s="199">
        <f t="shared" si="10"/>
        <v>5.2985329523588462E-2</v>
      </c>
      <c r="Q60" s="199">
        <f t="shared" si="10"/>
        <v>5.3131675688138896E-2</v>
      </c>
    </row>
    <row r="61" spans="1:17" x14ac:dyDescent="0.25">
      <c r="A61" s="142" t="s">
        <v>298</v>
      </c>
      <c r="B61" s="199">
        <f t="shared" ref="B61:Q61" si="11">IF(B$25=0,0,B$25/B$5)</f>
        <v>2.1657792887729142E-2</v>
      </c>
      <c r="C61" s="199">
        <f t="shared" si="11"/>
        <v>2.1652432285839608E-2</v>
      </c>
      <c r="D61" s="199">
        <f t="shared" si="11"/>
        <v>2.176120788232272E-2</v>
      </c>
      <c r="E61" s="199">
        <f t="shared" si="11"/>
        <v>2.169976043828855E-2</v>
      </c>
      <c r="F61" s="199">
        <f t="shared" si="11"/>
        <v>2.1719220096067783E-2</v>
      </c>
      <c r="G61" s="199">
        <f t="shared" si="11"/>
        <v>2.1591857987939E-2</v>
      </c>
      <c r="H61" s="199">
        <f t="shared" si="11"/>
        <v>2.1708464197641046E-2</v>
      </c>
      <c r="I61" s="199">
        <f t="shared" si="11"/>
        <v>2.1773947310390129E-2</v>
      </c>
      <c r="J61" s="199">
        <f t="shared" si="11"/>
        <v>2.1697433143649723E-2</v>
      </c>
      <c r="K61" s="199">
        <f t="shared" si="11"/>
        <v>2.1880574580417003E-2</v>
      </c>
      <c r="L61" s="199">
        <f t="shared" si="11"/>
        <v>2.1989140974607E-2</v>
      </c>
      <c r="M61" s="199">
        <f t="shared" si="11"/>
        <v>2.191502540532405E-2</v>
      </c>
      <c r="N61" s="199">
        <f t="shared" si="11"/>
        <v>2.2036137926186614E-2</v>
      </c>
      <c r="O61" s="199">
        <f t="shared" si="11"/>
        <v>2.1817034835507159E-2</v>
      </c>
      <c r="P61" s="199">
        <f t="shared" si="11"/>
        <v>2.1924963940795225E-2</v>
      </c>
      <c r="Q61" s="199">
        <f t="shared" si="11"/>
        <v>2.1985520974402307E-2</v>
      </c>
    </row>
    <row r="62" spans="1:17" x14ac:dyDescent="0.25">
      <c r="A62" s="127" t="s">
        <v>293</v>
      </c>
      <c r="B62" s="200">
        <f t="shared" ref="B62:Q62" si="12">IF(B$26=0,0,B$26/B$5)</f>
        <v>0.20901813844942985</v>
      </c>
      <c r="C62" s="200">
        <f t="shared" si="12"/>
        <v>0.20865982377342315</v>
      </c>
      <c r="D62" s="200">
        <f t="shared" si="12"/>
        <v>0.20989952341634543</v>
      </c>
      <c r="E62" s="200">
        <f t="shared" si="12"/>
        <v>0.20807711870930229</v>
      </c>
      <c r="F62" s="200">
        <f t="shared" si="12"/>
        <v>0.20829201766934638</v>
      </c>
      <c r="G62" s="200">
        <f t="shared" si="12"/>
        <v>0.20658045267609951</v>
      </c>
      <c r="H62" s="200">
        <f t="shared" si="12"/>
        <v>0.20772601791930434</v>
      </c>
      <c r="I62" s="200">
        <f t="shared" si="12"/>
        <v>0.20872033122594871</v>
      </c>
      <c r="J62" s="200">
        <f t="shared" si="12"/>
        <v>0.2233490832484929</v>
      </c>
      <c r="K62" s="200">
        <f t="shared" si="12"/>
        <v>0.21688853205380923</v>
      </c>
      <c r="L62" s="200">
        <f t="shared" si="12"/>
        <v>0.21444272224691929</v>
      </c>
      <c r="M62" s="200">
        <f t="shared" si="12"/>
        <v>0.21738727685686079</v>
      </c>
      <c r="N62" s="200">
        <f t="shared" si="12"/>
        <v>0.2120997835199076</v>
      </c>
      <c r="O62" s="200">
        <f t="shared" si="12"/>
        <v>0.20946943614848626</v>
      </c>
      <c r="P62" s="200">
        <f t="shared" si="12"/>
        <v>0.2155425045635373</v>
      </c>
      <c r="Q62" s="200">
        <f t="shared" si="12"/>
        <v>0.21192045818607777</v>
      </c>
    </row>
    <row r="63" spans="1:17" x14ac:dyDescent="0.25">
      <c r="A63" s="142" t="s">
        <v>297</v>
      </c>
      <c r="B63" s="199">
        <f t="shared" ref="B63:Q63" si="13">IF(B$27=0,0,B$27/B$5)</f>
        <v>0.19484119185808291</v>
      </c>
      <c r="C63" s="199">
        <f t="shared" si="13"/>
        <v>0.194486386171523</v>
      </c>
      <c r="D63" s="199">
        <f t="shared" si="13"/>
        <v>0.19565488253764896</v>
      </c>
      <c r="E63" s="199">
        <f t="shared" si="13"/>
        <v>0.19387270063339845</v>
      </c>
      <c r="F63" s="199">
        <f t="shared" si="13"/>
        <v>0.19407486152126444</v>
      </c>
      <c r="G63" s="199">
        <f t="shared" si="13"/>
        <v>0.1924466663253955</v>
      </c>
      <c r="H63" s="199">
        <f t="shared" si="13"/>
        <v>0.1935159024608408</v>
      </c>
      <c r="I63" s="199">
        <f t="shared" si="13"/>
        <v>0.19446735126153594</v>
      </c>
      <c r="J63" s="199">
        <f t="shared" si="13"/>
        <v>0.12990614948606152</v>
      </c>
      <c r="K63" s="199">
        <f t="shared" si="13"/>
        <v>0.1668253587162109</v>
      </c>
      <c r="L63" s="199">
        <f t="shared" si="13"/>
        <v>0.18411725603600784</v>
      </c>
      <c r="M63" s="199">
        <f t="shared" si="13"/>
        <v>0.16917609000163022</v>
      </c>
      <c r="N63" s="199">
        <f t="shared" si="13"/>
        <v>0.19767517653993663</v>
      </c>
      <c r="O63" s="199">
        <f t="shared" si="13"/>
        <v>0.19518825157682182</v>
      </c>
      <c r="P63" s="199">
        <f t="shared" si="13"/>
        <v>0.17633542995108964</v>
      </c>
      <c r="Q63" s="199">
        <f t="shared" si="13"/>
        <v>0.19194258156762811</v>
      </c>
    </row>
    <row r="64" spans="1:17" x14ac:dyDescent="0.25">
      <c r="A64" s="142" t="s">
        <v>296</v>
      </c>
      <c r="B64" s="199">
        <f t="shared" ref="B64:Q64" si="14">IF(B$33=0,0,B$33/B$5)</f>
        <v>1.4176946591346924E-2</v>
      </c>
      <c r="C64" s="199">
        <f t="shared" si="14"/>
        <v>1.4173437601900169E-2</v>
      </c>
      <c r="D64" s="199">
        <f t="shared" si="14"/>
        <v>1.42446408786965E-2</v>
      </c>
      <c r="E64" s="199">
        <f t="shared" si="14"/>
        <v>1.4204418075903809E-2</v>
      </c>
      <c r="F64" s="199">
        <f t="shared" si="14"/>
        <v>1.4217156148081953E-2</v>
      </c>
      <c r="G64" s="199">
        <f t="shared" si="14"/>
        <v>1.413378635070401E-2</v>
      </c>
      <c r="H64" s="199">
        <f t="shared" si="14"/>
        <v>1.421011545846353E-2</v>
      </c>
      <c r="I64" s="199">
        <f t="shared" si="14"/>
        <v>1.4252979964412755E-2</v>
      </c>
      <c r="J64" s="199">
        <f t="shared" si="14"/>
        <v>9.344293376243136E-2</v>
      </c>
      <c r="K64" s="199">
        <f t="shared" si="14"/>
        <v>5.0063173337598327E-2</v>
      </c>
      <c r="L64" s="199">
        <f t="shared" si="14"/>
        <v>3.0325466210911468E-2</v>
      </c>
      <c r="M64" s="199">
        <f t="shared" si="14"/>
        <v>4.8211186855230563E-2</v>
      </c>
      <c r="N64" s="199">
        <f t="shared" si="14"/>
        <v>1.4424606979970998E-2</v>
      </c>
      <c r="O64" s="199">
        <f t="shared" si="14"/>
        <v>1.4281184571664454E-2</v>
      </c>
      <c r="P64" s="199">
        <f t="shared" si="14"/>
        <v>3.9207074612447636E-2</v>
      </c>
      <c r="Q64" s="199">
        <f t="shared" si="14"/>
        <v>1.9977876618449665E-2</v>
      </c>
    </row>
    <row r="65" spans="1:17" x14ac:dyDescent="0.25">
      <c r="A65" s="127" t="s">
        <v>292</v>
      </c>
      <c r="B65" s="200">
        <f t="shared" ref="B65:Q65" si="15">IF(B$34=0,0,B$34/B$5)</f>
        <v>0.13613480263582831</v>
      </c>
      <c r="C65" s="200">
        <f t="shared" si="15"/>
        <v>0.14029888344503541</v>
      </c>
      <c r="D65" s="200">
        <f t="shared" si="15"/>
        <v>0.11280102592954115</v>
      </c>
      <c r="E65" s="200">
        <f t="shared" si="15"/>
        <v>0.14258183407608097</v>
      </c>
      <c r="F65" s="200">
        <f t="shared" si="15"/>
        <v>0.13634116032437851</v>
      </c>
      <c r="G65" s="200">
        <f t="shared" si="15"/>
        <v>0.17406287263020939</v>
      </c>
      <c r="H65" s="200">
        <f t="shared" si="15"/>
        <v>0.13590835373445961</v>
      </c>
      <c r="I65" s="200">
        <f t="shared" si="15"/>
        <v>0.1166390936545809</v>
      </c>
      <c r="J65" s="200">
        <f t="shared" si="15"/>
        <v>4.7503092113737863E-2</v>
      </c>
      <c r="K65" s="200">
        <f t="shared" si="15"/>
        <v>4.1265597507145209E-2</v>
      </c>
      <c r="L65" s="200">
        <f t="shared" si="15"/>
        <v>3.3922048176090451E-2</v>
      </c>
      <c r="M65" s="200">
        <f t="shared" si="15"/>
        <v>2.9552101537084464E-2</v>
      </c>
      <c r="N65" s="200">
        <f t="shared" si="15"/>
        <v>3.1029202740215606E-2</v>
      </c>
      <c r="O65" s="200">
        <f t="shared" si="15"/>
        <v>9.7884946823253896E-2</v>
      </c>
      <c r="P65" s="200">
        <f t="shared" si="15"/>
        <v>3.9514881010585125E-2</v>
      </c>
      <c r="Q65" s="200">
        <f t="shared" si="15"/>
        <v>4.570867020758284E-2</v>
      </c>
    </row>
    <row r="66" spans="1:17" x14ac:dyDescent="0.25">
      <c r="A66" s="127" t="s">
        <v>291</v>
      </c>
      <c r="B66" s="200">
        <f t="shared" ref="B66:Q66" si="16">IF(B$45=0,0,B$45/B$5)</f>
        <v>0.13807746443385796</v>
      </c>
      <c r="C66" s="200">
        <f t="shared" si="16"/>
        <v>0.13804328836058105</v>
      </c>
      <c r="D66" s="200">
        <f t="shared" si="16"/>
        <v>0.13873677816503749</v>
      </c>
      <c r="E66" s="200">
        <f t="shared" si="16"/>
        <v>0.1383450250758764</v>
      </c>
      <c r="F66" s="200">
        <f t="shared" si="16"/>
        <v>0.13846908851201853</v>
      </c>
      <c r="G66" s="200">
        <f t="shared" si="16"/>
        <v>0.13765710194226344</v>
      </c>
      <c r="H66" s="200">
        <f t="shared" si="16"/>
        <v>0.13840051517261268</v>
      </c>
      <c r="I66" s="200">
        <f t="shared" si="16"/>
        <v>0.13881799733335276</v>
      </c>
      <c r="J66" s="200">
        <f t="shared" si="16"/>
        <v>0.1383301876016986</v>
      </c>
      <c r="K66" s="200">
        <f t="shared" si="16"/>
        <v>0.13949779066045379</v>
      </c>
      <c r="L66" s="200">
        <f t="shared" si="16"/>
        <v>0.14018994671302068</v>
      </c>
      <c r="M66" s="200">
        <f t="shared" si="16"/>
        <v>0.13971742904075776</v>
      </c>
      <c r="N66" s="200">
        <f t="shared" si="16"/>
        <v>0.14048957188461006</v>
      </c>
      <c r="O66" s="200">
        <f t="shared" si="16"/>
        <v>0.13909269828038509</v>
      </c>
      <c r="P66" s="200">
        <f t="shared" si="16"/>
        <v>0.13978079135035046</v>
      </c>
      <c r="Q66" s="200">
        <f t="shared" si="16"/>
        <v>0.14016686770159484</v>
      </c>
    </row>
    <row r="67" spans="1:17" x14ac:dyDescent="0.25">
      <c r="A67" s="72" t="s">
        <v>290</v>
      </c>
      <c r="B67" s="71">
        <f t="shared" ref="B67:Q67" si="17">IF(B$46=0,0,B$46/B$5)</f>
        <v>0.11005016067136648</v>
      </c>
      <c r="C67" s="71">
        <f t="shared" si="17"/>
        <v>0.1064715469479855</v>
      </c>
      <c r="D67" s="71">
        <f t="shared" si="17"/>
        <v>0.12993629872847326</v>
      </c>
      <c r="E67" s="71">
        <f t="shared" si="17"/>
        <v>0.10389374382924015</v>
      </c>
      <c r="F67" s="71">
        <f t="shared" si="17"/>
        <v>0.10942185735113763</v>
      </c>
      <c r="G67" s="71">
        <f t="shared" si="17"/>
        <v>7.6760720428552906E-2</v>
      </c>
      <c r="H67" s="71">
        <f t="shared" si="17"/>
        <v>0.11083038757939463</v>
      </c>
      <c r="I67" s="71">
        <f t="shared" si="17"/>
        <v>0.1273490251356128</v>
      </c>
      <c r="J67" s="71">
        <f t="shared" si="17"/>
        <v>0.1841823513862611</v>
      </c>
      <c r="K67" s="71">
        <f t="shared" si="17"/>
        <v>0.1919412561566754</v>
      </c>
      <c r="L67" s="71">
        <f t="shared" si="17"/>
        <v>0.19880944927658034</v>
      </c>
      <c r="M67" s="71">
        <f t="shared" si="17"/>
        <v>0.20209632244905393</v>
      </c>
      <c r="N67" s="71">
        <f t="shared" si="17"/>
        <v>0.20272847401335645</v>
      </c>
      <c r="O67" s="71">
        <f t="shared" si="17"/>
        <v>0.14416986637982995</v>
      </c>
      <c r="P67" s="71">
        <f t="shared" si="17"/>
        <v>0.19376396071213009</v>
      </c>
      <c r="Q67" s="71">
        <f t="shared" si="17"/>
        <v>0.18975358532734785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>IF(B$5=0,0,B$5/MAE_fec!B$5)</f>
        <v>0.54141530542835781</v>
      </c>
      <c r="C71" s="253">
        <f>IF(C$5=0,0,C$5/MAE_fec!C$5)</f>
        <v>0.54154934634676322</v>
      </c>
      <c r="D71" s="253">
        <f>IF(D$5=0,0,D$5/MAE_fec!D$5)</f>
        <v>0.53884235721764595</v>
      </c>
      <c r="E71" s="253">
        <f>IF(E$5=0,0,E$5/MAE_fec!E$5)</f>
        <v>0.54036820289149712</v>
      </c>
      <c r="F71" s="253">
        <f>IF(F$5=0,0,F$5/MAE_fec!F$5)</f>
        <v>0.53988405197555567</v>
      </c>
      <c r="G71" s="253">
        <f>IF(G$5=0,0,G$5/MAE_fec!G$5)</f>
        <v>0.54306862141108669</v>
      </c>
      <c r="H71" s="253">
        <f>IF(H$5=0,0,H$5/MAE_fec!H$5)</f>
        <v>0.54015154846781765</v>
      </c>
      <c r="I71" s="253">
        <f>IF(I$5=0,0,I$5/MAE_fec!I$5)</f>
        <v>0.53852709313844183</v>
      </c>
      <c r="J71" s="253">
        <f>IF(J$5=0,0,J$5/MAE_fec!J$5)</f>
        <v>0.5404261634812707</v>
      </c>
      <c r="K71" s="253">
        <f>IF(K$5=0,0,K$5/MAE_fec!K$5)</f>
        <v>0.53590277111409013</v>
      </c>
      <c r="L71" s="253">
        <f>IF(L$5=0,0,L$5/MAE_fec!L$5)</f>
        <v>0.55014434408818569</v>
      </c>
      <c r="M71" s="253">
        <f>IF(M$5=0,0,M$5/MAE_fec!M$5)</f>
        <v>0.55200490598559437</v>
      </c>
      <c r="N71" s="253">
        <f>IF(N$5=0,0,N$5/MAE_fec!N$5)</f>
        <v>0.56826275399031889</v>
      </c>
      <c r="O71" s="253">
        <f>IF(O$5=0,0,O$5/MAE_fec!O$5)</f>
        <v>0.57396967643216523</v>
      </c>
      <c r="P71" s="253">
        <f>IF(P$5=0,0,P$5/MAE_fec!P$5)</f>
        <v>0.57114421985184483</v>
      </c>
      <c r="Q71" s="253">
        <f>IF(Q$5=0,0,Q$5/MAE_fec!Q$5)</f>
        <v>0.59359263493526393</v>
      </c>
    </row>
    <row r="72" spans="1:17" x14ac:dyDescent="0.25">
      <c r="A72" s="76" t="s">
        <v>83</v>
      </c>
      <c r="B72" s="308">
        <f>IF(B$6=0,0,B$6/MAE_fec!B$6)</f>
        <v>0.46711918286085274</v>
      </c>
      <c r="C72" s="308">
        <f>IF(C$6=0,0,C$6/MAE_fec!C$6)</f>
        <v>0.4671191828608528</v>
      </c>
      <c r="D72" s="308">
        <f>IF(D$6=0,0,D$6/MAE_fec!D$6)</f>
        <v>0.46711918286085286</v>
      </c>
      <c r="E72" s="308">
        <f>IF(E$6=0,0,E$6/MAE_fec!E$6)</f>
        <v>0.46711918286085274</v>
      </c>
      <c r="F72" s="308">
        <f>IF(F$6=0,0,F$6/MAE_fec!F$6)</f>
        <v>0.46711918286085274</v>
      </c>
      <c r="G72" s="308">
        <f>IF(G$6=0,0,G$6/MAE_fec!G$6)</f>
        <v>0.4671191828608528</v>
      </c>
      <c r="H72" s="308">
        <f>IF(H$6=0,0,H$6/MAE_fec!H$6)</f>
        <v>0.46711918286085274</v>
      </c>
      <c r="I72" s="308">
        <f>IF(I$6=0,0,I$6/MAE_fec!I$6)</f>
        <v>0.46711918286085274</v>
      </c>
      <c r="J72" s="308">
        <f>IF(J$6=0,0,J$6/MAE_fec!J$6)</f>
        <v>0.4671191828608528</v>
      </c>
      <c r="K72" s="308">
        <f>IF(K$6=0,0,K$6/MAE_fec!K$6)</f>
        <v>0.46711918286085274</v>
      </c>
      <c r="L72" s="308">
        <f>IF(L$6=0,0,L$6/MAE_fec!L$6)</f>
        <v>0.48191216950808774</v>
      </c>
      <c r="M72" s="308">
        <f>IF(M$6=0,0,M$6/MAE_fec!M$6)</f>
        <v>0.48191216950808768</v>
      </c>
      <c r="N72" s="308">
        <f>IF(N$6=0,0,N$6/MAE_fec!N$6)</f>
        <v>0.49884732899028317</v>
      </c>
      <c r="O72" s="308">
        <f>IF(O$6=0,0,O$6/MAE_fec!O$6)</f>
        <v>0.49884732899028322</v>
      </c>
      <c r="P72" s="308">
        <f>IF(P$6=0,0,P$6/MAE_fec!P$6)</f>
        <v>0.49884732899028322</v>
      </c>
      <c r="Q72" s="308">
        <f>IF(Q$6=0,0,Q$6/MAE_fec!Q$6)</f>
        <v>0.51988614358920848</v>
      </c>
    </row>
    <row r="73" spans="1:17" x14ac:dyDescent="0.25">
      <c r="A73" s="76" t="s">
        <v>82</v>
      </c>
      <c r="B73" s="308">
        <f>IF(B$7=0,0,B$7/MAE_fec!B$7)</f>
        <v>0.11779507683851773</v>
      </c>
      <c r="C73" s="308">
        <f>IF(C$7=0,0,C$7/MAE_fec!C$7)</f>
        <v>0.11779507683851775</v>
      </c>
      <c r="D73" s="308">
        <f>IF(D$7=0,0,D$7/MAE_fec!D$7)</f>
        <v>0.11779507683851773</v>
      </c>
      <c r="E73" s="308">
        <f>IF(E$7=0,0,E$7/MAE_fec!E$7)</f>
        <v>0.11779507683851771</v>
      </c>
      <c r="F73" s="308">
        <f>IF(F$7=0,0,F$7/MAE_fec!F$7)</f>
        <v>0.11779507683851774</v>
      </c>
      <c r="G73" s="308">
        <f>IF(G$7=0,0,G$7/MAE_fec!G$7)</f>
        <v>0.11779507683851773</v>
      </c>
      <c r="H73" s="308">
        <f>IF(H$7=0,0,H$7/MAE_fec!H$7)</f>
        <v>0.11779507683851773</v>
      </c>
      <c r="I73" s="308">
        <f>IF(I$7=0,0,I$7/MAE_fec!I$7)</f>
        <v>0.11779507683851773</v>
      </c>
      <c r="J73" s="308">
        <f>IF(J$7=0,0,J$7/MAE_fec!J$7)</f>
        <v>0.11779507683851773</v>
      </c>
      <c r="K73" s="308">
        <f>IF(K$7=0,0,K$7/MAE_fec!K$7)</f>
        <v>0.11779507683851773</v>
      </c>
      <c r="L73" s="308">
        <f>IF(L$7=0,0,L$7/MAE_fec!L$7)</f>
        <v>0.12152547598014596</v>
      </c>
      <c r="M73" s="308">
        <f>IF(M$7=0,0,M$7/MAE_fec!M$7)</f>
        <v>0.12152547598014596</v>
      </c>
      <c r="N73" s="308">
        <f>IF(N$7=0,0,N$7/MAE_fec!N$7)</f>
        <v>0.12579607433207021</v>
      </c>
      <c r="O73" s="308">
        <f>IF(O$7=0,0,O$7/MAE_fec!O$7)</f>
        <v>0.12579607433207024</v>
      </c>
      <c r="P73" s="308">
        <f>IF(P$7=0,0,P$7/MAE_fec!P$7)</f>
        <v>0.12579607433207024</v>
      </c>
      <c r="Q73" s="308">
        <f>IF(Q$7=0,0,Q$7/MAE_fec!Q$7)</f>
        <v>0.13110150573630777</v>
      </c>
    </row>
    <row r="74" spans="1:17" x14ac:dyDescent="0.25">
      <c r="A74" s="76" t="s">
        <v>81</v>
      </c>
      <c r="B74" s="308">
        <f>IF(B$8=0,0,B$8/MAE_fec!B$8)</f>
        <v>0.641131113461469</v>
      </c>
      <c r="C74" s="308">
        <f>IF(C$8=0,0,C$8/MAE_fec!C$8)</f>
        <v>0.64113111346146889</v>
      </c>
      <c r="D74" s="308">
        <f>IF(D$8=0,0,D$8/MAE_fec!D$8)</f>
        <v>0.641131113461469</v>
      </c>
      <c r="E74" s="308">
        <f>IF(E$8=0,0,E$8/MAE_fec!E$8)</f>
        <v>0.641131113461469</v>
      </c>
      <c r="F74" s="308">
        <f>IF(F$8=0,0,F$8/MAE_fec!F$8)</f>
        <v>0.64113111346146889</v>
      </c>
      <c r="G74" s="308">
        <f>IF(G$8=0,0,G$8/MAE_fec!G$8)</f>
        <v>0.64113111346146889</v>
      </c>
      <c r="H74" s="308">
        <f>IF(H$8=0,0,H$8/MAE_fec!H$8)</f>
        <v>0.641131113461469</v>
      </c>
      <c r="I74" s="308">
        <f>IF(I$8=0,0,I$8/MAE_fec!I$8)</f>
        <v>0.641131113461469</v>
      </c>
      <c r="J74" s="308">
        <f>IF(J$8=0,0,J$8/MAE_fec!J$8)</f>
        <v>0.64113111346146889</v>
      </c>
      <c r="K74" s="308">
        <f>IF(K$8=0,0,K$8/MAE_fec!K$8)</f>
        <v>0.641131113461469</v>
      </c>
      <c r="L74" s="308">
        <f>IF(L$8=0,0,L$8/MAE_fec!L$8)</f>
        <v>0.66143480542820965</v>
      </c>
      <c r="M74" s="308">
        <f>IF(M$8=0,0,M$8/MAE_fec!M$8)</f>
        <v>0.66143480542820965</v>
      </c>
      <c r="N74" s="308">
        <f>IF(N$8=0,0,N$8/MAE_fec!N$8)</f>
        <v>0.6846786756306068</v>
      </c>
      <c r="O74" s="308">
        <f>IF(O$8=0,0,O$8/MAE_fec!O$8)</f>
        <v>0.68467867563060691</v>
      </c>
      <c r="P74" s="308">
        <f>IF(P$8=0,0,P$8/MAE_fec!P$8)</f>
        <v>0.6846786756306068</v>
      </c>
      <c r="Q74" s="308">
        <f>IF(Q$8=0,0,Q$8/MAE_fec!Q$8)</f>
        <v>0.71355490063834004</v>
      </c>
    </row>
    <row r="75" spans="1:17" x14ac:dyDescent="0.25">
      <c r="A75" s="76" t="s">
        <v>80</v>
      </c>
      <c r="B75" s="308">
        <f>IF(B$9=0,0,B$9/MAE_fec!B$9)</f>
        <v>0.45757557774257168</v>
      </c>
      <c r="C75" s="308">
        <f>IF(C$9=0,0,C$9/MAE_fec!C$9)</f>
        <v>0.45757557774257163</v>
      </c>
      <c r="D75" s="308">
        <f>IF(D$9=0,0,D$9/MAE_fec!D$9)</f>
        <v>0.45757557774257174</v>
      </c>
      <c r="E75" s="308">
        <f>IF(E$9=0,0,E$9/MAE_fec!E$9)</f>
        <v>0.45757557774257174</v>
      </c>
      <c r="F75" s="308">
        <f>IF(F$9=0,0,F$9/MAE_fec!F$9)</f>
        <v>0.45757557774257168</v>
      </c>
      <c r="G75" s="308">
        <f>IF(G$9=0,0,G$9/MAE_fec!G$9)</f>
        <v>0.45757557774257174</v>
      </c>
      <c r="H75" s="308">
        <f>IF(H$9=0,0,H$9/MAE_fec!H$9)</f>
        <v>0.45757557774257168</v>
      </c>
      <c r="I75" s="308">
        <f>IF(I$9=0,0,I$9/MAE_fec!I$9)</f>
        <v>0.45757557774257174</v>
      </c>
      <c r="J75" s="308">
        <f>IF(J$9=0,0,J$9/MAE_fec!J$9)</f>
        <v>0.45757557774257185</v>
      </c>
      <c r="K75" s="308">
        <f>IF(K$9=0,0,K$9/MAE_fec!K$9)</f>
        <v>0.45757557774257174</v>
      </c>
      <c r="L75" s="308">
        <f>IF(L$9=0,0,L$9/MAE_fec!L$9)</f>
        <v>0.47206633226519862</v>
      </c>
      <c r="M75" s="308">
        <f>IF(M$9=0,0,M$9/MAE_fec!M$9)</f>
        <v>0.47206633226519862</v>
      </c>
      <c r="N75" s="308">
        <f>IF(N$9=0,0,N$9/MAE_fec!N$9)</f>
        <v>0.48865549337986114</v>
      </c>
      <c r="O75" s="308">
        <f>IF(O$9=0,0,O$9/MAE_fec!O$9)</f>
        <v>0.48865549337986119</v>
      </c>
      <c r="P75" s="308">
        <f>IF(P$9=0,0,P$9/MAE_fec!P$9)</f>
        <v>0.48865549337986114</v>
      </c>
      <c r="Q75" s="308">
        <f>IF(Q$9=0,0,Q$9/MAE_fec!Q$9)</f>
        <v>0.50926446877274234</v>
      </c>
    </row>
    <row r="76" spans="1:17" x14ac:dyDescent="0.25">
      <c r="A76" s="76" t="s">
        <v>79</v>
      </c>
      <c r="B76" s="308">
        <f>IF(B$10=0,0,B$10/MAE_fec!B$10)</f>
        <v>0.7033869253530376</v>
      </c>
      <c r="C76" s="308">
        <f>IF(C$10=0,0,C$10/MAE_fec!C$10)</f>
        <v>0.70338692535303771</v>
      </c>
      <c r="D76" s="308">
        <f>IF(D$10=0,0,D$10/MAE_fec!D$10)</f>
        <v>0.7033869253530376</v>
      </c>
      <c r="E76" s="308">
        <f>IF(E$10=0,0,E$10/MAE_fec!E$10)</f>
        <v>0.7033869253530376</v>
      </c>
      <c r="F76" s="308">
        <f>IF(F$10=0,0,F$10/MAE_fec!F$10)</f>
        <v>0.7033869253530376</v>
      </c>
      <c r="G76" s="308">
        <f>IF(G$10=0,0,G$10/MAE_fec!G$10)</f>
        <v>0.70338692535303771</v>
      </c>
      <c r="H76" s="308">
        <f>IF(H$10=0,0,H$10/MAE_fec!H$10)</f>
        <v>0.70338692535303748</v>
      </c>
      <c r="I76" s="308">
        <f>IF(I$10=0,0,I$10/MAE_fec!I$10)</f>
        <v>0.7033869253530376</v>
      </c>
      <c r="J76" s="308">
        <f>IF(J$10=0,0,J$10/MAE_fec!J$10)</f>
        <v>0.70338692535303748</v>
      </c>
      <c r="K76" s="308">
        <f>IF(K$10=0,0,K$10/MAE_fec!K$10)</f>
        <v>0.70338692535303748</v>
      </c>
      <c r="L76" s="308">
        <f>IF(L$10=0,0,L$10/MAE_fec!L$10)</f>
        <v>0.72566216853800147</v>
      </c>
      <c r="M76" s="308">
        <f>IF(M$10=0,0,M$10/MAE_fec!M$10)</f>
        <v>0.72566216853800158</v>
      </c>
      <c r="N76" s="308">
        <f>IF(N$10=0,0,N$10/MAE_fec!N$10)</f>
        <v>0.75116309034898443</v>
      </c>
      <c r="O76" s="308">
        <f>IF(O$10=0,0,O$10/MAE_fec!O$10)</f>
        <v>0.75116309034898432</v>
      </c>
      <c r="P76" s="308">
        <f>IF(P$10=0,0,P$10/MAE_fec!P$10)</f>
        <v>0.75116309034898454</v>
      </c>
      <c r="Q76" s="308">
        <f>IF(Q$10=0,0,Q$10/MAE_fec!Q$10)</f>
        <v>0.78284328601806052</v>
      </c>
    </row>
    <row r="77" spans="1:17" x14ac:dyDescent="0.25">
      <c r="A77" s="74" t="s">
        <v>295</v>
      </c>
      <c r="B77" s="307">
        <f>IF(B$15=0,0,B$15/MAE_fec!B$15)</f>
        <v>0.60433769483259447</v>
      </c>
      <c r="C77" s="307">
        <f>IF(C$15=0,0,C$15/MAE_fec!C$15)</f>
        <v>0.60405119381819183</v>
      </c>
      <c r="D77" s="307">
        <f>IF(D$15=0,0,D$15/MAE_fec!D$15)</f>
        <v>0.60422921337388424</v>
      </c>
      <c r="E77" s="307">
        <f>IF(E$15=0,0,E$15/MAE_fec!E$15)</f>
        <v>0.60308254858522292</v>
      </c>
      <c r="F77" s="307">
        <f>IF(F$15=0,0,F$15/MAE_fec!F$15)</f>
        <v>0.60310891566717562</v>
      </c>
      <c r="G77" s="307">
        <f>IF(G$15=0,0,G$15/MAE_fec!G$15)</f>
        <v>0.60264959619557634</v>
      </c>
      <c r="H77" s="307">
        <f>IF(H$15=0,0,H$15/MAE_fec!H$15)</f>
        <v>0.60267749700163376</v>
      </c>
      <c r="I77" s="307">
        <f>IF(I$15=0,0,I$15/MAE_fec!I$15)</f>
        <v>0.60301920901953243</v>
      </c>
      <c r="J77" s="307">
        <f>IF(J$15=0,0,J$15/MAE_fec!J$15)</f>
        <v>0.60177135513616065</v>
      </c>
      <c r="K77" s="307">
        <f>IF(K$15=0,0,K$15/MAE_fec!K$15)</f>
        <v>0.60281333708458418</v>
      </c>
      <c r="L77" s="307">
        <f>IF(L$15=0,0,L$15/MAE_fec!L$15)</f>
        <v>0.62251103888195847</v>
      </c>
      <c r="M77" s="307">
        <f>IF(M$15=0,0,M$15/MAE_fec!M$15)</f>
        <v>0.62251688396262228</v>
      </c>
      <c r="N77" s="307">
        <f>IF(N$15=0,0,N$15/MAE_fec!N$15)</f>
        <v>0.6448274458464005</v>
      </c>
      <c r="O77" s="307">
        <f>IF(O$15=0,0,O$15/MAE_fec!O$15)</f>
        <v>0.64431096396606702</v>
      </c>
      <c r="P77" s="307">
        <f>IF(P$15=0,0,P$15/MAE_fec!P$15)</f>
        <v>0.64427688039852937</v>
      </c>
      <c r="Q77" s="307">
        <f>IF(Q$15=0,0,Q$15/MAE_fec!Q$15)</f>
        <v>0.67116431308729441</v>
      </c>
    </row>
    <row r="78" spans="1:17" x14ac:dyDescent="0.25">
      <c r="A78" s="127" t="s">
        <v>294</v>
      </c>
      <c r="B78" s="305">
        <f>IF(B$23=0,0,B$23/MAE_fec!B$23)</f>
        <v>0.47273391656987485</v>
      </c>
      <c r="C78" s="305">
        <f>IF(C$23=0,0,C$23/MAE_fec!C$23)</f>
        <v>0.47273391656987479</v>
      </c>
      <c r="D78" s="305">
        <f>IF(D$23=0,0,D$23/MAE_fec!D$23)</f>
        <v>0.47273391656987485</v>
      </c>
      <c r="E78" s="305">
        <f>IF(E$23=0,0,E$23/MAE_fec!E$23)</f>
        <v>0.47273391656987479</v>
      </c>
      <c r="F78" s="305">
        <f>IF(F$23=0,0,F$23/MAE_fec!F$23)</f>
        <v>0.47273391656987485</v>
      </c>
      <c r="G78" s="305">
        <f>IF(G$23=0,0,G$23/MAE_fec!G$23)</f>
        <v>0.47273391656987485</v>
      </c>
      <c r="H78" s="305">
        <f>IF(H$23=0,0,H$23/MAE_fec!H$23)</f>
        <v>0.47273391656987479</v>
      </c>
      <c r="I78" s="305">
        <f>IF(I$23=0,0,I$23/MAE_fec!I$23)</f>
        <v>0.47273391656987479</v>
      </c>
      <c r="J78" s="305">
        <f>IF(J$23=0,0,J$23/MAE_fec!J$23)</f>
        <v>0.47273391656987479</v>
      </c>
      <c r="K78" s="305">
        <f>IF(K$23=0,0,K$23/MAE_fec!K$23)</f>
        <v>0.47273391656987479</v>
      </c>
      <c r="L78" s="305">
        <f>IF(L$23=0,0,L$23/MAE_fec!L$23)</f>
        <v>0.48770471368568574</v>
      </c>
      <c r="M78" s="305">
        <f>IF(M$23=0,0,M$23/MAE_fec!M$23)</f>
        <v>0.48770471368568585</v>
      </c>
      <c r="N78" s="305">
        <f>IF(N$23=0,0,N$23/MAE_fec!N$23)</f>
        <v>0.50484343237568341</v>
      </c>
      <c r="O78" s="305">
        <f>IF(O$23=0,0,O$23/MAE_fec!O$23)</f>
        <v>0.50484343237568341</v>
      </c>
      <c r="P78" s="305">
        <f>IF(P$23=0,0,P$23/MAE_fec!P$23)</f>
        <v>0.50484343237568341</v>
      </c>
      <c r="Q78" s="305">
        <f>IF(Q$23=0,0,Q$23/MAE_fec!Q$23)</f>
        <v>0.52613513177544902</v>
      </c>
    </row>
    <row r="79" spans="1:17" x14ac:dyDescent="0.25">
      <c r="A79" s="127" t="s">
        <v>293</v>
      </c>
      <c r="B79" s="305">
        <f>IF(B$26=0,0,B$26/MAE_fec!B$26)</f>
        <v>0.454007312344612</v>
      </c>
      <c r="C79" s="305">
        <f>IF(C$26=0,0,C$26/MAE_fec!C$26)</f>
        <v>0.45334122692198392</v>
      </c>
      <c r="D79" s="305">
        <f>IF(D$26=0,0,D$26/MAE_fec!D$26)</f>
        <v>0.45375510409877706</v>
      </c>
      <c r="E79" s="305">
        <f>IF(E$26=0,0,E$26/MAE_fec!E$26)</f>
        <v>0.4510892262764577</v>
      </c>
      <c r="F79" s="305">
        <f>IF(F$26=0,0,F$26/MAE_fec!F$26)</f>
        <v>0.45115052703297492</v>
      </c>
      <c r="G79" s="305">
        <f>IF(G$26=0,0,G$26/MAE_fec!G$26)</f>
        <v>0.45008265645318174</v>
      </c>
      <c r="H79" s="305">
        <f>IF(H$26=0,0,H$26/MAE_fec!H$26)</f>
        <v>0.45014752296066418</v>
      </c>
      <c r="I79" s="305">
        <f>IF(I$26=0,0,I$26/MAE_fec!I$26)</f>
        <v>0.4509419682938986</v>
      </c>
      <c r="J79" s="305">
        <f>IF(J$26=0,0,J$26/MAE_fec!J$26)</f>
        <v>0.48424916872712231</v>
      </c>
      <c r="K79" s="305">
        <f>IF(K$26=0,0,K$26/MAE_fec!K$26)</f>
        <v>0.46630592694574774</v>
      </c>
      <c r="L79" s="305">
        <f>IF(L$26=0,0,L$26/MAE_fec!L$26)</f>
        <v>0.47329978546344492</v>
      </c>
      <c r="M79" s="305">
        <f>IF(M$26=0,0,M$26/MAE_fec!M$26)</f>
        <v>0.48142141309345826</v>
      </c>
      <c r="N79" s="305">
        <f>IF(N$26=0,0,N$26/MAE_fec!N$26)</f>
        <v>0.48354596143241618</v>
      </c>
      <c r="O79" s="305">
        <f>IF(O$26=0,0,O$26/MAE_fec!O$26)</f>
        <v>0.48234519412533033</v>
      </c>
      <c r="P79" s="305">
        <f>IF(P$26=0,0,P$26/MAE_fec!P$26)</f>
        <v>0.49388638530258844</v>
      </c>
      <c r="Q79" s="305">
        <f>IF(Q$26=0,0,Q$26/MAE_fec!Q$26)</f>
        <v>0.50467260587673024</v>
      </c>
    </row>
    <row r="80" spans="1:17" x14ac:dyDescent="0.25">
      <c r="A80" s="127" t="s">
        <v>292</v>
      </c>
      <c r="B80" s="305">
        <f>IF(B$34=0,0,B$34/MAE_fec!B$34)</f>
        <v>0.66525263277023305</v>
      </c>
      <c r="C80" s="305">
        <f>IF(C$34=0,0,C$34/MAE_fec!C$34)</f>
        <v>0.66549699817213426</v>
      </c>
      <c r="D80" s="305">
        <f>IF(D$34=0,0,D$34/MAE_fec!D$34)</f>
        <v>0.65721181443665222</v>
      </c>
      <c r="E80" s="305">
        <f>IF(E$34=0,0,E$34/MAE_fec!E$34)</f>
        <v>0.6594555115701215</v>
      </c>
      <c r="F80" s="305">
        <f>IF(F$34=0,0,F$34/MAE_fec!F$34)</f>
        <v>0.65907609900987696</v>
      </c>
      <c r="G80" s="305">
        <f>IF(G$34=0,0,G$34/MAE_fec!G$34)</f>
        <v>0.66474844563869495</v>
      </c>
      <c r="H80" s="305">
        <f>IF(H$34=0,0,H$34/MAE_fec!H$34)</f>
        <v>0.66557271579315647</v>
      </c>
      <c r="I80" s="305">
        <f>IF(I$34=0,0,I$34/MAE_fec!I$34)</f>
        <v>0.66118064824567868</v>
      </c>
      <c r="J80" s="305">
        <f>IF(J$34=0,0,J$34/MAE_fec!J$34)</f>
        <v>0.63115773324513846</v>
      </c>
      <c r="K80" s="305">
        <f>IF(K$34=0,0,K$34/MAE_fec!K$34)</f>
        <v>0.63475488870743102</v>
      </c>
      <c r="L80" s="305">
        <f>IF(L$34=0,0,L$34/MAE_fec!L$34)</f>
        <v>0.63686775071327295</v>
      </c>
      <c r="M80" s="305">
        <f>IF(M$34=0,0,M$34/MAE_fec!M$34)</f>
        <v>0.63754318673358901</v>
      </c>
      <c r="N80" s="305">
        <f>IF(N$34=0,0,N$34/MAE_fec!N$34)</f>
        <v>0.67714565425855833</v>
      </c>
      <c r="O80" s="305">
        <f>IF(O$34=0,0,O$34/MAE_fec!O$34)</f>
        <v>0.70783196133483806</v>
      </c>
      <c r="P80" s="305">
        <f>IF(P$34=0,0,P$34/MAE_fec!P$34)</f>
        <v>0.6738152853577617</v>
      </c>
      <c r="Q80" s="305">
        <f>IF(Q$34=0,0,Q$34/MAE_fec!Q$34)</f>
        <v>0.7187641915630042</v>
      </c>
    </row>
    <row r="81" spans="1:17" x14ac:dyDescent="0.25">
      <c r="A81" s="127" t="s">
        <v>291</v>
      </c>
      <c r="B81" s="305">
        <f>IF(B$45=0,0,B$45/MAE_fec!B$45)</f>
        <v>0.62482793546867921</v>
      </c>
      <c r="C81" s="305">
        <f>IF(C$45=0,0,C$45/MAE_fec!C$45)</f>
        <v>0.62482793546867921</v>
      </c>
      <c r="D81" s="305">
        <f>IF(D$45=0,0,D$45/MAE_fec!D$45)</f>
        <v>0.62482793546867921</v>
      </c>
      <c r="E81" s="305">
        <f>IF(E$45=0,0,E$45/MAE_fec!E$45)</f>
        <v>0.62482793546867932</v>
      </c>
      <c r="F81" s="305">
        <f>IF(F$45=0,0,F$45/MAE_fec!F$45)</f>
        <v>0.62482793546867921</v>
      </c>
      <c r="G81" s="305">
        <f>IF(G$45=0,0,G$45/MAE_fec!G$45)</f>
        <v>0.62482793546867921</v>
      </c>
      <c r="H81" s="305">
        <f>IF(H$45=0,0,H$45/MAE_fec!H$45)</f>
        <v>0.62482793546867921</v>
      </c>
      <c r="I81" s="305">
        <f>IF(I$45=0,0,I$45/MAE_fec!I$45)</f>
        <v>0.62482793546867932</v>
      </c>
      <c r="J81" s="305">
        <f>IF(J$45=0,0,J$45/MAE_fec!J$45)</f>
        <v>0.62482793546867921</v>
      </c>
      <c r="K81" s="305">
        <f>IF(K$45=0,0,K$45/MAE_fec!K$45)</f>
        <v>0.62482793546867921</v>
      </c>
      <c r="L81" s="305">
        <f>IF(L$45=0,0,L$45/MAE_fec!L$45)</f>
        <v>0.64461532944723265</v>
      </c>
      <c r="M81" s="305">
        <f>IF(M$45=0,0,M$45/MAE_fec!M$45)</f>
        <v>0.64461532944723254</v>
      </c>
      <c r="N81" s="305">
        <f>IF(N$45=0,0,N$45/MAE_fec!N$45)</f>
        <v>0.66726813653446582</v>
      </c>
      <c r="O81" s="305">
        <f>IF(O$45=0,0,O$45/MAE_fec!O$45)</f>
        <v>0.66726813653446593</v>
      </c>
      <c r="P81" s="305">
        <f>IF(P$45=0,0,P$45/MAE_fec!P$45)</f>
        <v>0.66726813653446593</v>
      </c>
      <c r="Q81" s="305">
        <f>IF(Q$45=0,0,Q$45/MAE_fec!Q$45)</f>
        <v>0.69541007455132253</v>
      </c>
    </row>
    <row r="82" spans="1:17" x14ac:dyDescent="0.25">
      <c r="A82" s="72" t="s">
        <v>290</v>
      </c>
      <c r="B82" s="304">
        <f>IF(B$46=0,0,B$46/MAE_fec!B$46)</f>
        <v>0.56980550898447613</v>
      </c>
      <c r="C82" s="304">
        <f>IF(C$46=0,0,C$46/MAE_fec!C$46)</f>
        <v>0.56980550898447602</v>
      </c>
      <c r="D82" s="304">
        <f>IF(D$46=0,0,D$46/MAE_fec!D$46)</f>
        <v>0.56980550898447613</v>
      </c>
      <c r="E82" s="304">
        <f>IF(E$46=0,0,E$46/MAE_fec!E$46)</f>
        <v>0.56980550898447602</v>
      </c>
      <c r="F82" s="304">
        <f>IF(F$46=0,0,F$46/MAE_fec!F$46)</f>
        <v>0.56980550898447613</v>
      </c>
      <c r="G82" s="304">
        <f>IF(G$46=0,0,G$46/MAE_fec!G$46)</f>
        <v>0.56980550898447602</v>
      </c>
      <c r="H82" s="304">
        <f>IF(H$46=0,0,H$46/MAE_fec!H$46)</f>
        <v>0.56980550898447591</v>
      </c>
      <c r="I82" s="304">
        <f>IF(I$46=0,0,I$46/MAE_fec!I$46)</f>
        <v>0.56980550898447613</v>
      </c>
      <c r="J82" s="304">
        <f>IF(J$46=0,0,J$46/MAE_fec!J$46)</f>
        <v>0.56980550898447602</v>
      </c>
      <c r="K82" s="304">
        <f>IF(K$46=0,0,K$46/MAE_fec!K$46)</f>
        <v>0.56980550898447602</v>
      </c>
      <c r="L82" s="304">
        <f>IF(L$46=0,0,L$46/MAE_fec!L$46)</f>
        <v>0.58785042256371389</v>
      </c>
      <c r="M82" s="304">
        <f>IF(M$46=0,0,M$46/MAE_fec!M$46)</f>
        <v>0.58785042256371378</v>
      </c>
      <c r="N82" s="304">
        <f>IF(N$46=0,0,N$46/MAE_fec!N$46)</f>
        <v>0.60850842061334687</v>
      </c>
      <c r="O82" s="304">
        <f>IF(O$46=0,0,O$46/MAE_fec!O$46)</f>
        <v>0.60850842061334687</v>
      </c>
      <c r="P82" s="304">
        <f>IF(P$46=0,0,P$46/MAE_fec!P$46)</f>
        <v>0.60850842061334687</v>
      </c>
      <c r="Q82" s="304">
        <f>IF(Q$46=0,0,Q$46/MAE_fec!Q$46)</f>
        <v>0.63417217603343146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2945.3005895652336</v>
      </c>
      <c r="C5" s="96">
        <v>2944.1698886571853</v>
      </c>
      <c r="D5" s="96">
        <v>2686.4901361513798</v>
      </c>
      <c r="E5" s="96">
        <v>2856.8316981563275</v>
      </c>
      <c r="F5" s="96">
        <v>2795.3076622089247</v>
      </c>
      <c r="G5" s="96">
        <v>2652.9571510855408</v>
      </c>
      <c r="H5" s="96">
        <v>2683.467970687404</v>
      </c>
      <c r="I5" s="96">
        <v>2512.0933661915287</v>
      </c>
      <c r="J5" s="96">
        <v>1920.369128448312</v>
      </c>
      <c r="K5" s="96">
        <v>1872.7640467175884</v>
      </c>
      <c r="L5" s="96">
        <v>2154.1696534249613</v>
      </c>
      <c r="M5" s="96">
        <v>1939.2832483274844</v>
      </c>
      <c r="N5" s="96">
        <v>2120.3467842658602</v>
      </c>
      <c r="O5" s="96">
        <v>2176.7521096173864</v>
      </c>
      <c r="P5" s="96">
        <v>1711.4645021373692</v>
      </c>
      <c r="Q5" s="96">
        <v>1873.3903390698013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89.949478218055532</v>
      </c>
      <c r="C10" s="158">
        <v>89.515611920563174</v>
      </c>
      <c r="D10" s="158">
        <v>84.933901904835892</v>
      </c>
      <c r="E10" s="158">
        <v>84.878069623844027</v>
      </c>
      <c r="F10" s="158">
        <v>83.958332495004768</v>
      </c>
      <c r="G10" s="158">
        <v>76.992948831186055</v>
      </c>
      <c r="H10" s="158">
        <v>82.351448381644246</v>
      </c>
      <c r="I10" s="158">
        <v>79.890456758219841</v>
      </c>
      <c r="J10" s="158">
        <v>81.704609197357655</v>
      </c>
      <c r="K10" s="158">
        <v>73.282939446383438</v>
      </c>
      <c r="L10" s="158">
        <v>81.410719846072311</v>
      </c>
      <c r="M10" s="158">
        <v>77.461055211744025</v>
      </c>
      <c r="N10" s="158">
        <v>79.141459994166894</v>
      </c>
      <c r="O10" s="158">
        <v>71.473770350199345</v>
      </c>
      <c r="P10" s="158">
        <v>65.802713006714939</v>
      </c>
      <c r="Q10" s="158">
        <v>68.274564314878916</v>
      </c>
    </row>
    <row r="11" spans="1:17" x14ac:dyDescent="0.25">
      <c r="A11" s="92" t="s">
        <v>125</v>
      </c>
      <c r="B11" s="91">
        <v>42.118523449971022</v>
      </c>
      <c r="C11" s="91">
        <v>41.915367098349016</v>
      </c>
      <c r="D11" s="91">
        <v>39.769997669183823</v>
      </c>
      <c r="E11" s="91">
        <v>39.743854402065352</v>
      </c>
      <c r="F11" s="91">
        <v>39.313190760694177</v>
      </c>
      <c r="G11" s="91">
        <v>36.051674618583803</v>
      </c>
      <c r="H11" s="91">
        <v>38.560772986286501</v>
      </c>
      <c r="I11" s="91">
        <v>37.408422406218577</v>
      </c>
      <c r="J11" s="91">
        <v>38.257892837435719</v>
      </c>
      <c r="K11" s="91">
        <v>34.314475911387127</v>
      </c>
      <c r="L11" s="91">
        <v>38.120280193326749</v>
      </c>
      <c r="M11" s="91">
        <v>36.270863767394829</v>
      </c>
      <c r="N11" s="91">
        <v>37.057707333761563</v>
      </c>
      <c r="O11" s="91">
        <v>33.467338912794759</v>
      </c>
      <c r="P11" s="91">
        <v>30.811886469494958</v>
      </c>
      <c r="Q11" s="91">
        <v>31.969322058341412</v>
      </c>
    </row>
    <row r="12" spans="1:17" x14ac:dyDescent="0.25">
      <c r="A12" s="92" t="s">
        <v>26</v>
      </c>
      <c r="B12" s="91">
        <v>47.83095476808451</v>
      </c>
      <c r="C12" s="91">
        <v>47.600244822214158</v>
      </c>
      <c r="D12" s="91">
        <v>45.163904235652076</v>
      </c>
      <c r="E12" s="91">
        <v>45.134215221778668</v>
      </c>
      <c r="F12" s="91">
        <v>44.645141734310592</v>
      </c>
      <c r="G12" s="91">
        <v>40.941274212602252</v>
      </c>
      <c r="H12" s="91">
        <v>43.790675395357745</v>
      </c>
      <c r="I12" s="91">
        <v>42.482034352001257</v>
      </c>
      <c r="J12" s="91">
        <v>43.446716359921943</v>
      </c>
      <c r="K12" s="91">
        <v>38.96846353499631</v>
      </c>
      <c r="L12" s="91">
        <v>43.290439652745562</v>
      </c>
      <c r="M12" s="91">
        <v>41.190191444349189</v>
      </c>
      <c r="N12" s="91">
        <v>42.083752660405338</v>
      </c>
      <c r="O12" s="91">
        <v>38.006431437404579</v>
      </c>
      <c r="P12" s="91">
        <v>34.990826537219981</v>
      </c>
      <c r="Q12" s="91">
        <v>36.305242256537511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295</v>
      </c>
      <c r="B15" s="204">
        <v>364.12173414012597</v>
      </c>
      <c r="C15" s="204">
        <v>360.82273941373148</v>
      </c>
      <c r="D15" s="204">
        <v>341.73244703095111</v>
      </c>
      <c r="E15" s="204">
        <v>345.50638281034099</v>
      </c>
      <c r="F15" s="204">
        <v>342.1017028933274</v>
      </c>
      <c r="G15" s="204">
        <v>315.49274107915716</v>
      </c>
      <c r="H15" s="204">
        <v>336.85814882601028</v>
      </c>
      <c r="I15" s="204">
        <v>325.72990173064079</v>
      </c>
      <c r="J15" s="204">
        <v>338.316153376118</v>
      </c>
      <c r="K15" s="204">
        <v>299.43933565091487</v>
      </c>
      <c r="L15" s="204">
        <v>330.1757218714846</v>
      </c>
      <c r="M15" s="204">
        <v>314.45884226173308</v>
      </c>
      <c r="N15" s="204">
        <v>319.21284410340633</v>
      </c>
      <c r="O15" s="204">
        <v>289.16174884363642</v>
      </c>
      <c r="P15" s="204">
        <v>266.65745203323138</v>
      </c>
      <c r="Q15" s="204">
        <v>277.89165663628552</v>
      </c>
    </row>
    <row r="16" spans="1:17" x14ac:dyDescent="0.25">
      <c r="A16" s="152" t="s">
        <v>301</v>
      </c>
      <c r="B16" s="264">
        <v>364.12173414012597</v>
      </c>
      <c r="C16" s="264">
        <v>360.82273941373148</v>
      </c>
      <c r="D16" s="264">
        <v>341.73244703095111</v>
      </c>
      <c r="E16" s="264">
        <v>345.50638281034099</v>
      </c>
      <c r="F16" s="264">
        <v>342.1017028933274</v>
      </c>
      <c r="G16" s="264">
        <v>315.49274107915716</v>
      </c>
      <c r="H16" s="264">
        <v>336.85814882601028</v>
      </c>
      <c r="I16" s="264">
        <v>325.72990173064079</v>
      </c>
      <c r="J16" s="264">
        <v>338.316153376118</v>
      </c>
      <c r="K16" s="264">
        <v>299.43933565091487</v>
      </c>
      <c r="L16" s="264">
        <v>330.1757218714846</v>
      </c>
      <c r="M16" s="264">
        <v>314.45884226173308</v>
      </c>
      <c r="N16" s="264">
        <v>319.21284410340633</v>
      </c>
      <c r="O16" s="264">
        <v>289.16174884363642</v>
      </c>
      <c r="P16" s="264">
        <v>266.65745203323138</v>
      </c>
      <c r="Q16" s="264">
        <v>277.89165663628552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22.135304321230155</v>
      </c>
      <c r="D18" s="83">
        <v>16.738546804678048</v>
      </c>
      <c r="E18" s="83">
        <v>44.209938281535365</v>
      </c>
      <c r="F18" s="83">
        <v>40.638170677701027</v>
      </c>
      <c r="G18" s="83">
        <v>45.418744067578814</v>
      </c>
      <c r="H18" s="83">
        <v>50.785552350224876</v>
      </c>
      <c r="I18" s="83">
        <v>41.215044964795858</v>
      </c>
      <c r="J18" s="83">
        <v>65.199232773495282</v>
      </c>
      <c r="K18" s="83">
        <v>41.8953554454054</v>
      </c>
      <c r="L18" s="83">
        <v>35.901836778859632</v>
      </c>
      <c r="M18" s="83">
        <v>32.202085317348384</v>
      </c>
      <c r="N18" s="83">
        <v>28.087437505099409</v>
      </c>
      <c r="O18" s="83">
        <v>38.247711776885723</v>
      </c>
      <c r="P18" s="83">
        <v>33.781952524660866</v>
      </c>
      <c r="Q18" s="83">
        <v>37.120370963606604</v>
      </c>
    </row>
    <row r="19" spans="1:17" x14ac:dyDescent="0.25">
      <c r="A19" s="154" t="s">
        <v>125</v>
      </c>
      <c r="B19" s="83">
        <v>38.213162480797557</v>
      </c>
      <c r="C19" s="83">
        <v>21.569363068449384</v>
      </c>
      <c r="D19" s="83">
        <v>19.851300745099103</v>
      </c>
      <c r="E19" s="83">
        <v>23.74833303117083</v>
      </c>
      <c r="F19" s="83">
        <v>26.299841057374902</v>
      </c>
      <c r="G19" s="83">
        <v>27.692314475403986</v>
      </c>
      <c r="H19" s="83">
        <v>26.175098515658966</v>
      </c>
      <c r="I19" s="83">
        <v>24.700321185122366</v>
      </c>
      <c r="J19" s="83">
        <v>36.0992308419249</v>
      </c>
      <c r="K19" s="83">
        <v>23.464391527838391</v>
      </c>
      <c r="L19" s="83">
        <v>20.74007805115993</v>
      </c>
      <c r="M19" s="83">
        <v>21.869996503186723</v>
      </c>
      <c r="N19" s="83">
        <v>16.030416320055792</v>
      </c>
      <c r="O19" s="83">
        <v>12.201213229223233</v>
      </c>
      <c r="P19" s="83">
        <v>13.694361301322807</v>
      </c>
      <c r="Q19" s="83">
        <v>18.275058146666549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325.9085716593284</v>
      </c>
      <c r="C21" s="83">
        <v>317.11807202405191</v>
      </c>
      <c r="D21" s="83">
        <v>305.14259948117399</v>
      </c>
      <c r="E21" s="83">
        <v>277.54811149763481</v>
      </c>
      <c r="F21" s="83">
        <v>275.16369115825148</v>
      </c>
      <c r="G21" s="83">
        <v>242.38168253617437</v>
      </c>
      <c r="H21" s="83">
        <v>259.89749796012643</v>
      </c>
      <c r="I21" s="83">
        <v>259.81453558072258</v>
      </c>
      <c r="J21" s="83">
        <v>237.01768976069781</v>
      </c>
      <c r="K21" s="83">
        <v>234.0795886776711</v>
      </c>
      <c r="L21" s="83">
        <v>273.53380704146502</v>
      </c>
      <c r="M21" s="83">
        <v>260.38676044119796</v>
      </c>
      <c r="N21" s="83">
        <v>275.09499027825115</v>
      </c>
      <c r="O21" s="83">
        <v>238.71282383752748</v>
      </c>
      <c r="P21" s="83">
        <v>219.18113820724773</v>
      </c>
      <c r="Q21" s="83">
        <v>222.49622752601238</v>
      </c>
    </row>
    <row r="22" spans="1:17" x14ac:dyDescent="0.25">
      <c r="A22" s="152" t="s">
        <v>300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294</v>
      </c>
      <c r="B23" s="204">
        <v>369.32241657208345</v>
      </c>
      <c r="C23" s="204">
        <v>367.5410104690863</v>
      </c>
      <c r="D23" s="204">
        <v>348.72902569093264</v>
      </c>
      <c r="E23" s="204">
        <v>348.49978463976544</v>
      </c>
      <c r="F23" s="204">
        <v>344.72344768080575</v>
      </c>
      <c r="G23" s="204">
        <v>316.1243676412634</v>
      </c>
      <c r="H23" s="204">
        <v>338.12576267301796</v>
      </c>
      <c r="I23" s="204">
        <v>328.02120852181537</v>
      </c>
      <c r="J23" s="204">
        <v>335.46991390761309</v>
      </c>
      <c r="K23" s="204">
        <v>300.89148737731347</v>
      </c>
      <c r="L23" s="204">
        <v>334.2632373646054</v>
      </c>
      <c r="M23" s="204">
        <v>318.04635966506788</v>
      </c>
      <c r="N23" s="204">
        <v>324.94591225123429</v>
      </c>
      <c r="O23" s="204">
        <v>293.46324303585692</v>
      </c>
      <c r="P23" s="204">
        <v>270.1785209440049</v>
      </c>
      <c r="Q23" s="204">
        <v>280.32766373641675</v>
      </c>
    </row>
    <row r="24" spans="1:17" x14ac:dyDescent="0.25">
      <c r="A24" s="152" t="s">
        <v>299</v>
      </c>
      <c r="B24" s="151">
        <v>369.32241657208345</v>
      </c>
      <c r="C24" s="151">
        <v>367.5410104690863</v>
      </c>
      <c r="D24" s="151">
        <v>348.72902569093264</v>
      </c>
      <c r="E24" s="151">
        <v>348.49978463976544</v>
      </c>
      <c r="F24" s="151">
        <v>344.72344768080575</v>
      </c>
      <c r="G24" s="151">
        <v>316.1243676412634</v>
      </c>
      <c r="H24" s="151">
        <v>338.12576267301796</v>
      </c>
      <c r="I24" s="151">
        <v>328.02120852181537</v>
      </c>
      <c r="J24" s="151">
        <v>335.46991390761309</v>
      </c>
      <c r="K24" s="151">
        <v>300.89148737731347</v>
      </c>
      <c r="L24" s="151">
        <v>334.2632373646054</v>
      </c>
      <c r="M24" s="151">
        <v>318.04635966506788</v>
      </c>
      <c r="N24" s="151">
        <v>324.94591225123429</v>
      </c>
      <c r="O24" s="151">
        <v>293.46324303585692</v>
      </c>
      <c r="P24" s="151">
        <v>270.1785209440049</v>
      </c>
      <c r="Q24" s="151">
        <v>280.32766373641675</v>
      </c>
    </row>
    <row r="25" spans="1:17" x14ac:dyDescent="0.25">
      <c r="A25" s="152" t="s">
        <v>298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293</v>
      </c>
      <c r="B26" s="204">
        <v>1404.4074819485506</v>
      </c>
      <c r="C26" s="204">
        <v>1391.6833503127432</v>
      </c>
      <c r="D26" s="204">
        <v>1318.0526193203316</v>
      </c>
      <c r="E26" s="204">
        <v>1332.6085854932512</v>
      </c>
      <c r="F26" s="204">
        <v>1319.4768289932292</v>
      </c>
      <c r="G26" s="204">
        <v>1216.8467974545927</v>
      </c>
      <c r="H26" s="204">
        <v>1299.252585632607</v>
      </c>
      <c r="I26" s="204">
        <v>1256.3312436297288</v>
      </c>
      <c r="J26" s="204">
        <v>880.82635286598702</v>
      </c>
      <c r="K26" s="204">
        <v>987.0615274781544</v>
      </c>
      <c r="L26" s="204">
        <v>1191.3764839794926</v>
      </c>
      <c r="M26" s="204">
        <v>1046.0799706480832</v>
      </c>
      <c r="N26" s="204">
        <v>1231.195132176256</v>
      </c>
      <c r="O26" s="204">
        <v>1115.2888869112376</v>
      </c>
      <c r="P26" s="204">
        <v>924.73985496330522</v>
      </c>
      <c r="Q26" s="204">
        <v>1047.5862502552638</v>
      </c>
    </row>
    <row r="27" spans="1:17" x14ac:dyDescent="0.25">
      <c r="A27" s="152" t="s">
        <v>297</v>
      </c>
      <c r="B27" s="264">
        <v>1404.4074819485506</v>
      </c>
      <c r="C27" s="264">
        <v>1391.6833503127432</v>
      </c>
      <c r="D27" s="264">
        <v>1318.0526193203316</v>
      </c>
      <c r="E27" s="264">
        <v>1332.6085854932512</v>
      </c>
      <c r="F27" s="264">
        <v>1319.4768289932292</v>
      </c>
      <c r="G27" s="264">
        <v>1216.8467974545927</v>
      </c>
      <c r="H27" s="264">
        <v>1299.252585632607</v>
      </c>
      <c r="I27" s="264">
        <v>1256.3312436297288</v>
      </c>
      <c r="J27" s="264">
        <v>880.82635286598702</v>
      </c>
      <c r="K27" s="264">
        <v>987.0615274781544</v>
      </c>
      <c r="L27" s="264">
        <v>1191.3764839794926</v>
      </c>
      <c r="M27" s="264">
        <v>1046.0799706480832</v>
      </c>
      <c r="N27" s="264">
        <v>1231.195132176256</v>
      </c>
      <c r="O27" s="264">
        <v>1115.2888869112376</v>
      </c>
      <c r="P27" s="264">
        <v>924.73985496330522</v>
      </c>
      <c r="Q27" s="264">
        <v>1047.5862502552638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85.375258022857864</v>
      </c>
      <c r="D29" s="83">
        <v>64.560113185633966</v>
      </c>
      <c r="E29" s="83">
        <v>170.51651213760869</v>
      </c>
      <c r="F29" s="83">
        <v>156.74030303970301</v>
      </c>
      <c r="G29" s="83">
        <v>175.17884270172922</v>
      </c>
      <c r="H29" s="83">
        <v>195.87847417011912</v>
      </c>
      <c r="I29" s="83">
        <v>158.96529124825616</v>
      </c>
      <c r="J29" s="83">
        <v>169.75010457065679</v>
      </c>
      <c r="K29" s="83">
        <v>138.10240879104663</v>
      </c>
      <c r="L29" s="83">
        <v>129.5449702587519</v>
      </c>
      <c r="M29" s="83">
        <v>107.12357846672059</v>
      </c>
      <c r="N29" s="83">
        <v>108.33247148532952</v>
      </c>
      <c r="O29" s="83">
        <v>147.52036901537596</v>
      </c>
      <c r="P29" s="83">
        <v>117.15224022368226</v>
      </c>
      <c r="Q29" s="83">
        <v>139.93507648466547</v>
      </c>
    </row>
    <row r="30" spans="1:17" x14ac:dyDescent="0.25">
      <c r="A30" s="154" t="s">
        <v>125</v>
      </c>
      <c r="B30" s="83">
        <v>147.3871133336275</v>
      </c>
      <c r="C30" s="83">
        <v>83.192438225996227</v>
      </c>
      <c r="D30" s="83">
        <v>76.56591924858607</v>
      </c>
      <c r="E30" s="83">
        <v>91.596665251372059</v>
      </c>
      <c r="F30" s="83">
        <v>101.43776130875212</v>
      </c>
      <c r="G30" s="83">
        <v>106.80849286179345</v>
      </c>
      <c r="H30" s="83">
        <v>100.95663276717566</v>
      </c>
      <c r="I30" s="83">
        <v>95.268457294473251</v>
      </c>
      <c r="J30" s="83">
        <v>93.986507964371555</v>
      </c>
      <c r="K30" s="83">
        <v>77.347213225901584</v>
      </c>
      <c r="L30" s="83">
        <v>74.83663888427516</v>
      </c>
      <c r="M30" s="83">
        <v>72.752812850100852</v>
      </c>
      <c r="N30" s="83">
        <v>61.828873444760276</v>
      </c>
      <c r="O30" s="83">
        <v>47.059742776509061</v>
      </c>
      <c r="P30" s="83">
        <v>47.490597345174415</v>
      </c>
      <c r="Q30" s="83">
        <v>68.892675184273642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1257.0203686149232</v>
      </c>
      <c r="C32" s="83">
        <v>1223.115654063889</v>
      </c>
      <c r="D32" s="83">
        <v>1176.9265868861116</v>
      </c>
      <c r="E32" s="83">
        <v>1070.4954081042704</v>
      </c>
      <c r="F32" s="83">
        <v>1061.2987646447741</v>
      </c>
      <c r="G32" s="83">
        <v>934.85946189107005</v>
      </c>
      <c r="H32" s="83">
        <v>1002.4174786953123</v>
      </c>
      <c r="I32" s="83">
        <v>1002.0974950869993</v>
      </c>
      <c r="J32" s="83">
        <v>617.08974033095865</v>
      </c>
      <c r="K32" s="83">
        <v>771.61190546120622</v>
      </c>
      <c r="L32" s="83">
        <v>986.99487483646556</v>
      </c>
      <c r="M32" s="83">
        <v>866.20357933126172</v>
      </c>
      <c r="N32" s="83">
        <v>1061.0337872461662</v>
      </c>
      <c r="O32" s="83">
        <v>920.70877511935248</v>
      </c>
      <c r="P32" s="83">
        <v>760.09701739444859</v>
      </c>
      <c r="Q32" s="83">
        <v>838.75849858632466</v>
      </c>
    </row>
    <row r="33" spans="1:17" x14ac:dyDescent="0.25">
      <c r="A33" s="152" t="s">
        <v>296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292</v>
      </c>
      <c r="B34" s="204">
        <v>717.49947868641766</v>
      </c>
      <c r="C34" s="204">
        <v>734.60717654106043</v>
      </c>
      <c r="D34" s="204">
        <v>593.04214220432868</v>
      </c>
      <c r="E34" s="204">
        <v>745.33887558912636</v>
      </c>
      <c r="F34" s="204">
        <v>705.04735014655716</v>
      </c>
      <c r="G34" s="204">
        <v>727.5002960793413</v>
      </c>
      <c r="H34" s="204">
        <v>626.88002517412519</v>
      </c>
      <c r="I34" s="204">
        <v>522.12055555112374</v>
      </c>
      <c r="J34" s="204">
        <v>284.05209910123637</v>
      </c>
      <c r="K34" s="204">
        <v>212.08875676482208</v>
      </c>
      <c r="L34" s="204">
        <v>216.94349036330595</v>
      </c>
      <c r="M34" s="204">
        <v>183.23702054085618</v>
      </c>
      <c r="N34" s="204">
        <v>165.85143574079646</v>
      </c>
      <c r="O34" s="204">
        <v>407.36446047645632</v>
      </c>
      <c r="P34" s="204">
        <v>184.08596119011264</v>
      </c>
      <c r="Q34" s="204">
        <v>199.31020412695617</v>
      </c>
    </row>
    <row r="35" spans="1:17" x14ac:dyDescent="0.25">
      <c r="A35" s="88" t="s">
        <v>33</v>
      </c>
      <c r="B35" s="87">
        <v>84.848799048403521</v>
      </c>
      <c r="C35" s="87">
        <v>96.892785962711997</v>
      </c>
      <c r="D35" s="87">
        <v>130.191023078352</v>
      </c>
      <c r="E35" s="87">
        <v>168.50126407139999</v>
      </c>
      <c r="F35" s="87">
        <v>151.99348957884001</v>
      </c>
      <c r="G35" s="87">
        <v>69.547739019353571</v>
      </c>
      <c r="H35" s="87">
        <v>67.195228080600018</v>
      </c>
      <c r="I35" s="87">
        <v>64.05989726448</v>
      </c>
      <c r="J35" s="87">
        <v>121.85952620904</v>
      </c>
      <c r="K35" s="87">
        <v>87.943914869759993</v>
      </c>
      <c r="L35" s="87">
        <v>126.89602931123822</v>
      </c>
      <c r="M35" s="87">
        <v>117.89154565802355</v>
      </c>
      <c r="N35" s="87">
        <v>72.200834273984711</v>
      </c>
      <c r="O35" s="87">
        <v>81.298430618459435</v>
      </c>
      <c r="P35" s="87">
        <v>93.946429033345439</v>
      </c>
      <c r="Q35" s="87">
        <v>72.650315613544677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7.5086484230269004E-14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67.931859564379764</v>
      </c>
      <c r="C38" s="87">
        <v>47.216560802085382</v>
      </c>
      <c r="D38" s="87">
        <v>32.129767630367006</v>
      </c>
      <c r="E38" s="87">
        <v>51.540833095467782</v>
      </c>
      <c r="F38" s="87">
        <v>52.42023840508682</v>
      </c>
      <c r="G38" s="87">
        <v>74.199642386893942</v>
      </c>
      <c r="H38" s="87">
        <v>56.736094129014894</v>
      </c>
      <c r="I38" s="87">
        <v>43.062787098005828</v>
      </c>
      <c r="J38" s="87">
        <v>19.26760640858382</v>
      </c>
      <c r="K38" s="87">
        <v>11.121600300804911</v>
      </c>
      <c r="L38" s="87">
        <v>6.2080594977702601</v>
      </c>
      <c r="M38" s="87">
        <v>5.8217313014057872</v>
      </c>
      <c r="N38" s="87">
        <v>5.8700931153903486</v>
      </c>
      <c r="O38" s="87">
        <v>21.68245341982314</v>
      </c>
      <c r="P38" s="87">
        <v>6.5581325234994505</v>
      </c>
      <c r="Q38" s="87">
        <v>11.208549229859537</v>
      </c>
    </row>
    <row r="39" spans="1:17" x14ac:dyDescent="0.25">
      <c r="A39" s="88" t="s">
        <v>29</v>
      </c>
      <c r="B39" s="87">
        <v>61.919416074598715</v>
      </c>
      <c r="C39" s="87">
        <v>61.892092971792017</v>
      </c>
      <c r="D39" s="87">
        <v>58.923297484776008</v>
      </c>
      <c r="E39" s="87">
        <v>46.347663478032011</v>
      </c>
      <c r="F39" s="87">
        <v>52.526483465472012</v>
      </c>
      <c r="G39" s="87">
        <v>34.055915501385243</v>
      </c>
      <c r="H39" s="87">
        <v>40.184041825800016</v>
      </c>
      <c r="I39" s="87">
        <v>46.341020282472002</v>
      </c>
      <c r="J39" s="87">
        <v>37.252091769768008</v>
      </c>
      <c r="K39" s="87">
        <v>24.650986779071999</v>
      </c>
      <c r="L39" s="87">
        <v>21.671768665894522</v>
      </c>
      <c r="M39" s="87">
        <v>6.1920122944085545</v>
      </c>
      <c r="N39" s="87">
        <v>15.479975181214032</v>
      </c>
      <c r="O39" s="87">
        <v>15.480185682431538</v>
      </c>
      <c r="P39" s="87">
        <v>9.2879818097163813</v>
      </c>
      <c r="Q39" s="87">
        <v>9.2878669136742094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502.79940399903569</v>
      </c>
      <c r="C41" s="87">
        <v>528.60573680447101</v>
      </c>
      <c r="D41" s="87">
        <v>371.7980540108336</v>
      </c>
      <c r="E41" s="87">
        <v>478.94911494422661</v>
      </c>
      <c r="F41" s="87">
        <v>448.1071386971584</v>
      </c>
      <c r="G41" s="87">
        <v>549.69699917170851</v>
      </c>
      <c r="H41" s="87">
        <v>462.76466113871021</v>
      </c>
      <c r="I41" s="87">
        <v>368.65685090616591</v>
      </c>
      <c r="J41" s="87">
        <v>105.67287471384454</v>
      </c>
      <c r="K41" s="87">
        <v>88.372254815185173</v>
      </c>
      <c r="L41" s="87">
        <v>62.167632888402935</v>
      </c>
      <c r="M41" s="87">
        <v>53.331731287018307</v>
      </c>
      <c r="N41" s="87">
        <v>72.300533170207373</v>
      </c>
      <c r="O41" s="87">
        <v>288.90339075574218</v>
      </c>
      <c r="P41" s="87">
        <v>74.29341782355138</v>
      </c>
      <c r="Q41" s="87">
        <v>106.16347236987774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291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290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0.99999999999999978</v>
      </c>
      <c r="C50" s="77">
        <f t="shared" si="0"/>
        <v>0.99999999999999978</v>
      </c>
      <c r="D50" s="77">
        <f t="shared" si="0"/>
        <v>1</v>
      </c>
      <c r="E50" s="77">
        <f t="shared" si="0"/>
        <v>1.0000000000000002</v>
      </c>
      <c r="F50" s="77">
        <f t="shared" si="0"/>
        <v>0.99999999999999978</v>
      </c>
      <c r="G50" s="77">
        <f t="shared" si="0"/>
        <v>1</v>
      </c>
      <c r="H50" s="77">
        <f t="shared" si="0"/>
        <v>1.0000000000000002</v>
      </c>
      <c r="I50" s="77">
        <f t="shared" si="0"/>
        <v>0.99999999999999989</v>
      </c>
      <c r="J50" s="77">
        <f t="shared" si="0"/>
        <v>1</v>
      </c>
      <c r="K50" s="77">
        <f t="shared" si="0"/>
        <v>0.99999999999999989</v>
      </c>
      <c r="L50" s="77">
        <f t="shared" si="0"/>
        <v>0.99999999999999978</v>
      </c>
      <c r="M50" s="77">
        <f t="shared" si="0"/>
        <v>1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0.99999999999999989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3.0539999393180205E-2</v>
      </c>
      <c r="C55" s="201">
        <f t="shared" si="5"/>
        <v>3.0404363642680485E-2</v>
      </c>
      <c r="D55" s="201">
        <f t="shared" si="5"/>
        <v>3.1615192165384519E-2</v>
      </c>
      <c r="E55" s="201">
        <f t="shared" si="5"/>
        <v>2.9710560016055747E-2</v>
      </c>
      <c r="F55" s="201">
        <f t="shared" si="5"/>
        <v>3.0035453209704549E-2</v>
      </c>
      <c r="G55" s="201">
        <f t="shared" si="5"/>
        <v>2.9021557622851909E-2</v>
      </c>
      <c r="H55" s="201">
        <f t="shared" si="5"/>
        <v>3.0688440958193695E-2</v>
      </c>
      <c r="I55" s="201">
        <f t="shared" si="5"/>
        <v>3.1802343747811476E-2</v>
      </c>
      <c r="J55" s="201">
        <f t="shared" si="5"/>
        <v>4.2546304242755788E-2</v>
      </c>
      <c r="K55" s="201">
        <f t="shared" si="5"/>
        <v>3.9130898296999644E-2</v>
      </c>
      <c r="L55" s="201">
        <f t="shared" si="5"/>
        <v>3.7792157974482481E-2</v>
      </c>
      <c r="M55" s="201">
        <f t="shared" si="5"/>
        <v>3.9943136351303782E-2</v>
      </c>
      <c r="N55" s="201">
        <f t="shared" si="5"/>
        <v>3.732477186347067E-2</v>
      </c>
      <c r="O55" s="201">
        <f t="shared" si="5"/>
        <v>3.2835052753325447E-2</v>
      </c>
      <c r="P55" s="201">
        <f t="shared" si="5"/>
        <v>3.8448190379956441E-2</v>
      </c>
      <c r="Q55" s="201">
        <f t="shared" si="5"/>
        <v>3.6444387958560434E-2</v>
      </c>
    </row>
    <row r="56" spans="1:17" x14ac:dyDescent="0.25">
      <c r="A56" s="127" t="s">
        <v>295</v>
      </c>
      <c r="B56" s="200">
        <f t="shared" ref="B56:Q56" si="6">IF(B$15=0,0,B$15/B$5)</f>
        <v>0.1236280383164135</v>
      </c>
      <c r="C56" s="200">
        <f t="shared" si="6"/>
        <v>0.1225549995616252</v>
      </c>
      <c r="D56" s="200">
        <f t="shared" si="6"/>
        <v>0.12720405797599957</v>
      </c>
      <c r="E56" s="200">
        <f t="shared" si="6"/>
        <v>0.12094040507647527</v>
      </c>
      <c r="F56" s="200">
        <f t="shared" si="6"/>
        <v>0.12238427544787316</v>
      </c>
      <c r="G56" s="200">
        <f t="shared" si="6"/>
        <v>0.11892115971419417</v>
      </c>
      <c r="H56" s="200">
        <f t="shared" si="6"/>
        <v>0.12553089975570672</v>
      </c>
      <c r="I56" s="200">
        <f t="shared" si="6"/>
        <v>0.12966472747964189</v>
      </c>
      <c r="J56" s="200">
        <f t="shared" si="6"/>
        <v>0.17617245995278141</v>
      </c>
      <c r="K56" s="200">
        <f t="shared" si="6"/>
        <v>0.15989165115367582</v>
      </c>
      <c r="L56" s="200">
        <f t="shared" si="6"/>
        <v>0.15327284986423007</v>
      </c>
      <c r="M56" s="200">
        <f t="shared" si="6"/>
        <v>0.16215209538520739</v>
      </c>
      <c r="N56" s="200">
        <f t="shared" si="6"/>
        <v>0.15054747009882594</v>
      </c>
      <c r="O56" s="200">
        <f t="shared" si="6"/>
        <v>0.13284091815786189</v>
      </c>
      <c r="P56" s="200">
        <f t="shared" si="6"/>
        <v>0.15580659236590369</v>
      </c>
      <c r="Q56" s="200">
        <f t="shared" si="6"/>
        <v>0.14833622808915931</v>
      </c>
    </row>
    <row r="57" spans="1:17" x14ac:dyDescent="0.25">
      <c r="A57" s="142" t="s">
        <v>301</v>
      </c>
      <c r="B57" s="199">
        <f t="shared" ref="B57:Q57" si="7">IF(B$16=0,0,B$16/B$5)</f>
        <v>0.1236280383164135</v>
      </c>
      <c r="C57" s="199">
        <f t="shared" si="7"/>
        <v>0.1225549995616252</v>
      </c>
      <c r="D57" s="199">
        <f t="shared" si="7"/>
        <v>0.12720405797599957</v>
      </c>
      <c r="E57" s="199">
        <f t="shared" si="7"/>
        <v>0.12094040507647527</v>
      </c>
      <c r="F57" s="199">
        <f t="shared" si="7"/>
        <v>0.12238427544787316</v>
      </c>
      <c r="G57" s="199">
        <f t="shared" si="7"/>
        <v>0.11892115971419417</v>
      </c>
      <c r="H57" s="199">
        <f t="shared" si="7"/>
        <v>0.12553089975570672</v>
      </c>
      <c r="I57" s="199">
        <f t="shared" si="7"/>
        <v>0.12966472747964189</v>
      </c>
      <c r="J57" s="199">
        <f t="shared" si="7"/>
        <v>0.17617245995278141</v>
      </c>
      <c r="K57" s="199">
        <f t="shared" si="7"/>
        <v>0.15989165115367582</v>
      </c>
      <c r="L57" s="199">
        <f t="shared" si="7"/>
        <v>0.15327284986423007</v>
      </c>
      <c r="M57" s="199">
        <f t="shared" si="7"/>
        <v>0.16215209538520739</v>
      </c>
      <c r="N57" s="199">
        <f t="shared" si="7"/>
        <v>0.15054747009882594</v>
      </c>
      <c r="O57" s="199">
        <f t="shared" si="7"/>
        <v>0.13284091815786189</v>
      </c>
      <c r="P57" s="199">
        <f t="shared" si="7"/>
        <v>0.15580659236590369</v>
      </c>
      <c r="Q57" s="199">
        <f t="shared" si="7"/>
        <v>0.14833622808915931</v>
      </c>
    </row>
    <row r="58" spans="1:17" x14ac:dyDescent="0.25">
      <c r="A58" s="142" t="s">
        <v>300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294</v>
      </c>
      <c r="B59" s="200">
        <f t="shared" ref="B59:Q59" si="9">IF(B$23=0,0,B$23/B$5)</f>
        <v>0.12539379439930118</v>
      </c>
      <c r="C59" s="200">
        <f t="shared" si="9"/>
        <v>0.12483688929945518</v>
      </c>
      <c r="D59" s="200">
        <f t="shared" si="9"/>
        <v>0.12980841470369808</v>
      </c>
      <c r="E59" s="200">
        <f t="shared" si="9"/>
        <v>0.1219882098286265</v>
      </c>
      <c r="F59" s="200">
        <f t="shared" si="9"/>
        <v>0.12332218465297531</v>
      </c>
      <c r="G59" s="200">
        <f t="shared" si="9"/>
        <v>0.11915924368092835</v>
      </c>
      <c r="H59" s="200">
        <f t="shared" si="9"/>
        <v>0.12600327872980083</v>
      </c>
      <c r="I59" s="200">
        <f t="shared" si="9"/>
        <v>0.13057683800149256</v>
      </c>
      <c r="J59" s="200">
        <f t="shared" si="9"/>
        <v>0.17469032850922675</v>
      </c>
      <c r="K59" s="200">
        <f t="shared" si="9"/>
        <v>0.1606670567521247</v>
      </c>
      <c r="L59" s="200">
        <f t="shared" si="9"/>
        <v>0.15517033991874921</v>
      </c>
      <c r="M59" s="200">
        <f t="shared" si="9"/>
        <v>0.16400201463059294</v>
      </c>
      <c r="N59" s="200">
        <f t="shared" si="9"/>
        <v>0.15325130524049735</v>
      </c>
      <c r="O59" s="200">
        <f t="shared" si="9"/>
        <v>0.13481702474951993</v>
      </c>
      <c r="P59" s="200">
        <f t="shared" si="9"/>
        <v>0.15786393501389681</v>
      </c>
      <c r="Q59" s="200">
        <f t="shared" si="9"/>
        <v>0.14963654818226962</v>
      </c>
    </row>
    <row r="60" spans="1:17" x14ac:dyDescent="0.25">
      <c r="A60" s="142" t="s">
        <v>299</v>
      </c>
      <c r="B60" s="199">
        <f t="shared" ref="B60:Q60" si="10">IF(B$24=0,0,B$24/B$5)</f>
        <v>0.12539379439930118</v>
      </c>
      <c r="C60" s="199">
        <f t="shared" si="10"/>
        <v>0.12483688929945518</v>
      </c>
      <c r="D60" s="199">
        <f t="shared" si="10"/>
        <v>0.12980841470369808</v>
      </c>
      <c r="E60" s="199">
        <f t="shared" si="10"/>
        <v>0.1219882098286265</v>
      </c>
      <c r="F60" s="199">
        <f t="shared" si="10"/>
        <v>0.12332218465297531</v>
      </c>
      <c r="G60" s="199">
        <f t="shared" si="10"/>
        <v>0.11915924368092835</v>
      </c>
      <c r="H60" s="199">
        <f t="shared" si="10"/>
        <v>0.12600327872980083</v>
      </c>
      <c r="I60" s="199">
        <f t="shared" si="10"/>
        <v>0.13057683800149256</v>
      </c>
      <c r="J60" s="199">
        <f t="shared" si="10"/>
        <v>0.17469032850922675</v>
      </c>
      <c r="K60" s="199">
        <f t="shared" si="10"/>
        <v>0.1606670567521247</v>
      </c>
      <c r="L60" s="199">
        <f t="shared" si="10"/>
        <v>0.15517033991874921</v>
      </c>
      <c r="M60" s="199">
        <f t="shared" si="10"/>
        <v>0.16400201463059294</v>
      </c>
      <c r="N60" s="199">
        <f t="shared" si="10"/>
        <v>0.15325130524049735</v>
      </c>
      <c r="O60" s="199">
        <f t="shared" si="10"/>
        <v>0.13481702474951993</v>
      </c>
      <c r="P60" s="199">
        <f t="shared" si="10"/>
        <v>0.15786393501389681</v>
      </c>
      <c r="Q60" s="199">
        <f t="shared" si="10"/>
        <v>0.14963654818226962</v>
      </c>
    </row>
    <row r="61" spans="1:17" x14ac:dyDescent="0.25">
      <c r="A61" s="142" t="s">
        <v>298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293</v>
      </c>
      <c r="B62" s="200">
        <f t="shared" ref="B62:Q62" si="12">IF(B$26=0,0,B$26/B$5)</f>
        <v>0.47682993271524121</v>
      </c>
      <c r="C62" s="200">
        <f t="shared" si="12"/>
        <v>0.47269125184466848</v>
      </c>
      <c r="D62" s="200">
        <f t="shared" si="12"/>
        <v>0.4906225418748611</v>
      </c>
      <c r="E62" s="200">
        <f t="shared" si="12"/>
        <v>0.46646380546437427</v>
      </c>
      <c r="F62" s="200">
        <f t="shared" si="12"/>
        <v>0.47203277364844498</v>
      </c>
      <c r="G62" s="200">
        <f t="shared" si="12"/>
        <v>0.45867563181587068</v>
      </c>
      <c r="H62" s="200">
        <f t="shared" si="12"/>
        <v>0.4841692167839764</v>
      </c>
      <c r="I62" s="200">
        <f t="shared" si="12"/>
        <v>0.50011327625708268</v>
      </c>
      <c r="J62" s="200">
        <f t="shared" si="12"/>
        <v>0.45867554305963476</v>
      </c>
      <c r="K62" s="200">
        <f t="shared" si="12"/>
        <v>0.52706133973908065</v>
      </c>
      <c r="L62" s="200">
        <f t="shared" si="12"/>
        <v>0.55305601491753309</v>
      </c>
      <c r="M62" s="200">
        <f t="shared" si="12"/>
        <v>0.53941577206437707</v>
      </c>
      <c r="N62" s="200">
        <f t="shared" si="12"/>
        <v>0.58065743835508488</v>
      </c>
      <c r="O62" s="200">
        <f t="shared" si="12"/>
        <v>0.5123637560674168</v>
      </c>
      <c r="P62" s="200">
        <f t="shared" si="12"/>
        <v>0.54032079181802495</v>
      </c>
      <c r="Q62" s="200">
        <f t="shared" si="12"/>
        <v>0.55919272583386126</v>
      </c>
    </row>
    <row r="63" spans="1:17" x14ac:dyDescent="0.25">
      <c r="A63" s="142" t="s">
        <v>297</v>
      </c>
      <c r="B63" s="199">
        <f t="shared" ref="B63:Q63" si="13">IF(B$27=0,0,B$27/B$5)</f>
        <v>0.47682993271524121</v>
      </c>
      <c r="C63" s="199">
        <f t="shared" si="13"/>
        <v>0.47269125184466848</v>
      </c>
      <c r="D63" s="199">
        <f t="shared" si="13"/>
        <v>0.4906225418748611</v>
      </c>
      <c r="E63" s="199">
        <f t="shared" si="13"/>
        <v>0.46646380546437427</v>
      </c>
      <c r="F63" s="199">
        <f t="shared" si="13"/>
        <v>0.47203277364844498</v>
      </c>
      <c r="G63" s="199">
        <f t="shared" si="13"/>
        <v>0.45867563181587068</v>
      </c>
      <c r="H63" s="199">
        <f t="shared" si="13"/>
        <v>0.4841692167839764</v>
      </c>
      <c r="I63" s="199">
        <f t="shared" si="13"/>
        <v>0.50011327625708268</v>
      </c>
      <c r="J63" s="199">
        <f t="shared" si="13"/>
        <v>0.45867554305963476</v>
      </c>
      <c r="K63" s="199">
        <f t="shared" si="13"/>
        <v>0.52706133973908065</v>
      </c>
      <c r="L63" s="199">
        <f t="shared" si="13"/>
        <v>0.55305601491753309</v>
      </c>
      <c r="M63" s="199">
        <f t="shared" si="13"/>
        <v>0.53941577206437707</v>
      </c>
      <c r="N63" s="199">
        <f t="shared" si="13"/>
        <v>0.58065743835508488</v>
      </c>
      <c r="O63" s="199">
        <f t="shared" si="13"/>
        <v>0.5123637560674168</v>
      </c>
      <c r="P63" s="199">
        <f t="shared" si="13"/>
        <v>0.54032079181802495</v>
      </c>
      <c r="Q63" s="199">
        <f t="shared" si="13"/>
        <v>0.55919272583386126</v>
      </c>
    </row>
    <row r="64" spans="1:17" x14ac:dyDescent="0.25">
      <c r="A64" s="142" t="s">
        <v>296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292</v>
      </c>
      <c r="B65" s="200">
        <f t="shared" ref="B65:Q65" si="15">IF(B$34=0,0,B$34/B$5)</f>
        <v>0.24360823517586377</v>
      </c>
      <c r="C65" s="200">
        <f t="shared" si="15"/>
        <v>0.24951249565157038</v>
      </c>
      <c r="D65" s="200">
        <f t="shared" si="15"/>
        <v>0.22074979328005678</v>
      </c>
      <c r="E65" s="200">
        <f t="shared" si="15"/>
        <v>0.26089701961446837</v>
      </c>
      <c r="F65" s="200">
        <f t="shared" si="15"/>
        <v>0.25222531304100188</v>
      </c>
      <c r="G65" s="200">
        <f t="shared" si="15"/>
        <v>0.27422240716615481</v>
      </c>
      <c r="H65" s="200">
        <f t="shared" si="15"/>
        <v>0.23360816377232257</v>
      </c>
      <c r="I65" s="200">
        <f t="shared" si="15"/>
        <v>0.20784281451397132</v>
      </c>
      <c r="J65" s="200">
        <f t="shared" si="15"/>
        <v>0.14791536423560134</v>
      </c>
      <c r="K65" s="200">
        <f t="shared" si="15"/>
        <v>0.11324905405811912</v>
      </c>
      <c r="L65" s="200">
        <f t="shared" si="15"/>
        <v>0.10070863732500492</v>
      </c>
      <c r="M65" s="200">
        <f t="shared" si="15"/>
        <v>9.4486981568518744E-2</v>
      </c>
      <c r="N65" s="200">
        <f t="shared" si="15"/>
        <v>7.8219014442121149E-2</v>
      </c>
      <c r="O65" s="200">
        <f t="shared" si="15"/>
        <v>0.18714324827187598</v>
      </c>
      <c r="P65" s="200">
        <f t="shared" si="15"/>
        <v>0.10756049042221802</v>
      </c>
      <c r="Q65" s="200">
        <f t="shared" si="15"/>
        <v>0.10639010993614929</v>
      </c>
    </row>
    <row r="66" spans="1:17" x14ac:dyDescent="0.25">
      <c r="A66" s="127" t="s">
        <v>291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290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30">
        <f>IF(B$5=0,0,B$5/MAE_fec!B$5)</f>
        <v>1.1905862688505651</v>
      </c>
      <c r="C71" s="230">
        <f>IF(C$5=0,0,C$5/MAE_fec!C$5)</f>
        <v>1.1958975479816798</v>
      </c>
      <c r="D71" s="230">
        <f>IF(D$5=0,0,D$5/MAE_fec!D$5)</f>
        <v>1.1500959329304998</v>
      </c>
      <c r="E71" s="230">
        <f>IF(E$5=0,0,E$5/MAE_fec!E$5)</f>
        <v>1.2238242533488271</v>
      </c>
      <c r="F71" s="230">
        <f>IF(F$5=0,0,F$5/MAE_fec!F$5)</f>
        <v>1.2105861587757478</v>
      </c>
      <c r="G71" s="230">
        <f>IF(G$5=0,0,G$5/MAE_fec!G$5)</f>
        <v>1.2528791321522406</v>
      </c>
      <c r="H71" s="230">
        <f>IF(H$5=0,0,H$5/MAE_fec!H$5)</f>
        <v>1.1848273419219371</v>
      </c>
      <c r="I71" s="230">
        <f>IF(I$5=0,0,I$5/MAE_fec!I$5)</f>
        <v>1.1433278067981121</v>
      </c>
      <c r="J71" s="230">
        <f>IF(J$5=0,0,J$5/MAE_fec!J$5)</f>
        <v>0.85461016122019351</v>
      </c>
      <c r="K71" s="230">
        <f>IF(K$5=0,0,K$5/MAE_fec!K$5)</f>
        <v>0.92920187142785005</v>
      </c>
      <c r="L71" s="230">
        <f>IF(L$5=0,0,L$5/MAE_fec!L$5)</f>
        <v>0.96211769523126456</v>
      </c>
      <c r="M71" s="230">
        <f>IF(M$5=0,0,M$5/MAE_fec!M$5)</f>
        <v>0.91030668219017041</v>
      </c>
      <c r="N71" s="230">
        <f>IF(N$5=0,0,N$5/MAE_fec!N$5)</f>
        <v>0.97416547008584786</v>
      </c>
      <c r="O71" s="230">
        <f>IF(O$5=0,0,O$5/MAE_fec!O$5)</f>
        <v>1.107368524770908</v>
      </c>
      <c r="P71" s="230">
        <f>IF(P$5=0,0,P$5/MAE_fec!P$5)</f>
        <v>0.94570130788730589</v>
      </c>
      <c r="Q71" s="230">
        <f>IF(Q$5=0,0,Q$5/MAE_fec!Q$5)</f>
        <v>0.99769830047822772</v>
      </c>
    </row>
    <row r="72" spans="1:17" x14ac:dyDescent="0.25">
      <c r="A72" s="132" t="s">
        <v>83</v>
      </c>
      <c r="B72" s="275">
        <f>IF(B$6=0,0,B$6/MAE_fec!B$6)</f>
        <v>0</v>
      </c>
      <c r="C72" s="275">
        <f>IF(C$6=0,0,C$6/MAE_fec!C$6)</f>
        <v>0</v>
      </c>
      <c r="D72" s="275">
        <f>IF(D$6=0,0,D$6/MAE_fec!D$6)</f>
        <v>0</v>
      </c>
      <c r="E72" s="275">
        <f>IF(E$6=0,0,E$6/MAE_fec!E$6)</f>
        <v>0</v>
      </c>
      <c r="F72" s="275">
        <f>IF(F$6=0,0,F$6/MAE_fec!F$6)</f>
        <v>0</v>
      </c>
      <c r="G72" s="275">
        <f>IF(G$6=0,0,G$6/MAE_fec!G$6)</f>
        <v>0</v>
      </c>
      <c r="H72" s="275">
        <f>IF(H$6=0,0,H$6/MAE_fec!H$6)</f>
        <v>0</v>
      </c>
      <c r="I72" s="275">
        <f>IF(I$6=0,0,I$6/MAE_fec!I$6)</f>
        <v>0</v>
      </c>
      <c r="J72" s="275">
        <f>IF(J$6=0,0,J$6/MAE_fec!J$6)</f>
        <v>0</v>
      </c>
      <c r="K72" s="275">
        <f>IF(K$6=0,0,K$6/MAE_fec!K$6)</f>
        <v>0</v>
      </c>
      <c r="L72" s="275">
        <f>IF(L$6=0,0,L$6/MAE_fec!L$6)</f>
        <v>0</v>
      </c>
      <c r="M72" s="275">
        <f>IF(M$6=0,0,M$6/MAE_fec!M$6)</f>
        <v>0</v>
      </c>
      <c r="N72" s="275">
        <f>IF(N$6=0,0,N$6/MAE_fec!N$6)</f>
        <v>0</v>
      </c>
      <c r="O72" s="275">
        <f>IF(O$6=0,0,O$6/MAE_fec!O$6)</f>
        <v>0</v>
      </c>
      <c r="P72" s="275">
        <f>IF(P$6=0,0,P$6/MAE_fec!P$6)</f>
        <v>0</v>
      </c>
      <c r="Q72" s="275">
        <f>IF(Q$6=0,0,Q$6/MAE_fec!Q$6)</f>
        <v>0</v>
      </c>
    </row>
    <row r="73" spans="1:17" x14ac:dyDescent="0.25">
      <c r="A73" s="76" t="s">
        <v>82</v>
      </c>
      <c r="B73" s="274">
        <f>IF(B$7=0,0,B$7/MAE_fec!B$7)</f>
        <v>0</v>
      </c>
      <c r="C73" s="274">
        <f>IF(C$7=0,0,C$7/MAE_fec!C$7)</f>
        <v>0</v>
      </c>
      <c r="D73" s="274">
        <f>IF(D$7=0,0,D$7/MAE_fec!D$7)</f>
        <v>0</v>
      </c>
      <c r="E73" s="274">
        <f>IF(E$7=0,0,E$7/MAE_fec!E$7)</f>
        <v>0</v>
      </c>
      <c r="F73" s="274">
        <f>IF(F$7=0,0,F$7/MAE_fec!F$7)</f>
        <v>0</v>
      </c>
      <c r="G73" s="274">
        <f>IF(G$7=0,0,G$7/MAE_fec!G$7)</f>
        <v>0</v>
      </c>
      <c r="H73" s="274">
        <f>IF(H$7=0,0,H$7/MAE_fec!H$7)</f>
        <v>0</v>
      </c>
      <c r="I73" s="274">
        <f>IF(I$7=0,0,I$7/MAE_fec!I$7)</f>
        <v>0</v>
      </c>
      <c r="J73" s="274">
        <f>IF(J$7=0,0,J$7/MAE_fec!J$7)</f>
        <v>0</v>
      </c>
      <c r="K73" s="274">
        <f>IF(K$7=0,0,K$7/MAE_fec!K$7)</f>
        <v>0</v>
      </c>
      <c r="L73" s="274">
        <f>IF(L$7=0,0,L$7/MAE_fec!L$7)</f>
        <v>0</v>
      </c>
      <c r="M73" s="274">
        <f>IF(M$7=0,0,M$7/MAE_fec!M$7)</f>
        <v>0</v>
      </c>
      <c r="N73" s="274">
        <f>IF(N$7=0,0,N$7/MAE_fec!N$7)</f>
        <v>0</v>
      </c>
      <c r="O73" s="274">
        <f>IF(O$7=0,0,O$7/MAE_fec!O$7)</f>
        <v>0</v>
      </c>
      <c r="P73" s="274">
        <f>IF(P$7=0,0,P$7/MAE_fec!P$7)</f>
        <v>0</v>
      </c>
      <c r="Q73" s="274">
        <f>IF(Q$7=0,0,Q$7/MAE_fec!Q$7)</f>
        <v>0</v>
      </c>
    </row>
    <row r="74" spans="1:17" x14ac:dyDescent="0.25">
      <c r="A74" s="76" t="s">
        <v>81</v>
      </c>
      <c r="B74" s="274">
        <f>IF(B$8=0,0,B$8/MAE_fec!B$8)</f>
        <v>0</v>
      </c>
      <c r="C74" s="274">
        <f>IF(C$8=0,0,C$8/MAE_fec!C$8)</f>
        <v>0</v>
      </c>
      <c r="D74" s="274">
        <f>IF(D$8=0,0,D$8/MAE_fec!D$8)</f>
        <v>0</v>
      </c>
      <c r="E74" s="274">
        <f>IF(E$8=0,0,E$8/MAE_fec!E$8)</f>
        <v>0</v>
      </c>
      <c r="F74" s="274">
        <f>IF(F$8=0,0,F$8/MAE_fec!F$8)</f>
        <v>0</v>
      </c>
      <c r="G74" s="274">
        <f>IF(G$8=0,0,G$8/MAE_fec!G$8)</f>
        <v>0</v>
      </c>
      <c r="H74" s="274">
        <f>IF(H$8=0,0,H$8/MAE_fec!H$8)</f>
        <v>0</v>
      </c>
      <c r="I74" s="274">
        <f>IF(I$8=0,0,I$8/MAE_fec!I$8)</f>
        <v>0</v>
      </c>
      <c r="J74" s="274">
        <f>IF(J$8=0,0,J$8/MAE_fec!J$8)</f>
        <v>0</v>
      </c>
      <c r="K74" s="274">
        <f>IF(K$8=0,0,K$8/MAE_fec!K$8)</f>
        <v>0</v>
      </c>
      <c r="L74" s="274">
        <f>IF(L$8=0,0,L$8/MAE_fec!L$8)</f>
        <v>0</v>
      </c>
      <c r="M74" s="274">
        <f>IF(M$8=0,0,M$8/MAE_fec!M$8)</f>
        <v>0</v>
      </c>
      <c r="N74" s="274">
        <f>IF(N$8=0,0,N$8/MAE_fec!N$8)</f>
        <v>0</v>
      </c>
      <c r="O74" s="274">
        <f>IF(O$8=0,0,O$8/MAE_fec!O$8)</f>
        <v>0</v>
      </c>
      <c r="P74" s="274">
        <f>IF(P$8=0,0,P$8/MAE_fec!P$8)</f>
        <v>0</v>
      </c>
      <c r="Q74" s="274">
        <f>IF(Q$8=0,0,Q$8/MAE_fec!Q$8)</f>
        <v>0</v>
      </c>
    </row>
    <row r="75" spans="1:17" x14ac:dyDescent="0.25">
      <c r="A75" s="76" t="s">
        <v>80</v>
      </c>
      <c r="B75" s="274">
        <f>IF(B$9=0,0,B$9/MAE_fec!B$9)</f>
        <v>0</v>
      </c>
      <c r="C75" s="274">
        <f>IF(C$9=0,0,C$9/MAE_fec!C$9)</f>
        <v>0</v>
      </c>
      <c r="D75" s="274">
        <f>IF(D$9=0,0,D$9/MAE_fec!D$9)</f>
        <v>0</v>
      </c>
      <c r="E75" s="274">
        <f>IF(E$9=0,0,E$9/MAE_fec!E$9)</f>
        <v>0</v>
      </c>
      <c r="F75" s="274">
        <f>IF(F$9=0,0,F$9/MAE_fec!F$9)</f>
        <v>0</v>
      </c>
      <c r="G75" s="274">
        <f>IF(G$9=0,0,G$9/MAE_fec!G$9)</f>
        <v>0</v>
      </c>
      <c r="H75" s="274">
        <f>IF(H$9=0,0,H$9/MAE_fec!H$9)</f>
        <v>0</v>
      </c>
      <c r="I75" s="274">
        <f>IF(I$9=0,0,I$9/MAE_fec!I$9)</f>
        <v>0</v>
      </c>
      <c r="J75" s="274">
        <f>IF(J$9=0,0,J$9/MAE_fec!J$9)</f>
        <v>0</v>
      </c>
      <c r="K75" s="274">
        <f>IF(K$9=0,0,K$9/MAE_fec!K$9)</f>
        <v>0</v>
      </c>
      <c r="L75" s="274">
        <f>IF(L$9=0,0,L$9/MAE_fec!L$9)</f>
        <v>0</v>
      </c>
      <c r="M75" s="274">
        <f>IF(M$9=0,0,M$9/MAE_fec!M$9)</f>
        <v>0</v>
      </c>
      <c r="N75" s="274">
        <f>IF(N$9=0,0,N$9/MAE_fec!N$9)</f>
        <v>0</v>
      </c>
      <c r="O75" s="274">
        <f>IF(O$9=0,0,O$9/MAE_fec!O$9)</f>
        <v>0</v>
      </c>
      <c r="P75" s="274">
        <f>IF(P$9=0,0,P$9/MAE_fec!P$9)</f>
        <v>0</v>
      </c>
      <c r="Q75" s="274">
        <f>IF(Q$9=0,0,Q$9/MAE_fec!Q$9)</f>
        <v>0</v>
      </c>
    </row>
    <row r="76" spans="1:17" x14ac:dyDescent="0.25">
      <c r="A76" s="129" t="s">
        <v>79</v>
      </c>
      <c r="B76" s="273">
        <f>IF(B$10=0,0,B$10/MAE_fec!B$10)</f>
        <v>1.3251222</v>
      </c>
      <c r="C76" s="273">
        <f>IF(C$10=0,0,C$10/MAE_fec!C$10)</f>
        <v>1.3251222</v>
      </c>
      <c r="D76" s="273">
        <f>IF(D$10=0,0,D$10/MAE_fec!D$10)</f>
        <v>1.3251221999999998</v>
      </c>
      <c r="E76" s="273">
        <f>IF(E$10=0,0,E$10/MAE_fec!E$10)</f>
        <v>1.3251222000000002</v>
      </c>
      <c r="F76" s="273">
        <f>IF(F$10=0,0,F$10/MAE_fec!F$10)</f>
        <v>1.3251222000000002</v>
      </c>
      <c r="G76" s="273">
        <f>IF(G$10=0,0,G$10/MAE_fec!G$10)</f>
        <v>1.3251222000000002</v>
      </c>
      <c r="H76" s="273">
        <f>IF(H$10=0,0,H$10/MAE_fec!H$10)</f>
        <v>1.3251222000000002</v>
      </c>
      <c r="I76" s="273">
        <f>IF(I$10=0,0,I$10/MAE_fec!I$10)</f>
        <v>1.3251222000000002</v>
      </c>
      <c r="J76" s="273">
        <f>IF(J$10=0,0,J$10/MAE_fec!J$10)</f>
        <v>1.3251222</v>
      </c>
      <c r="K76" s="273">
        <f>IF(K$10=0,0,K$10/MAE_fec!K$10)</f>
        <v>1.3251222000000002</v>
      </c>
      <c r="L76" s="273">
        <f>IF(L$10=0,0,L$10/MAE_fec!L$10)</f>
        <v>1.3251222</v>
      </c>
      <c r="M76" s="273">
        <f>IF(M$10=0,0,M$10/MAE_fec!M$10)</f>
        <v>1.3251222000000002</v>
      </c>
      <c r="N76" s="273">
        <f>IF(N$10=0,0,N$10/MAE_fec!N$10)</f>
        <v>1.3251222</v>
      </c>
      <c r="O76" s="273">
        <f>IF(O$10=0,0,O$10/MAE_fec!O$10)</f>
        <v>1.3251222000000005</v>
      </c>
      <c r="P76" s="273">
        <f>IF(P$10=0,0,P$10/MAE_fec!P$10)</f>
        <v>1.3251222000000002</v>
      </c>
      <c r="Q76" s="273">
        <f>IF(Q$10=0,0,Q$10/MAE_fec!Q$10)</f>
        <v>1.3251222</v>
      </c>
    </row>
    <row r="77" spans="1:17" x14ac:dyDescent="0.25">
      <c r="A77" s="127" t="s">
        <v>295</v>
      </c>
      <c r="B77" s="296">
        <f>IF(B$15=0,0,B$15/MAE_fec!B$15)</f>
        <v>0.84358364446211764</v>
      </c>
      <c r="C77" s="296">
        <f>IF(C$15=0,0,C$15/MAE_fec!C$15)</f>
        <v>0.83999231272817831</v>
      </c>
      <c r="D77" s="296">
        <f>IF(D$15=0,0,D$15/MAE_fec!D$15)</f>
        <v>0.83846576952551366</v>
      </c>
      <c r="E77" s="296">
        <f>IF(E$15=0,0,E$15/MAE_fec!E$15)</f>
        <v>0.84828302801801858</v>
      </c>
      <c r="F77" s="296">
        <f>IF(F$15=0,0,F$15/MAE_fec!F$15)</f>
        <v>0.84912500187524298</v>
      </c>
      <c r="G77" s="296">
        <f>IF(G$15=0,0,G$15/MAE_fec!G$15)</f>
        <v>0.85392281063966491</v>
      </c>
      <c r="H77" s="296">
        <f>IF(H$15=0,0,H$15/MAE_fec!H$15)</f>
        <v>0.85242467528547483</v>
      </c>
      <c r="I77" s="296">
        <f>IF(I$15=0,0,I$15/MAE_fec!I$15)</f>
        <v>0.84965559401945279</v>
      </c>
      <c r="J77" s="296">
        <f>IF(J$15=0,0,J$15/MAE_fec!J$15)</f>
        <v>0.86289186413254104</v>
      </c>
      <c r="K77" s="296">
        <f>IF(K$15=0,0,K$15/MAE_fec!K$15)</f>
        <v>0.85150296900720057</v>
      </c>
      <c r="L77" s="296">
        <f>IF(L$15=0,0,L$15/MAE_fec!L$15)</f>
        <v>0.84516934833728063</v>
      </c>
      <c r="M77" s="296">
        <f>IF(M$15=0,0,M$15/MAE_fec!M$15)</f>
        <v>0.84598098055142923</v>
      </c>
      <c r="N77" s="296">
        <f>IF(N$15=0,0,N$15/MAE_fec!N$15)</f>
        <v>0.84053634428778967</v>
      </c>
      <c r="O77" s="296">
        <f>IF(O$15=0,0,O$15/MAE_fec!O$15)</f>
        <v>0.84309079431292877</v>
      </c>
      <c r="P77" s="296">
        <f>IF(P$15=0,0,P$15/MAE_fec!P$15)</f>
        <v>0.84448146572958049</v>
      </c>
      <c r="Q77" s="296">
        <f>IF(Q$15=0,0,Q$15/MAE_fec!Q$15)</f>
        <v>0.84819706894615665</v>
      </c>
    </row>
    <row r="78" spans="1:17" x14ac:dyDescent="0.25">
      <c r="A78" s="127" t="s">
        <v>294</v>
      </c>
      <c r="B78" s="296">
        <f>IF(B$23=0,0,B$23/MAE_fec!B$23)</f>
        <v>1.7615961000000002</v>
      </c>
      <c r="C78" s="296">
        <f>IF(C$23=0,0,C$23/MAE_fec!C$23)</f>
        <v>1.7615961000000002</v>
      </c>
      <c r="D78" s="296">
        <f>IF(D$23=0,0,D$23/MAE_fec!D$23)</f>
        <v>1.7615961000000002</v>
      </c>
      <c r="E78" s="296">
        <f>IF(E$23=0,0,E$23/MAE_fec!E$23)</f>
        <v>1.7615961000000002</v>
      </c>
      <c r="F78" s="296">
        <f>IF(F$23=0,0,F$23/MAE_fec!F$23)</f>
        <v>1.7615961000000002</v>
      </c>
      <c r="G78" s="296">
        <f>IF(G$23=0,0,G$23/MAE_fec!G$23)</f>
        <v>1.7615961000000002</v>
      </c>
      <c r="H78" s="296">
        <f>IF(H$23=0,0,H$23/MAE_fec!H$23)</f>
        <v>1.7615961000000002</v>
      </c>
      <c r="I78" s="296">
        <f>IF(I$23=0,0,I$23/MAE_fec!I$23)</f>
        <v>1.7615961000000002</v>
      </c>
      <c r="J78" s="296">
        <f>IF(J$23=0,0,J$23/MAE_fec!J$23)</f>
        <v>1.7615961000000004</v>
      </c>
      <c r="K78" s="296">
        <f>IF(K$23=0,0,K$23/MAE_fec!K$23)</f>
        <v>1.7615961</v>
      </c>
      <c r="L78" s="296">
        <f>IF(L$23=0,0,L$23/MAE_fec!L$23)</f>
        <v>1.7615961000000002</v>
      </c>
      <c r="M78" s="296">
        <f>IF(M$23=0,0,M$23/MAE_fec!M$23)</f>
        <v>1.7615961000000002</v>
      </c>
      <c r="N78" s="296">
        <f>IF(N$23=0,0,N$23/MAE_fec!N$23)</f>
        <v>1.7615961</v>
      </c>
      <c r="O78" s="296">
        <f>IF(O$23=0,0,O$23/MAE_fec!O$23)</f>
        <v>1.7615961000000004</v>
      </c>
      <c r="P78" s="296">
        <f>IF(P$23=0,0,P$23/MAE_fec!P$23)</f>
        <v>1.7615961000000004</v>
      </c>
      <c r="Q78" s="296">
        <f>IF(Q$23=0,0,Q$23/MAE_fec!Q$23)</f>
        <v>1.7615961</v>
      </c>
    </row>
    <row r="79" spans="1:17" x14ac:dyDescent="0.25">
      <c r="A79" s="127" t="s">
        <v>293</v>
      </c>
      <c r="B79" s="296">
        <f>IF(B$26=0,0,B$26/MAE_fec!B$26)</f>
        <v>2.2775751887232007</v>
      </c>
      <c r="C79" s="296">
        <f>IF(C$26=0,0,C$26/MAE_fec!C$26)</f>
        <v>2.2678790215376559</v>
      </c>
      <c r="D79" s="296">
        <f>IF(D$26=0,0,D$26/MAE_fec!D$26)</f>
        <v>2.2637575370284129</v>
      </c>
      <c r="E79" s="296">
        <f>IF(E$26=0,0,E$26/MAE_fec!E$26)</f>
        <v>2.2902629636219647</v>
      </c>
      <c r="F79" s="296">
        <f>IF(F$26=0,0,F$26/MAE_fec!F$26)</f>
        <v>2.2925361925772165</v>
      </c>
      <c r="G79" s="296">
        <f>IF(G$26=0,0,G$26/MAE_fec!G$26)</f>
        <v>2.3054897037954816</v>
      </c>
      <c r="H79" s="296">
        <f>IF(H$26=0,0,H$26/MAE_fec!H$26)</f>
        <v>2.3014449170876663</v>
      </c>
      <c r="I79" s="296">
        <f>IF(I$26=0,0,I$26/MAE_fec!I$26)</f>
        <v>2.2939687280595207</v>
      </c>
      <c r="J79" s="296">
        <f>IF(J$26=0,0,J$26/MAE_fec!J$26)</f>
        <v>1.5726134274458687</v>
      </c>
      <c r="K79" s="296">
        <f>IF(K$26=0,0,K$26/MAE_fec!K$26)</f>
        <v>1.9648055710161816</v>
      </c>
      <c r="L79" s="296">
        <f>IF(L$26=0,0,L$26/MAE_fec!L$26)</f>
        <v>2.1347433318760589</v>
      </c>
      <c r="M79" s="296">
        <f>IF(M$26=0,0,M$26/MAE_fec!M$26)</f>
        <v>1.9699704643612679</v>
      </c>
      <c r="N79" s="296">
        <f>IF(N$26=0,0,N$26/MAE_fec!N$26)</f>
        <v>2.269347841838036</v>
      </c>
      <c r="O79" s="296">
        <f>IF(O$26=0,0,O$26/MAE_fec!O$26)</f>
        <v>2.276244552124306</v>
      </c>
      <c r="P79" s="296">
        <f>IF(P$26=0,0,P$26/MAE_fec!P$26)</f>
        <v>2.0500007163814638</v>
      </c>
      <c r="Q79" s="296">
        <f>IF(Q$26=0,0,Q$26/MAE_fec!Q$26)</f>
        <v>2.238252556349511</v>
      </c>
    </row>
    <row r="80" spans="1:17" x14ac:dyDescent="0.25">
      <c r="A80" s="127" t="s">
        <v>292</v>
      </c>
      <c r="B80" s="296">
        <f>IF(B$34=0,0,B$34/MAE_fec!B$34)</f>
        <v>2.617819763412466</v>
      </c>
      <c r="C80" s="296">
        <f>IF(C$34=0,0,C$34/MAE_fec!C$34)</f>
        <v>2.6136060432156838</v>
      </c>
      <c r="D80" s="296">
        <f>IF(D$34=0,0,D$34/MAE_fec!D$34)</f>
        <v>2.7451429091450779</v>
      </c>
      <c r="E80" s="296">
        <f>IF(E$34=0,0,E$34/MAE_fec!E$34)</f>
        <v>2.7328745312165337</v>
      </c>
      <c r="F80" s="296">
        <f>IF(F$34=0,0,F$34/MAE_fec!F$34)</f>
        <v>2.7339618613298335</v>
      </c>
      <c r="G80" s="296">
        <f>IF(G$34=0,0,G$34/MAE_fec!G$34)</f>
        <v>2.4160648582405857</v>
      </c>
      <c r="H80" s="296">
        <f>IF(H$34=0,0,H$34/MAE_fec!H$34)</f>
        <v>2.5094400014019533</v>
      </c>
      <c r="I80" s="296">
        <f>IF(I$34=0,0,I$34/MAE_fec!I$34)</f>
        <v>2.5013485986929305</v>
      </c>
      <c r="J80" s="296">
        <f>IF(J$34=0,0,J$34/MAE_fec!J$34)</f>
        <v>3.1078568095086117</v>
      </c>
      <c r="K80" s="296">
        <f>IF(K$34=0,0,K$34/MAE_fec!K$34)</f>
        <v>3.0204842305495103</v>
      </c>
      <c r="L80" s="296">
        <f>IF(L$34=0,0,L$34/MAE_fec!L$34)</f>
        <v>3.3066289274135197</v>
      </c>
      <c r="M80" s="296">
        <f>IF(M$34=0,0,M$34/MAE_fec!M$34)</f>
        <v>3.3615378623442456</v>
      </c>
      <c r="N80" s="296">
        <f>IF(N$34=0,0,N$34/MAE_fec!N$34)</f>
        <v>2.926222585929692</v>
      </c>
      <c r="O80" s="296">
        <f>IF(O$34=0,0,O$34/MAE_fec!O$34)</f>
        <v>2.6109084839245149</v>
      </c>
      <c r="P80" s="296">
        <f>IF(P$34=0,0,P$34/MAE_fec!P$34)</f>
        <v>3.036974585117961</v>
      </c>
      <c r="Q80" s="296">
        <f>IF(Q$34=0,0,Q$34/MAE_fec!Q$34)</f>
        <v>2.8118997449914973</v>
      </c>
    </row>
    <row r="81" spans="1:17" x14ac:dyDescent="0.25">
      <c r="A81" s="127" t="s">
        <v>291</v>
      </c>
      <c r="B81" s="296">
        <f>IF(B$45=0,0,B$45/MAE_fec!B$45)</f>
        <v>0</v>
      </c>
      <c r="C81" s="296">
        <f>IF(C$45=0,0,C$45/MAE_fec!C$45)</f>
        <v>0</v>
      </c>
      <c r="D81" s="296">
        <f>IF(D$45=0,0,D$45/MAE_fec!D$45)</f>
        <v>0</v>
      </c>
      <c r="E81" s="296">
        <f>IF(E$45=0,0,E$45/MAE_fec!E$45)</f>
        <v>0</v>
      </c>
      <c r="F81" s="296">
        <f>IF(F$45=0,0,F$45/MAE_fec!F$45)</f>
        <v>0</v>
      </c>
      <c r="G81" s="296">
        <f>IF(G$45=0,0,G$45/MAE_fec!G$45)</f>
        <v>0</v>
      </c>
      <c r="H81" s="296">
        <f>IF(H$45=0,0,H$45/MAE_fec!H$45)</f>
        <v>0</v>
      </c>
      <c r="I81" s="296">
        <f>IF(I$45=0,0,I$45/MAE_fec!I$45)</f>
        <v>0</v>
      </c>
      <c r="J81" s="296">
        <f>IF(J$45=0,0,J$45/MAE_fec!J$45)</f>
        <v>0</v>
      </c>
      <c r="K81" s="296">
        <f>IF(K$45=0,0,K$45/MAE_fec!K$45)</f>
        <v>0</v>
      </c>
      <c r="L81" s="296">
        <f>IF(L$45=0,0,L$45/MAE_fec!L$45)</f>
        <v>0</v>
      </c>
      <c r="M81" s="296">
        <f>IF(M$45=0,0,M$45/MAE_fec!M$45)</f>
        <v>0</v>
      </c>
      <c r="N81" s="296">
        <f>IF(N$45=0,0,N$45/MAE_fec!N$45)</f>
        <v>0</v>
      </c>
      <c r="O81" s="296">
        <f>IF(O$45=0,0,O$45/MAE_fec!O$45)</f>
        <v>0</v>
      </c>
      <c r="P81" s="296">
        <f>IF(P$45=0,0,P$45/MAE_fec!P$45)</f>
        <v>0</v>
      </c>
      <c r="Q81" s="296">
        <f>IF(Q$45=0,0,Q$45/MAE_fec!Q$45)</f>
        <v>0</v>
      </c>
    </row>
    <row r="82" spans="1:17" x14ac:dyDescent="0.25">
      <c r="A82" s="72" t="s">
        <v>290</v>
      </c>
      <c r="B82" s="295">
        <f>IF(B$46=0,0,B$46/MAE_fec!B$46)</f>
        <v>0</v>
      </c>
      <c r="C82" s="295">
        <f>IF(C$46=0,0,C$46/MAE_fec!C$46)</f>
        <v>0</v>
      </c>
      <c r="D82" s="295">
        <f>IF(D$46=0,0,D$46/MAE_fec!D$46)</f>
        <v>0</v>
      </c>
      <c r="E82" s="295">
        <f>IF(E$46=0,0,E$46/MAE_fec!E$46)</f>
        <v>0</v>
      </c>
      <c r="F82" s="295">
        <f>IF(F$46=0,0,F$46/MAE_fec!F$46)</f>
        <v>0</v>
      </c>
      <c r="G82" s="295">
        <f>IF(G$46=0,0,G$46/MAE_fec!G$46)</f>
        <v>0</v>
      </c>
      <c r="H82" s="295">
        <f>IF(H$46=0,0,H$46/MAE_fec!H$46)</f>
        <v>0</v>
      </c>
      <c r="I82" s="295">
        <f>IF(I$46=0,0,I$46/MAE_fec!I$46)</f>
        <v>0</v>
      </c>
      <c r="J82" s="295">
        <f>IF(J$46=0,0,J$46/MAE_fec!J$46)</f>
        <v>0</v>
      </c>
      <c r="K82" s="295">
        <f>IF(K$46=0,0,K$46/MAE_fec!K$46)</f>
        <v>0</v>
      </c>
      <c r="L82" s="295">
        <f>IF(L$46=0,0,L$46/MAE_fec!L$46)</f>
        <v>0</v>
      </c>
      <c r="M82" s="295">
        <f>IF(M$46=0,0,M$46/MAE_fec!M$46)</f>
        <v>0</v>
      </c>
      <c r="N82" s="295">
        <f>IF(N$46=0,0,N$46/MAE_fec!N$46)</f>
        <v>0</v>
      </c>
      <c r="O82" s="295">
        <f>IF(O$46=0,0,O$46/MAE_fec!O$46)</f>
        <v>0</v>
      </c>
      <c r="P82" s="295">
        <f>IF(P$46=0,0,P$46/MAE_fec!P$46)</f>
        <v>0</v>
      </c>
      <c r="Q82" s="295">
        <f>IF(Q$46=0,0,Q$46/MAE_fec!Q$46)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8892.4711923099876</v>
      </c>
      <c r="C3" s="46">
        <v>8703.4162396853371</v>
      </c>
      <c r="D3" s="46">
        <v>8337.7109837151402</v>
      </c>
      <c r="E3" s="46">
        <v>7976.0438822344122</v>
      </c>
      <c r="F3" s="46">
        <v>7359.2642946358501</v>
      </c>
      <c r="G3" s="46">
        <v>6594.4071103403421</v>
      </c>
      <c r="H3" s="46">
        <v>6153.1745440219765</v>
      </c>
      <c r="I3" s="46">
        <v>6187.8647771684482</v>
      </c>
      <c r="J3" s="46">
        <v>5720.2746217874719</v>
      </c>
      <c r="K3" s="46">
        <v>4855.908071975281</v>
      </c>
      <c r="L3" s="46">
        <v>4636</v>
      </c>
      <c r="M3" s="46">
        <v>4934.8712339663916</v>
      </c>
      <c r="N3" s="46">
        <v>5079.4996402062161</v>
      </c>
      <c r="O3" s="46">
        <v>4869.8342454889907</v>
      </c>
      <c r="P3" s="46">
        <v>4665.664766960731</v>
      </c>
      <c r="Q3" s="46">
        <v>4677.5158780718521</v>
      </c>
    </row>
    <row r="5" spans="1:17" x14ac:dyDescent="0.25">
      <c r="A5" s="31" t="s">
        <v>257</v>
      </c>
      <c r="B5" s="46">
        <v>18280.808711658232</v>
      </c>
      <c r="C5" s="46">
        <v>19842.839743106153</v>
      </c>
      <c r="D5" s="46">
        <v>19323.5967570508</v>
      </c>
      <c r="E5" s="46">
        <v>18994.703525152967</v>
      </c>
      <c r="F5" s="46">
        <v>17002.247047734196</v>
      </c>
      <c r="G5" s="46">
        <v>6656.67451930474</v>
      </c>
      <c r="H5" s="46">
        <v>6768.2336423235793</v>
      </c>
      <c r="I5" s="46">
        <v>5583.4902371668213</v>
      </c>
      <c r="J5" s="46">
        <v>5343.5350681909567</v>
      </c>
      <c r="K5" s="46">
        <v>4228.6624399236716</v>
      </c>
      <c r="L5" s="46">
        <v>3958.2702419242323</v>
      </c>
      <c r="M5" s="46">
        <v>3704.6052811757845</v>
      </c>
      <c r="N5" s="46">
        <v>4106.2017663222969</v>
      </c>
      <c r="O5" s="46">
        <v>3648.792671550797</v>
      </c>
      <c r="P5" s="46">
        <v>3583.2012122292695</v>
      </c>
      <c r="Q5" s="46">
        <v>4940.7731966182437</v>
      </c>
    </row>
    <row r="6" spans="1:17" x14ac:dyDescent="0.25">
      <c r="A6" s="294" t="s">
        <v>256</v>
      </c>
      <c r="B6" s="293">
        <v>22851.01088957279</v>
      </c>
      <c r="C6" s="293">
        <v>21848.824791284304</v>
      </c>
      <c r="D6" s="293">
        <v>21407.872761449082</v>
      </c>
      <c r="E6" s="293">
        <v>20622.4657177687</v>
      </c>
      <c r="F6" s="293">
        <v>20368.013702819659</v>
      </c>
      <c r="G6" s="293">
        <v>15065.835173114056</v>
      </c>
      <c r="H6" s="293">
        <v>13472.132191229521</v>
      </c>
      <c r="I6" s="293">
        <v>11109.897688779023</v>
      </c>
      <c r="J6" s="293">
        <v>9496.4628745419741</v>
      </c>
      <c r="K6" s="293">
        <v>9346.9956655642036</v>
      </c>
      <c r="L6" s="293">
        <v>7920.5923001242872</v>
      </c>
      <c r="M6" s="293">
        <v>6172.1322834107732</v>
      </c>
      <c r="N6" s="293">
        <v>5331.8927441832011</v>
      </c>
      <c r="O6" s="293">
        <v>5066.0482526873893</v>
      </c>
      <c r="P6" s="293">
        <v>4160.3501016762448</v>
      </c>
      <c r="Q6" s="293">
        <v>5882.8499007278651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0</v>
      </c>
      <c r="F7" s="291">
        <v>0</v>
      </c>
      <c r="G7" s="291">
        <v>0</v>
      </c>
      <c r="H7" s="291">
        <v>0</v>
      </c>
      <c r="I7" s="291">
        <v>0</v>
      </c>
      <c r="J7" s="291">
        <v>0</v>
      </c>
      <c r="K7" s="291">
        <v>0</v>
      </c>
      <c r="L7" s="291">
        <v>0</v>
      </c>
      <c r="M7" s="291">
        <v>0</v>
      </c>
      <c r="N7" s="291">
        <v>0</v>
      </c>
      <c r="O7" s="291">
        <v>0</v>
      </c>
      <c r="P7" s="291">
        <v>0</v>
      </c>
      <c r="Q7" s="291">
        <v>2054.9711712857252</v>
      </c>
    </row>
    <row r="8" spans="1:17" x14ac:dyDescent="0.25">
      <c r="A8" s="290" t="s">
        <v>254</v>
      </c>
      <c r="B8" s="289"/>
      <c r="C8" s="289">
        <f>B6+C7-C6</f>
        <v>1002.1860982884864</v>
      </c>
      <c r="D8" s="289">
        <f t="shared" ref="D8:Q8" si="0">C6+D7-D6</f>
        <v>440.95202983522177</v>
      </c>
      <c r="E8" s="289">
        <f t="shared" si="0"/>
        <v>785.40704368038132</v>
      </c>
      <c r="F8" s="289">
        <f t="shared" si="0"/>
        <v>254.45201494904177</v>
      </c>
      <c r="G8" s="289">
        <f t="shared" si="0"/>
        <v>5302.1785297056031</v>
      </c>
      <c r="H8" s="289">
        <f t="shared" si="0"/>
        <v>1593.7029818845349</v>
      </c>
      <c r="I8" s="289">
        <f t="shared" si="0"/>
        <v>2362.2345024504975</v>
      </c>
      <c r="J8" s="289">
        <f t="shared" si="0"/>
        <v>1613.4348142370491</v>
      </c>
      <c r="K8" s="289">
        <f t="shared" si="0"/>
        <v>149.4672089777705</v>
      </c>
      <c r="L8" s="289">
        <f t="shared" si="0"/>
        <v>1426.4033654399163</v>
      </c>
      <c r="M8" s="289">
        <f t="shared" si="0"/>
        <v>1748.4600167135141</v>
      </c>
      <c r="N8" s="289">
        <f t="shared" si="0"/>
        <v>840.2395392275721</v>
      </c>
      <c r="O8" s="289">
        <f t="shared" si="0"/>
        <v>265.84449149581178</v>
      </c>
      <c r="P8" s="289">
        <f t="shared" si="0"/>
        <v>905.69815101114455</v>
      </c>
      <c r="Q8" s="289">
        <f t="shared" si="0"/>
        <v>332.47137223410482</v>
      </c>
    </row>
    <row r="9" spans="1:17" x14ac:dyDescent="0.25">
      <c r="A9" s="288" t="s">
        <v>253</v>
      </c>
      <c r="B9" s="287">
        <f>B6-B5</f>
        <v>4570.202177914558</v>
      </c>
      <c r="C9" s="287">
        <f t="shared" ref="C9:Q9" si="1">C6-C5</f>
        <v>2005.9850481781505</v>
      </c>
      <c r="D9" s="287">
        <f t="shared" si="1"/>
        <v>2084.2760043982817</v>
      </c>
      <c r="E9" s="287">
        <f t="shared" si="1"/>
        <v>1627.7621926157335</v>
      </c>
      <c r="F9" s="287">
        <f t="shared" si="1"/>
        <v>3365.7666550854628</v>
      </c>
      <c r="G9" s="287">
        <f t="shared" si="1"/>
        <v>8409.1606538093147</v>
      </c>
      <c r="H9" s="287">
        <f t="shared" si="1"/>
        <v>6703.8985489059414</v>
      </c>
      <c r="I9" s="287">
        <f t="shared" si="1"/>
        <v>5526.4074516122018</v>
      </c>
      <c r="J9" s="287">
        <f t="shared" si="1"/>
        <v>4152.9278063510174</v>
      </c>
      <c r="K9" s="287">
        <f t="shared" si="1"/>
        <v>5118.333225640532</v>
      </c>
      <c r="L9" s="287">
        <f t="shared" si="1"/>
        <v>3962.3220582000549</v>
      </c>
      <c r="M9" s="287">
        <f t="shared" si="1"/>
        <v>2467.5270022349887</v>
      </c>
      <c r="N9" s="287">
        <f t="shared" si="1"/>
        <v>1225.6909778609042</v>
      </c>
      <c r="O9" s="287">
        <f t="shared" si="1"/>
        <v>1417.2555811365924</v>
      </c>
      <c r="P9" s="287">
        <f t="shared" si="1"/>
        <v>577.14888944697532</v>
      </c>
      <c r="Q9" s="287">
        <f t="shared" si="1"/>
        <v>942.07670410962146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1661.1035884587991</v>
      </c>
      <c r="C12" s="38">
        <v>1815.2944499999999</v>
      </c>
      <c r="D12" s="38">
        <v>1768.6790000000001</v>
      </c>
      <c r="E12" s="38">
        <v>1744.38483</v>
      </c>
      <c r="F12" s="38">
        <v>1555.2821799999999</v>
      </c>
      <c r="G12" s="38">
        <v>566.68583637193467</v>
      </c>
      <c r="H12" s="38">
        <v>581.19466</v>
      </c>
      <c r="I12" s="38">
        <v>469.89607000000001</v>
      </c>
      <c r="J12" s="38">
        <v>452.79793000000001</v>
      </c>
      <c r="K12" s="38">
        <v>355.09384999999997</v>
      </c>
      <c r="L12" s="38">
        <v>327.17059607517552</v>
      </c>
      <c r="M12" s="38">
        <v>305.55558478121202</v>
      </c>
      <c r="N12" s="38">
        <v>344.53549595340576</v>
      </c>
      <c r="O12" s="38">
        <v>306.03279837123353</v>
      </c>
      <c r="P12" s="38">
        <v>293.32589440098565</v>
      </c>
      <c r="Q12" s="38">
        <v>359.79774078415733</v>
      </c>
    </row>
    <row r="13" spans="1:17" x14ac:dyDescent="0.25">
      <c r="A13" s="55" t="s">
        <v>33</v>
      </c>
      <c r="B13" s="54">
        <v>1.2419977254099892</v>
      </c>
      <c r="C13" s="54">
        <v>0.60006000000000004</v>
      </c>
      <c r="D13" s="54">
        <v>0</v>
      </c>
      <c r="E13" s="54">
        <v>0</v>
      </c>
      <c r="F13" s="54">
        <v>0</v>
      </c>
      <c r="G13" s="54">
        <v>1.2420021150951628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109.55819461289076</v>
      </c>
      <c r="C14" s="51">
        <v>110.29707999999999</v>
      </c>
      <c r="D14" s="51">
        <v>72.008659999999992</v>
      </c>
      <c r="E14" s="51">
        <v>74.305779999999999</v>
      </c>
      <c r="F14" s="51">
        <v>71.591229999999996</v>
      </c>
      <c r="G14" s="51">
        <v>54.600081280893114</v>
      </c>
      <c r="H14" s="51">
        <v>48.19764</v>
      </c>
      <c r="I14" s="51">
        <v>39.589869999999998</v>
      </c>
      <c r="J14" s="51">
        <v>37.799849999999999</v>
      </c>
      <c r="K14" s="51">
        <v>23.59806</v>
      </c>
      <c r="L14" s="51">
        <v>19.633444413750254</v>
      </c>
      <c r="M14" s="51">
        <v>16.481749136371405</v>
      </c>
      <c r="N14" s="51">
        <v>17.794074966000998</v>
      </c>
      <c r="O14" s="51">
        <v>23.287374259800831</v>
      </c>
      <c r="P14" s="51">
        <v>21.161755411075859</v>
      </c>
      <c r="Q14" s="51">
        <v>22.117358760445267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28.597539999999999</v>
      </c>
      <c r="D16" s="51">
        <v>16.47963</v>
      </c>
      <c r="E16" s="51">
        <v>12.08067</v>
      </c>
      <c r="F16" s="51">
        <v>19.791689999999999</v>
      </c>
      <c r="G16" s="51">
        <v>8.7895284687258641</v>
      </c>
      <c r="H16" s="51">
        <v>12.09628</v>
      </c>
      <c r="I16" s="51">
        <v>13.19295</v>
      </c>
      <c r="J16" s="51">
        <v>13.16226</v>
      </c>
      <c r="K16" s="51">
        <v>8.7970600000000001</v>
      </c>
      <c r="L16" s="51">
        <v>7.6908551616456426</v>
      </c>
      <c r="M16" s="51">
        <v>4.3951353023779207</v>
      </c>
      <c r="N16" s="51">
        <v>8.7893813887204768</v>
      </c>
      <c r="O16" s="51">
        <v>14.282940299689505</v>
      </c>
      <c r="P16" s="51">
        <v>13.184205509713049</v>
      </c>
      <c r="Q16" s="51">
        <v>12.085540910420598</v>
      </c>
    </row>
    <row r="17" spans="1:17" x14ac:dyDescent="0.25">
      <c r="A17" s="53" t="s">
        <v>76</v>
      </c>
      <c r="B17" s="51">
        <v>23.57365252158715</v>
      </c>
      <c r="C17" s="51">
        <v>21.500050000000002</v>
      </c>
      <c r="D17" s="51">
        <v>16.38</v>
      </c>
      <c r="E17" s="51">
        <v>16.378879999999999</v>
      </c>
      <c r="F17" s="51">
        <v>17.400300000000001</v>
      </c>
      <c r="G17" s="51">
        <v>13.327591466671322</v>
      </c>
      <c r="H17" s="51">
        <v>11.29975</v>
      </c>
      <c r="I17" s="51">
        <v>9.1995500000000003</v>
      </c>
      <c r="J17" s="51">
        <v>11.27107</v>
      </c>
      <c r="K17" s="51">
        <v>7.2002300000000004</v>
      </c>
      <c r="L17" s="51">
        <v>7.1656713523630167</v>
      </c>
      <c r="M17" s="51">
        <v>9.2202333251228357</v>
      </c>
      <c r="N17" s="51">
        <v>6.1385474129949067</v>
      </c>
      <c r="O17" s="51">
        <v>6.1382836471990769</v>
      </c>
      <c r="P17" s="51">
        <v>5.111404755107535</v>
      </c>
      <c r="Q17" s="51">
        <v>7.1656717020502558</v>
      </c>
    </row>
    <row r="18" spans="1:17" x14ac:dyDescent="0.25">
      <c r="A18" s="53" t="s">
        <v>29</v>
      </c>
      <c r="B18" s="51">
        <v>85.984542091303609</v>
      </c>
      <c r="C18" s="51">
        <v>60.199489999999997</v>
      </c>
      <c r="D18" s="51">
        <v>39.149030000000003</v>
      </c>
      <c r="E18" s="51">
        <v>45.846229999999998</v>
      </c>
      <c r="F18" s="51">
        <v>34.399239999999999</v>
      </c>
      <c r="G18" s="51">
        <v>32.48296134549593</v>
      </c>
      <c r="H18" s="51">
        <v>24.80161</v>
      </c>
      <c r="I18" s="51">
        <v>17.197369999999999</v>
      </c>
      <c r="J18" s="51">
        <v>13.36652</v>
      </c>
      <c r="K18" s="51">
        <v>7.6007699999999998</v>
      </c>
      <c r="L18" s="51">
        <v>4.7769178997415933</v>
      </c>
      <c r="M18" s="51">
        <v>2.8663805088706482</v>
      </c>
      <c r="N18" s="51">
        <v>2.8661461642856167</v>
      </c>
      <c r="O18" s="51">
        <v>2.8661503129122505</v>
      </c>
      <c r="P18" s="51">
        <v>2.8661451462552723</v>
      </c>
      <c r="Q18" s="51">
        <v>2.8661461479744146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1238.1792952684389</v>
      </c>
      <c r="C20" s="51">
        <v>1410.4978599999999</v>
      </c>
      <c r="D20" s="51">
        <v>1425.75748</v>
      </c>
      <c r="E20" s="51">
        <v>1417.0690500000001</v>
      </c>
      <c r="F20" s="51">
        <v>1240.7930699999999</v>
      </c>
      <c r="G20" s="51">
        <v>290.12624782401764</v>
      </c>
      <c r="H20" s="51">
        <v>326.69772</v>
      </c>
      <c r="I20" s="51">
        <v>235.04881</v>
      </c>
      <c r="J20" s="51">
        <v>237.09993</v>
      </c>
      <c r="K20" s="51">
        <v>184.09800999999999</v>
      </c>
      <c r="L20" s="51">
        <v>156.34754271486958</v>
      </c>
      <c r="M20" s="51">
        <v>146.28056859217375</v>
      </c>
      <c r="N20" s="51">
        <v>185.13009841684092</v>
      </c>
      <c r="O20" s="51">
        <v>154.86772623032314</v>
      </c>
      <c r="P20" s="51">
        <v>127.35253094013549</v>
      </c>
      <c r="Q20" s="51">
        <v>198.69597928444864</v>
      </c>
    </row>
    <row r="21" spans="1:17" x14ac:dyDescent="0.25">
      <c r="A21" s="53" t="s">
        <v>66</v>
      </c>
      <c r="B21" s="51">
        <v>1238.1792952684389</v>
      </c>
      <c r="C21" s="51">
        <v>1410.4978599999999</v>
      </c>
      <c r="D21" s="51">
        <v>1425.75748</v>
      </c>
      <c r="E21" s="51">
        <v>1417.0690500000001</v>
      </c>
      <c r="F21" s="51">
        <v>1240.7930699999999</v>
      </c>
      <c r="G21" s="51">
        <v>290.12624782401764</v>
      </c>
      <c r="H21" s="51">
        <v>326.69772</v>
      </c>
      <c r="I21" s="51">
        <v>235.04881</v>
      </c>
      <c r="J21" s="51">
        <v>237.09993</v>
      </c>
      <c r="K21" s="51">
        <v>184.09800999999999</v>
      </c>
      <c r="L21" s="51">
        <v>156.34754271486958</v>
      </c>
      <c r="M21" s="51">
        <v>146.28056859217375</v>
      </c>
      <c r="N21" s="51">
        <v>185.13009841684092</v>
      </c>
      <c r="O21" s="51">
        <v>154.86772623032314</v>
      </c>
      <c r="P21" s="51">
        <v>127.35253094013549</v>
      </c>
      <c r="Q21" s="51">
        <v>198.69597928444864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9.9989999999999996E-2</v>
      </c>
      <c r="I23" s="51">
        <v>0</v>
      </c>
      <c r="J23" s="51">
        <v>0</v>
      </c>
      <c r="K23" s="51">
        <v>0</v>
      </c>
      <c r="L23" s="51">
        <v>2.3884586819056527E-2</v>
      </c>
      <c r="M23" s="51">
        <v>4.7773193925261005E-2</v>
      </c>
      <c r="N23" s="51">
        <v>0</v>
      </c>
      <c r="O23" s="51">
        <v>9.5537890374101944E-2</v>
      </c>
      <c r="P23" s="51">
        <v>9.553937176860744E-2</v>
      </c>
      <c r="Q23" s="51">
        <v>2.3884700451282926E-2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9.9989999999999996E-2</v>
      </c>
      <c r="I24" s="51">
        <v>0</v>
      </c>
      <c r="J24" s="51">
        <v>0</v>
      </c>
      <c r="K24" s="51">
        <v>0</v>
      </c>
      <c r="L24" s="51">
        <v>2.3884586819056527E-2</v>
      </c>
      <c r="M24" s="51">
        <v>4.7773193925261005E-2</v>
      </c>
      <c r="N24" s="51">
        <v>0</v>
      </c>
      <c r="O24" s="51">
        <v>9.5537890374101944E-2</v>
      </c>
      <c r="P24" s="51">
        <v>9.553937176860744E-2</v>
      </c>
      <c r="Q24" s="51">
        <v>2.3884700451282926E-2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312.12410085205948</v>
      </c>
      <c r="C30" s="62">
        <v>293.89945</v>
      </c>
      <c r="D30" s="62">
        <v>270.91286000000002</v>
      </c>
      <c r="E30" s="62">
        <v>253.01</v>
      </c>
      <c r="F30" s="62">
        <v>242.89787999999999</v>
      </c>
      <c r="G30" s="62">
        <v>220.71750515192878</v>
      </c>
      <c r="H30" s="62">
        <v>206.19931</v>
      </c>
      <c r="I30" s="62">
        <v>195.25738999999999</v>
      </c>
      <c r="J30" s="62">
        <v>177.89814999999999</v>
      </c>
      <c r="K30" s="62">
        <v>147.39778000000001</v>
      </c>
      <c r="L30" s="62">
        <v>151.16572435973663</v>
      </c>
      <c r="M30" s="62">
        <v>142.74549385874161</v>
      </c>
      <c r="N30" s="62">
        <v>141.6113225705638</v>
      </c>
      <c r="O30" s="62">
        <v>127.78215999073549</v>
      </c>
      <c r="P30" s="62">
        <v>144.71606867800568</v>
      </c>
      <c r="Q30" s="62">
        <v>138.96051803881218</v>
      </c>
    </row>
    <row r="32" spans="1:17" x14ac:dyDescent="0.25">
      <c r="A32" s="31" t="s">
        <v>63</v>
      </c>
      <c r="B32" s="70">
        <v>3264.9236918111874</v>
      </c>
      <c r="C32" s="70">
        <v>3652.6813254432363</v>
      </c>
      <c r="D32" s="70">
        <v>3570.0321172352042</v>
      </c>
      <c r="E32" s="70">
        <v>3559.7026531546567</v>
      </c>
      <c r="F32" s="70">
        <v>3132.1120156680963</v>
      </c>
      <c r="G32" s="70">
        <v>856.19854366212826</v>
      </c>
      <c r="H32" s="70">
        <v>914.73095236273218</v>
      </c>
      <c r="I32" s="70">
        <v>671.20585722277201</v>
      </c>
      <c r="J32" s="70">
        <v>669.95497263895209</v>
      </c>
      <c r="K32" s="70">
        <v>502.61820100358403</v>
      </c>
      <c r="L32" s="70">
        <v>425.25745441191884</v>
      </c>
      <c r="M32" s="70">
        <v>393.08818819784375</v>
      </c>
      <c r="N32" s="70">
        <v>486.38535253338353</v>
      </c>
      <c r="O32" s="70">
        <v>429.81771811300075</v>
      </c>
      <c r="P32" s="70">
        <v>359.10163001271081</v>
      </c>
      <c r="Q32" s="70">
        <v>530.14342021660559</v>
      </c>
    </row>
    <row r="34" spans="1:17" x14ac:dyDescent="0.25">
      <c r="A34" s="184" t="s">
        <v>252</v>
      </c>
      <c r="B34" s="190">
        <f t="shared" ref="B34:Q34" si="2">IF(B$12=0,"",B$12/B$3*1000)</f>
        <v>186.79887204979477</v>
      </c>
      <c r="C34" s="190">
        <f t="shared" si="2"/>
        <v>208.5726340103929</v>
      </c>
      <c r="D34" s="190">
        <f t="shared" si="2"/>
        <v>212.13004425969049</v>
      </c>
      <c r="E34" s="190">
        <f t="shared" si="2"/>
        <v>218.70301314231577</v>
      </c>
      <c r="F34" s="190">
        <f t="shared" si="2"/>
        <v>211.33663879059779</v>
      </c>
      <c r="G34" s="190">
        <f t="shared" si="2"/>
        <v>85.934311741740132</v>
      </c>
      <c r="H34" s="190">
        <f t="shared" si="2"/>
        <v>94.454440686174081</v>
      </c>
      <c r="I34" s="190">
        <f t="shared" si="2"/>
        <v>75.938322332735794</v>
      </c>
      <c r="J34" s="190">
        <f t="shared" si="2"/>
        <v>79.156676897185349</v>
      </c>
      <c r="K34" s="190">
        <f t="shared" si="2"/>
        <v>73.126147516947384</v>
      </c>
      <c r="L34" s="190">
        <f t="shared" si="2"/>
        <v>70.571742035197474</v>
      </c>
      <c r="M34" s="190">
        <f t="shared" si="2"/>
        <v>61.917640865296178</v>
      </c>
      <c r="N34" s="190">
        <f t="shared" si="2"/>
        <v>67.828628872472635</v>
      </c>
      <c r="O34" s="190">
        <f t="shared" si="2"/>
        <v>62.842549241735867</v>
      </c>
      <c r="P34" s="190">
        <f t="shared" si="2"/>
        <v>62.869046331432337</v>
      </c>
      <c r="Q34" s="190">
        <f t="shared" si="2"/>
        <v>76.920688280479297</v>
      </c>
    </row>
    <row r="35" spans="1:17" x14ac:dyDescent="0.25">
      <c r="A35" s="286" t="s">
        <v>251</v>
      </c>
      <c r="B35" s="285">
        <f t="shared" ref="B35:Q35" si="3">IF(B$12=0,"",B$12/B$5*1000)</f>
        <v>90.86597943555212</v>
      </c>
      <c r="C35" s="285">
        <f t="shared" si="3"/>
        <v>91.483601818165866</v>
      </c>
      <c r="D35" s="285">
        <f t="shared" si="3"/>
        <v>91.529492269840716</v>
      </c>
      <c r="E35" s="285">
        <f t="shared" si="3"/>
        <v>91.835328079223189</v>
      </c>
      <c r="F35" s="285">
        <f t="shared" si="3"/>
        <v>91.475095946642213</v>
      </c>
      <c r="G35" s="285">
        <f t="shared" si="3"/>
        <v>85.130470887304625</v>
      </c>
      <c r="H35" s="285">
        <f t="shared" si="3"/>
        <v>85.870951080298696</v>
      </c>
      <c r="I35" s="285">
        <f t="shared" si="3"/>
        <v>84.15812512254611</v>
      </c>
      <c r="J35" s="285">
        <f t="shared" si="3"/>
        <v>84.737523796824988</v>
      </c>
      <c r="K35" s="285">
        <f t="shared" si="3"/>
        <v>83.973089610437071</v>
      </c>
      <c r="L35" s="285">
        <f t="shared" si="3"/>
        <v>82.654941699010479</v>
      </c>
      <c r="M35" s="285">
        <f t="shared" si="3"/>
        <v>82.479930138261139</v>
      </c>
      <c r="N35" s="285">
        <f t="shared" si="3"/>
        <v>83.906129206599516</v>
      </c>
      <c r="O35" s="285">
        <f t="shared" si="3"/>
        <v>83.872345161547514</v>
      </c>
      <c r="P35" s="285">
        <f t="shared" si="3"/>
        <v>81.861407447586387</v>
      </c>
      <c r="Q35" s="285">
        <f t="shared" si="3"/>
        <v>72.822152822239261</v>
      </c>
    </row>
    <row r="36" spans="1:17" x14ac:dyDescent="0.25">
      <c r="A36" s="286" t="s">
        <v>250</v>
      </c>
      <c r="B36" s="285">
        <f>IF(TEL_ued!B$5=0,"",TEL_ued!B$5/B$5*1000)</f>
        <v>34.276863932924883</v>
      </c>
      <c r="C36" s="285">
        <f>IF(TEL_ued!C$5=0,"",TEL_ued!C$5/C$5*1000)</f>
        <v>34.27686393292489</v>
      </c>
      <c r="D36" s="285">
        <f>IF(TEL_ued!D$5=0,"",TEL_ued!D$5/D$5*1000)</f>
        <v>34.276863932924883</v>
      </c>
      <c r="E36" s="285">
        <f>IF(TEL_ued!E$5=0,"",TEL_ued!E$5/E$5*1000)</f>
        <v>34.276863932924883</v>
      </c>
      <c r="F36" s="285">
        <f>IF(TEL_ued!F$5=0,"",TEL_ued!F$5/F$5*1000)</f>
        <v>34.276863932924883</v>
      </c>
      <c r="G36" s="285">
        <f>IF(TEL_ued!G$5=0,"",TEL_ued!G$5/G$5*1000)</f>
        <v>34.276863932924883</v>
      </c>
      <c r="H36" s="285">
        <f>IF(TEL_ued!H$5=0,"",TEL_ued!H$5/H$5*1000)</f>
        <v>34.27686393292489</v>
      </c>
      <c r="I36" s="285">
        <f>IF(TEL_ued!I$5=0,"",TEL_ued!I$5/I$5*1000)</f>
        <v>34.27686393292489</v>
      </c>
      <c r="J36" s="285">
        <f>IF(TEL_ued!J$5=0,"",TEL_ued!J$5/J$5*1000)</f>
        <v>34.276863932924883</v>
      </c>
      <c r="K36" s="285">
        <f>IF(TEL_ued!K$5=0,"",TEL_ued!K$5/K$5*1000)</f>
        <v>34.27686393292489</v>
      </c>
      <c r="L36" s="285">
        <f>IF(TEL_ued!L$5=0,"",TEL_ued!L$5/L$5*1000)</f>
        <v>34.276863932924883</v>
      </c>
      <c r="M36" s="285">
        <f>IF(TEL_ued!M$5=0,"",TEL_ued!M$5/M$5*1000)</f>
        <v>34.276863932924883</v>
      </c>
      <c r="N36" s="285">
        <f>IF(TEL_ued!N$5=0,"",TEL_ued!N$5/N$5*1000)</f>
        <v>34.276863932924883</v>
      </c>
      <c r="O36" s="285">
        <f>IF(TEL_ued!O$5=0,"",TEL_ued!O$5/O$5*1000)</f>
        <v>34.276863932924883</v>
      </c>
      <c r="P36" s="285">
        <f>IF(TEL_ued!P$5=0,"",TEL_ued!P$5/P$5*1000)</f>
        <v>34.27686393292489</v>
      </c>
      <c r="Q36" s="285">
        <f>IF(TEL_ued!Q$5=0,"",TEL_ued!Q$5/Q$5*1000)</f>
        <v>34.276863932924883</v>
      </c>
    </row>
    <row r="37" spans="1:17" x14ac:dyDescent="0.25">
      <c r="A37" s="284" t="s">
        <v>60</v>
      </c>
      <c r="B37" s="283">
        <f t="shared" ref="B37:Q37" si="4">IF(B$12=0,"",B$32/B$12)</f>
        <v>1.9655148026261509</v>
      </c>
      <c r="C37" s="283">
        <f t="shared" si="4"/>
        <v>2.0121701608481404</v>
      </c>
      <c r="D37" s="283">
        <f t="shared" si="4"/>
        <v>2.0184737407043358</v>
      </c>
      <c r="E37" s="283">
        <f t="shared" si="4"/>
        <v>2.0406636150089983</v>
      </c>
      <c r="F37" s="283">
        <f t="shared" si="4"/>
        <v>2.0138544991675378</v>
      </c>
      <c r="G37" s="283">
        <f t="shared" si="4"/>
        <v>1.5108874948132227</v>
      </c>
      <c r="H37" s="283">
        <f t="shared" si="4"/>
        <v>1.5738805176956241</v>
      </c>
      <c r="I37" s="283">
        <f t="shared" si="4"/>
        <v>1.4284134302778315</v>
      </c>
      <c r="J37" s="283">
        <f t="shared" si="4"/>
        <v>1.4795893007703282</v>
      </c>
      <c r="K37" s="283">
        <f t="shared" si="4"/>
        <v>1.4154517207312491</v>
      </c>
      <c r="L37" s="283">
        <f t="shared" si="4"/>
        <v>1.2998034038309647</v>
      </c>
      <c r="M37" s="283">
        <f t="shared" si="4"/>
        <v>1.2864703110542326</v>
      </c>
      <c r="N37" s="283">
        <f t="shared" si="4"/>
        <v>1.4117133306902034</v>
      </c>
      <c r="O37" s="283">
        <f t="shared" si="4"/>
        <v>1.4044825273649584</v>
      </c>
      <c r="P37" s="283">
        <f t="shared" si="4"/>
        <v>1.2242411490674863</v>
      </c>
      <c r="Q37" s="283">
        <f t="shared" si="4"/>
        <v>1.4734484409523811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final energy consumption"</f>
        <v>FR: Industry Summary / final energy consumption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89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36670.489630921889</v>
      </c>
      <c r="C5" s="96">
        <f t="shared" ref="C5:Q5" si="1">SUM(C6:C10,C15,C26)</f>
        <v>37683.206939999982</v>
      </c>
      <c r="D5" s="96">
        <f t="shared" si="1"/>
        <v>37169.223859999998</v>
      </c>
      <c r="E5" s="96">
        <f t="shared" si="1"/>
        <v>36977.093800000002</v>
      </c>
      <c r="F5" s="96">
        <f t="shared" si="1"/>
        <v>35822.237899999993</v>
      </c>
      <c r="G5" s="96">
        <f t="shared" si="1"/>
        <v>33482.807702979218</v>
      </c>
      <c r="H5" s="96">
        <f t="shared" si="1"/>
        <v>32435.295689999995</v>
      </c>
      <c r="I5" s="96">
        <f t="shared" si="1"/>
        <v>31634.302659999994</v>
      </c>
      <c r="J5" s="96">
        <f t="shared" si="1"/>
        <v>30821.48342</v>
      </c>
      <c r="K5" s="96">
        <f t="shared" si="1"/>
        <v>26422.596399999991</v>
      </c>
      <c r="L5" s="96">
        <f t="shared" si="1"/>
        <v>28457.505534678581</v>
      </c>
      <c r="M5" s="96">
        <f t="shared" si="1"/>
        <v>27762.24922632239</v>
      </c>
      <c r="N5" s="96">
        <f t="shared" si="1"/>
        <v>27725.020280613891</v>
      </c>
      <c r="O5" s="96">
        <f t="shared" si="1"/>
        <v>29144.321986860617</v>
      </c>
      <c r="P5" s="96">
        <f t="shared" si="1"/>
        <v>27332.652733465362</v>
      </c>
      <c r="Q5" s="96">
        <f t="shared" si="1"/>
        <v>28638.568821668599</v>
      </c>
    </row>
    <row r="6" spans="1:17" x14ac:dyDescent="0.25">
      <c r="A6" s="76" t="s">
        <v>83</v>
      </c>
      <c r="B6" s="95">
        <v>426.41136553732076</v>
      </c>
      <c r="C6" s="95">
        <v>445.48259171377515</v>
      </c>
      <c r="D6" s="95">
        <v>436.16941888835288</v>
      </c>
      <c r="E6" s="95">
        <v>436.90239457510978</v>
      </c>
      <c r="F6" s="95">
        <v>419.97015806131685</v>
      </c>
      <c r="G6" s="95">
        <v>354.4261050561737</v>
      </c>
      <c r="H6" s="95">
        <v>342.76124569106173</v>
      </c>
      <c r="I6" s="95">
        <v>333.03996941410765</v>
      </c>
      <c r="J6" s="95">
        <v>329.07285962564731</v>
      </c>
      <c r="K6" s="95">
        <v>290.52590745211057</v>
      </c>
      <c r="L6" s="95">
        <v>309.1199954054299</v>
      </c>
      <c r="M6" s="95">
        <v>296.17163702160599</v>
      </c>
      <c r="N6" s="95">
        <v>302.18434766663819</v>
      </c>
      <c r="O6" s="95">
        <v>310.69333204656164</v>
      </c>
      <c r="P6" s="95">
        <v>290.11590808002006</v>
      </c>
      <c r="Q6" s="95">
        <v>304.30329253960696</v>
      </c>
    </row>
    <row r="7" spans="1:17" x14ac:dyDescent="0.25">
      <c r="A7" s="76" t="s">
        <v>82</v>
      </c>
      <c r="B7" s="95">
        <v>694.4473724597533</v>
      </c>
      <c r="C7" s="95">
        <v>733.77024635357623</v>
      </c>
      <c r="D7" s="95">
        <v>698.62105773515896</v>
      </c>
      <c r="E7" s="95">
        <v>710.59253564099947</v>
      </c>
      <c r="F7" s="95">
        <v>659.39082255713333</v>
      </c>
      <c r="G7" s="95">
        <v>586.58929948805621</v>
      </c>
      <c r="H7" s="95">
        <v>543.89484784493129</v>
      </c>
      <c r="I7" s="95">
        <v>548.94458338885352</v>
      </c>
      <c r="J7" s="95">
        <v>578.98690411661846</v>
      </c>
      <c r="K7" s="95">
        <v>489.08940674311162</v>
      </c>
      <c r="L7" s="95">
        <v>495.96341063813765</v>
      </c>
      <c r="M7" s="95">
        <v>492.66014563626601</v>
      </c>
      <c r="N7" s="95">
        <v>500.16910430793155</v>
      </c>
      <c r="O7" s="95">
        <v>548.53112018833951</v>
      </c>
      <c r="P7" s="95">
        <v>540.59612933528695</v>
      </c>
      <c r="Q7" s="95">
        <v>560.824594039781</v>
      </c>
    </row>
    <row r="8" spans="1:17" x14ac:dyDescent="0.25">
      <c r="A8" s="76" t="s">
        <v>81</v>
      </c>
      <c r="B8" s="95">
        <v>939.50598178153973</v>
      </c>
      <c r="C8" s="95">
        <v>946.34386753341516</v>
      </c>
      <c r="D8" s="95">
        <v>934.61827388771576</v>
      </c>
      <c r="E8" s="95">
        <v>932.96768807960621</v>
      </c>
      <c r="F8" s="95">
        <v>912.53904675974138</v>
      </c>
      <c r="G8" s="95">
        <v>834.75433754682444</v>
      </c>
      <c r="H8" s="95">
        <v>829.61089463914004</v>
      </c>
      <c r="I8" s="95">
        <v>806.82053563871727</v>
      </c>
      <c r="J8" s="95">
        <v>766.51210088342611</v>
      </c>
      <c r="K8" s="95">
        <v>680.77008493275764</v>
      </c>
      <c r="L8" s="95">
        <v>738.64874920422994</v>
      </c>
      <c r="M8" s="95">
        <v>701.03175253236998</v>
      </c>
      <c r="N8" s="95">
        <v>715.74045390785329</v>
      </c>
      <c r="O8" s="95">
        <v>737.31895917539509</v>
      </c>
      <c r="P8" s="95">
        <v>687.30140604489804</v>
      </c>
      <c r="Q8" s="95">
        <v>736.78322409098905</v>
      </c>
    </row>
    <row r="9" spans="1:17" x14ac:dyDescent="0.25">
      <c r="A9" s="76" t="s">
        <v>80</v>
      </c>
      <c r="B9" s="95">
        <v>1014.1117026863822</v>
      </c>
      <c r="C9" s="95">
        <v>1070.7088072165097</v>
      </c>
      <c r="D9" s="95">
        <v>1030.506175301161</v>
      </c>
      <c r="E9" s="95">
        <v>1053.5828781178291</v>
      </c>
      <c r="F9" s="95">
        <v>979.38752536497077</v>
      </c>
      <c r="G9" s="95">
        <v>841.66304150334452</v>
      </c>
      <c r="H9" s="95">
        <v>780.16380908844269</v>
      </c>
      <c r="I9" s="95">
        <v>785.36852444147257</v>
      </c>
      <c r="J9" s="95">
        <v>829.64489809132942</v>
      </c>
      <c r="K9" s="95">
        <v>709.74422306942108</v>
      </c>
      <c r="L9" s="95">
        <v>714.00870080569575</v>
      </c>
      <c r="M9" s="95">
        <v>699.43277260375089</v>
      </c>
      <c r="N9" s="95">
        <v>714.45440617562667</v>
      </c>
      <c r="O9" s="95">
        <v>805.97508898131412</v>
      </c>
      <c r="P9" s="95">
        <v>795.74878123149688</v>
      </c>
      <c r="Q9" s="95">
        <v>833.97624738371212</v>
      </c>
    </row>
    <row r="10" spans="1:17" x14ac:dyDescent="0.25">
      <c r="A10" s="94" t="s">
        <v>79</v>
      </c>
      <c r="B10" s="93">
        <f t="shared" ref="B10" si="2">SUM(B11:B14)</f>
        <v>678.0354236885903</v>
      </c>
      <c r="C10" s="93">
        <f t="shared" ref="C10:Q10" si="3">SUM(C11:C14)</f>
        <v>713.38001652202058</v>
      </c>
      <c r="D10" s="93">
        <f t="shared" si="3"/>
        <v>706.18915553319766</v>
      </c>
      <c r="E10" s="93">
        <f t="shared" si="3"/>
        <v>707.54609455004106</v>
      </c>
      <c r="F10" s="93">
        <f t="shared" si="3"/>
        <v>665.48251124579633</v>
      </c>
      <c r="G10" s="93">
        <f t="shared" si="3"/>
        <v>548.24783111499755</v>
      </c>
      <c r="H10" s="93">
        <f t="shared" si="3"/>
        <v>523.48696021454361</v>
      </c>
      <c r="I10" s="93">
        <f t="shared" si="3"/>
        <v>503.22716983758164</v>
      </c>
      <c r="J10" s="93">
        <f t="shared" si="3"/>
        <v>510.27054600307235</v>
      </c>
      <c r="K10" s="93">
        <f t="shared" si="3"/>
        <v>441.73644168615061</v>
      </c>
      <c r="L10" s="93">
        <f t="shared" si="3"/>
        <v>460.86315134902799</v>
      </c>
      <c r="M10" s="93">
        <f t="shared" si="3"/>
        <v>439.43475762733624</v>
      </c>
      <c r="N10" s="93">
        <f t="shared" si="3"/>
        <v>449.31414368320839</v>
      </c>
      <c r="O10" s="93">
        <f t="shared" si="3"/>
        <v>486.68164003601589</v>
      </c>
      <c r="P10" s="93">
        <f t="shared" si="3"/>
        <v>459.21992795696758</v>
      </c>
      <c r="Q10" s="93">
        <f t="shared" si="3"/>
        <v>480.86567664719786</v>
      </c>
    </row>
    <row r="11" spans="1:17" x14ac:dyDescent="0.25">
      <c r="A11" s="92" t="s">
        <v>68</v>
      </c>
      <c r="B11" s="91">
        <v>69.463322608282894</v>
      </c>
      <c r="C11" s="91">
        <v>75.075775441190103</v>
      </c>
      <c r="D11" s="91">
        <v>73.32339220145218</v>
      </c>
      <c r="E11" s="91">
        <v>69.940835125815994</v>
      </c>
      <c r="F11" s="91">
        <v>76.555542786611142</v>
      </c>
      <c r="G11" s="91">
        <v>67.647432934455196</v>
      </c>
      <c r="H11" s="91">
        <v>65.126446858405586</v>
      </c>
      <c r="I11" s="91">
        <v>62.44673573280231</v>
      </c>
      <c r="J11" s="91">
        <v>59.065167067864735</v>
      </c>
      <c r="K11" s="91">
        <v>46.957953806916493</v>
      </c>
      <c r="L11" s="91">
        <v>50.323183339598664</v>
      </c>
      <c r="M11" s="91">
        <v>50.3550985782026</v>
      </c>
      <c r="N11" s="91">
        <v>46.723549824776704</v>
      </c>
      <c r="O11" s="91">
        <v>45.02143317403597</v>
      </c>
      <c r="P11" s="91">
        <v>48.990524349129686</v>
      </c>
      <c r="Q11" s="91">
        <v>53.020700222295709</v>
      </c>
    </row>
    <row r="12" spans="1:17" x14ac:dyDescent="0.25">
      <c r="A12" s="92" t="s">
        <v>66</v>
      </c>
      <c r="B12" s="91">
        <v>310.98040885319216</v>
      </c>
      <c r="C12" s="91">
        <v>333.4749371185884</v>
      </c>
      <c r="D12" s="91">
        <v>337.89194307646704</v>
      </c>
      <c r="E12" s="91">
        <v>336.52273925919832</v>
      </c>
      <c r="F12" s="91">
        <v>307.72069427171289</v>
      </c>
      <c r="G12" s="91">
        <v>195.06862353529391</v>
      </c>
      <c r="H12" s="91">
        <v>192.09154452222418</v>
      </c>
      <c r="I12" s="91">
        <v>174.29248507391122</v>
      </c>
      <c r="J12" s="91">
        <v>182.12963523560319</v>
      </c>
      <c r="K12" s="91">
        <v>127.62350087609646</v>
      </c>
      <c r="L12" s="91">
        <v>139.32308400944987</v>
      </c>
      <c r="M12" s="91">
        <v>124.34947421543043</v>
      </c>
      <c r="N12" s="91">
        <v>133.5469180721521</v>
      </c>
      <c r="O12" s="91">
        <v>181.65017363484509</v>
      </c>
      <c r="P12" s="91">
        <v>167.0794656813498</v>
      </c>
      <c r="Q12" s="91">
        <v>175.88985379206875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7.1653791142203715E-2</v>
      </c>
      <c r="H13" s="91">
        <v>0.10000000000000142</v>
      </c>
      <c r="I13" s="91">
        <v>0.10000000000000142</v>
      </c>
      <c r="J13" s="91">
        <v>0.1</v>
      </c>
      <c r="K13" s="91">
        <v>9.9989999999998247E-2</v>
      </c>
      <c r="L13" s="91">
        <v>0.11942304836016149</v>
      </c>
      <c r="M13" s="91">
        <v>0.14330758937077803</v>
      </c>
      <c r="N13" s="91">
        <v>0.19107648932298105</v>
      </c>
      <c r="O13" s="91">
        <v>0.23884574094115862</v>
      </c>
      <c r="P13" s="91">
        <v>0.40603802426674002</v>
      </c>
      <c r="Q13" s="91">
        <v>0.45380758033338964</v>
      </c>
    </row>
    <row r="14" spans="1:17" x14ac:dyDescent="0.25">
      <c r="A14" s="90" t="s">
        <v>21</v>
      </c>
      <c r="B14" s="89">
        <v>297.59169222711523</v>
      </c>
      <c r="C14" s="89">
        <v>304.82930396224208</v>
      </c>
      <c r="D14" s="89">
        <v>294.97382025527844</v>
      </c>
      <c r="E14" s="89">
        <v>301.08252016502678</v>
      </c>
      <c r="F14" s="89">
        <v>281.20627418747227</v>
      </c>
      <c r="G14" s="89">
        <v>285.46012085410632</v>
      </c>
      <c r="H14" s="89">
        <v>266.16896883391377</v>
      </c>
      <c r="I14" s="89">
        <v>266.38794903086807</v>
      </c>
      <c r="J14" s="89">
        <v>268.97574369960444</v>
      </c>
      <c r="K14" s="89">
        <v>267.05499700313766</v>
      </c>
      <c r="L14" s="89">
        <v>271.09746095161927</v>
      </c>
      <c r="M14" s="89">
        <v>264.58687724433247</v>
      </c>
      <c r="N14" s="89">
        <v>268.85259929695661</v>
      </c>
      <c r="O14" s="89">
        <v>259.7711874861937</v>
      </c>
      <c r="P14" s="89">
        <v>242.74389990222136</v>
      </c>
      <c r="Q14" s="89">
        <v>251.50131505249999</v>
      </c>
    </row>
    <row r="15" spans="1:17" x14ac:dyDescent="0.25">
      <c r="A15" s="86" t="s">
        <v>87</v>
      </c>
      <c r="B15" s="85">
        <f t="shared" ref="B15" si="4">SUM(B16:B25)</f>
        <v>9941.9877614025081</v>
      </c>
      <c r="C15" s="85">
        <f t="shared" ref="C15:Q15" si="5">SUM(C16:C25)</f>
        <v>10426.566761376715</v>
      </c>
      <c r="D15" s="85">
        <f t="shared" si="5"/>
        <v>9888.3098727854303</v>
      </c>
      <c r="E15" s="85">
        <f t="shared" si="5"/>
        <v>10112.727204215429</v>
      </c>
      <c r="F15" s="85">
        <f t="shared" si="5"/>
        <v>9520.0732206432094</v>
      </c>
      <c r="G15" s="85">
        <f t="shared" si="5"/>
        <v>7683.4934917431765</v>
      </c>
      <c r="H15" s="85">
        <f t="shared" si="5"/>
        <v>7497.0363377175281</v>
      </c>
      <c r="I15" s="85">
        <f t="shared" si="5"/>
        <v>7219.5788235114906</v>
      </c>
      <c r="J15" s="85">
        <f t="shared" si="5"/>
        <v>7288.2909743721621</v>
      </c>
      <c r="K15" s="85">
        <f t="shared" si="5"/>
        <v>6637.09513603302</v>
      </c>
      <c r="L15" s="85">
        <f t="shared" si="5"/>
        <v>7132.6793757479272</v>
      </c>
      <c r="M15" s="85">
        <f t="shared" si="5"/>
        <v>6718.8723716186878</v>
      </c>
      <c r="N15" s="85">
        <f t="shared" si="5"/>
        <v>6877.6362937488866</v>
      </c>
      <c r="O15" s="85">
        <f t="shared" si="5"/>
        <v>7981.6918617624306</v>
      </c>
      <c r="P15" s="85">
        <f t="shared" si="5"/>
        <v>7045.1844900214546</v>
      </c>
      <c r="Q15" s="85">
        <f t="shared" si="5"/>
        <v>7517.0155579032034</v>
      </c>
    </row>
    <row r="16" spans="1:17" x14ac:dyDescent="0.25">
      <c r="A16" s="88" t="s">
        <v>33</v>
      </c>
      <c r="B16" s="87">
        <v>1064.7262466755446</v>
      </c>
      <c r="C16" s="87">
        <v>824.43188613810298</v>
      </c>
      <c r="D16" s="87">
        <v>931.0767205116972</v>
      </c>
      <c r="E16" s="87">
        <v>908.56538352844723</v>
      </c>
      <c r="F16" s="87">
        <v>1025.8781219507387</v>
      </c>
      <c r="G16" s="87">
        <v>1172.2909059147264</v>
      </c>
      <c r="H16" s="87">
        <v>1055.5159079010914</v>
      </c>
      <c r="I16" s="87">
        <v>1159.3295497091549</v>
      </c>
      <c r="J16" s="87">
        <v>1107.1356565278791</v>
      </c>
      <c r="K16" s="87">
        <v>694.78182796590363</v>
      </c>
      <c r="L16" s="87">
        <v>795.28512578087066</v>
      </c>
      <c r="M16" s="87">
        <v>658.61739079231495</v>
      </c>
      <c r="N16" s="87">
        <v>721.64401467504706</v>
      </c>
      <c r="O16" s="87">
        <v>739.41876412882084</v>
      </c>
      <c r="P16" s="87">
        <v>690.26804680582472</v>
      </c>
      <c r="Q16" s="87">
        <v>757.19046035824636</v>
      </c>
    </row>
    <row r="17" spans="1:17" x14ac:dyDescent="0.25">
      <c r="A17" s="88" t="s">
        <v>31</v>
      </c>
      <c r="B17" s="87">
        <v>190.360179612114</v>
      </c>
      <c r="C17" s="87">
        <v>303.8</v>
      </c>
      <c r="D17" s="87">
        <v>209.29993000000002</v>
      </c>
      <c r="E17" s="87">
        <v>68.101380000000006</v>
      </c>
      <c r="F17" s="87">
        <v>45</v>
      </c>
      <c r="G17" s="87">
        <v>32.960733734594371</v>
      </c>
      <c r="H17" s="87">
        <v>24.19951</v>
      </c>
      <c r="I17" s="87">
        <v>26.4</v>
      </c>
      <c r="J17" s="87">
        <v>26.4</v>
      </c>
      <c r="K17" s="87">
        <v>37.4</v>
      </c>
      <c r="L17" s="87">
        <v>24.1712047387025</v>
      </c>
      <c r="M17" s="87">
        <v>32.960733734594378</v>
      </c>
      <c r="N17" s="87">
        <v>30.763351485621499</v>
      </c>
      <c r="O17" s="87">
        <v>34.059424859080991</v>
      </c>
      <c r="P17" s="87">
        <v>32.960733734594399</v>
      </c>
      <c r="Q17" s="87">
        <v>34.059424859080899</v>
      </c>
    </row>
    <row r="18" spans="1:17" x14ac:dyDescent="0.25">
      <c r="A18" s="88" t="s">
        <v>30</v>
      </c>
      <c r="B18" s="87">
        <v>0</v>
      </c>
      <c r="C18" s="87">
        <v>24.883487587781502</v>
      </c>
      <c r="D18" s="87">
        <v>24.435711755244405</v>
      </c>
      <c r="E18" s="87">
        <v>24.689780990381006</v>
      </c>
      <c r="F18" s="87">
        <v>29.075630214955233</v>
      </c>
      <c r="G18" s="87">
        <v>23.195715895528071</v>
      </c>
      <c r="H18" s="87">
        <v>25.481110761071257</v>
      </c>
      <c r="I18" s="87">
        <v>21.237571651407979</v>
      </c>
      <c r="J18" s="87">
        <v>23.357027989651954</v>
      </c>
      <c r="K18" s="87">
        <v>47.316747142678423</v>
      </c>
      <c r="L18" s="87">
        <v>71.849026223655613</v>
      </c>
      <c r="M18" s="87">
        <v>85.196510396276793</v>
      </c>
      <c r="N18" s="87">
        <v>154.90649357075517</v>
      </c>
      <c r="O18" s="87">
        <v>13.319192070165082</v>
      </c>
      <c r="P18" s="87">
        <v>10.088602100335502</v>
      </c>
      <c r="Q18" s="87">
        <v>7.875150880122666</v>
      </c>
    </row>
    <row r="19" spans="1:17" x14ac:dyDescent="0.25">
      <c r="A19" s="88" t="s">
        <v>68</v>
      </c>
      <c r="B19" s="87">
        <v>121.12497859845479</v>
      </c>
      <c r="C19" s="87">
        <v>131.50245893455471</v>
      </c>
      <c r="D19" s="87">
        <v>109.06099062267816</v>
      </c>
      <c r="E19" s="87">
        <v>103.39143147217382</v>
      </c>
      <c r="F19" s="87">
        <v>124.32620053709</v>
      </c>
      <c r="G19" s="87">
        <v>107.18628581605994</v>
      </c>
      <c r="H19" s="87">
        <v>107.118260292435</v>
      </c>
      <c r="I19" s="87">
        <v>108.86401820193912</v>
      </c>
      <c r="J19" s="87">
        <v>89.384524793109847</v>
      </c>
      <c r="K19" s="87">
        <v>55.485303886638327</v>
      </c>
      <c r="L19" s="87">
        <v>70.934568583087355</v>
      </c>
      <c r="M19" s="87">
        <v>66.971153510243795</v>
      </c>
      <c r="N19" s="87">
        <v>46.940934406401304</v>
      </c>
      <c r="O19" s="87">
        <v>60.167134093864121</v>
      </c>
      <c r="P19" s="87">
        <v>57.371301471620001</v>
      </c>
      <c r="Q19" s="87">
        <v>69.972707455869511</v>
      </c>
    </row>
    <row r="20" spans="1:17" x14ac:dyDescent="0.25">
      <c r="A20" s="88" t="s">
        <v>29</v>
      </c>
      <c r="B20" s="87">
        <v>1125.7418861073299</v>
      </c>
      <c r="C20" s="87">
        <v>1274.6556238076157</v>
      </c>
      <c r="D20" s="87">
        <v>1189.1640593655718</v>
      </c>
      <c r="E20" s="87">
        <v>1103.6319768839644</v>
      </c>
      <c r="F20" s="87">
        <v>1036.0209266931124</v>
      </c>
      <c r="G20" s="87">
        <v>863.02247187312025</v>
      </c>
      <c r="H20" s="87">
        <v>843.34749408000062</v>
      </c>
      <c r="I20" s="87">
        <v>776.86169718308213</v>
      </c>
      <c r="J20" s="87">
        <v>590.55429121221744</v>
      </c>
      <c r="K20" s="87">
        <v>538.87653056631086</v>
      </c>
      <c r="L20" s="87">
        <v>528.32557156016696</v>
      </c>
      <c r="M20" s="87">
        <v>582.33298946988521</v>
      </c>
      <c r="N20" s="87">
        <v>539.11314168803767</v>
      </c>
      <c r="O20" s="87">
        <v>473.3523239046898</v>
      </c>
      <c r="P20" s="87">
        <v>351.6394767695225</v>
      </c>
      <c r="Q20" s="87">
        <v>361.68150350703746</v>
      </c>
    </row>
    <row r="21" spans="1:17" x14ac:dyDescent="0.25">
      <c r="A21" s="88" t="s">
        <v>28</v>
      </c>
      <c r="B21" s="87">
        <v>304.95833686057142</v>
      </c>
      <c r="C21" s="87">
        <v>461.03127999999998</v>
      </c>
      <c r="D21" s="87">
        <v>297.10969999999998</v>
      </c>
      <c r="E21" s="87">
        <v>143.85512000000003</v>
      </c>
      <c r="F21" s="87">
        <v>134.06994000000006</v>
      </c>
      <c r="G21" s="87">
        <v>112.73469310186735</v>
      </c>
      <c r="H21" s="87">
        <v>215.85855000000001</v>
      </c>
      <c r="I21" s="87">
        <v>167.35781</v>
      </c>
      <c r="J21" s="87">
        <v>141.39013000000003</v>
      </c>
      <c r="K21" s="87">
        <v>304.96120000000008</v>
      </c>
      <c r="L21" s="87">
        <v>212.47632655544027</v>
      </c>
      <c r="M21" s="87">
        <v>393.61664808471807</v>
      </c>
      <c r="N21" s="87">
        <v>187.25798319697725</v>
      </c>
      <c r="O21" s="87">
        <v>2.29292166362427</v>
      </c>
      <c r="P21" s="87">
        <v>5.3501874207789797</v>
      </c>
      <c r="Q21" s="87">
        <v>5.3501107466055942</v>
      </c>
    </row>
    <row r="22" spans="1:17" x14ac:dyDescent="0.25">
      <c r="A22" s="88" t="s">
        <v>66</v>
      </c>
      <c r="B22" s="87">
        <v>5562.1805042541582</v>
      </c>
      <c r="C22" s="87">
        <v>5863.3497549086633</v>
      </c>
      <c r="D22" s="87">
        <v>5589.6593405302374</v>
      </c>
      <c r="E22" s="87">
        <v>6188.7764513404636</v>
      </c>
      <c r="F22" s="87">
        <v>5524.0088812473141</v>
      </c>
      <c r="G22" s="87">
        <v>4044.1441498431254</v>
      </c>
      <c r="H22" s="87">
        <v>4278.2972346829301</v>
      </c>
      <c r="I22" s="87">
        <v>3907.7221867659068</v>
      </c>
      <c r="J22" s="87">
        <v>4322.9812238493032</v>
      </c>
      <c r="K22" s="87">
        <v>3821.3767864714882</v>
      </c>
      <c r="L22" s="87">
        <v>4144.4318409961106</v>
      </c>
      <c r="M22" s="87">
        <v>3687.8710633858764</v>
      </c>
      <c r="N22" s="87">
        <v>4035.8622316558722</v>
      </c>
      <c r="O22" s="87">
        <v>5444.0011219872113</v>
      </c>
      <c r="P22" s="87">
        <v>4732.0581490202785</v>
      </c>
      <c r="Q22" s="87">
        <v>5018.896774726436</v>
      </c>
    </row>
    <row r="23" spans="1:17" x14ac:dyDescent="0.25">
      <c r="A23" s="88" t="s">
        <v>25</v>
      </c>
      <c r="B23" s="87">
        <v>27.56244789550049</v>
      </c>
      <c r="C23" s="87">
        <v>24.394110000000001</v>
      </c>
      <c r="D23" s="87">
        <v>3.0000399999999998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1545.3331813988352</v>
      </c>
      <c r="C24" s="87">
        <v>1518.5181599999987</v>
      </c>
      <c r="D24" s="87">
        <v>1535.503380000001</v>
      </c>
      <c r="E24" s="87">
        <v>1571.7156799999984</v>
      </c>
      <c r="F24" s="87">
        <v>1601.6935199999987</v>
      </c>
      <c r="G24" s="87">
        <v>1327.9585355641543</v>
      </c>
      <c r="H24" s="87">
        <v>947.21827000000053</v>
      </c>
      <c r="I24" s="87">
        <v>1051.8059899999994</v>
      </c>
      <c r="J24" s="87">
        <v>987.08812000000012</v>
      </c>
      <c r="K24" s="87">
        <v>1136.8967399999999</v>
      </c>
      <c r="L24" s="87">
        <v>1285.2057113098936</v>
      </c>
      <c r="M24" s="87">
        <v>1019.6319905166397</v>
      </c>
      <c r="N24" s="87">
        <v>994.74449330160826</v>
      </c>
      <c r="O24" s="87">
        <v>1215.0809790549733</v>
      </c>
      <c r="P24" s="87">
        <v>1096.6125370756833</v>
      </c>
      <c r="Q24" s="87">
        <v>1166.8330696640398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191.67389172813913</v>
      </c>
      <c r="N25" s="87">
        <v>166.40364976856605</v>
      </c>
      <c r="O25" s="87">
        <v>0</v>
      </c>
      <c r="P25" s="87">
        <v>68.835455622816426</v>
      </c>
      <c r="Q25" s="87">
        <v>95.15635570576525</v>
      </c>
    </row>
    <row r="26" spans="1:17" x14ac:dyDescent="0.25">
      <c r="A26" s="86" t="s">
        <v>85</v>
      </c>
      <c r="B26" s="85">
        <f t="shared" ref="B26" si="6">SUM(B27:B36)</f>
        <v>22975.99002336579</v>
      </c>
      <c r="C26" s="85">
        <f t="shared" ref="C26:Q26" si="7">SUM(C27:C36)</f>
        <v>23346.954649283973</v>
      </c>
      <c r="D26" s="85">
        <f t="shared" si="7"/>
        <v>23474.80990586898</v>
      </c>
      <c r="E26" s="85">
        <f t="shared" si="7"/>
        <v>23022.775004820985</v>
      </c>
      <c r="F26" s="85">
        <f t="shared" si="7"/>
        <v>22665.394615367826</v>
      </c>
      <c r="G26" s="85">
        <f t="shared" si="7"/>
        <v>22633.633596526641</v>
      </c>
      <c r="H26" s="85">
        <f t="shared" si="7"/>
        <v>21918.341594804348</v>
      </c>
      <c r="I26" s="85">
        <f t="shared" si="7"/>
        <v>21437.32305376777</v>
      </c>
      <c r="J26" s="85">
        <f t="shared" si="7"/>
        <v>20518.705136907745</v>
      </c>
      <c r="K26" s="85">
        <f t="shared" si="7"/>
        <v>17173.635200083419</v>
      </c>
      <c r="L26" s="85">
        <f t="shared" si="7"/>
        <v>18606.222151528134</v>
      </c>
      <c r="M26" s="85">
        <f t="shared" si="7"/>
        <v>18414.645789282375</v>
      </c>
      <c r="N26" s="85">
        <f t="shared" si="7"/>
        <v>18165.521531123748</v>
      </c>
      <c r="O26" s="85">
        <f t="shared" si="7"/>
        <v>18273.429984670562</v>
      </c>
      <c r="P26" s="85">
        <f t="shared" si="7"/>
        <v>17514.486090795239</v>
      </c>
      <c r="Q26" s="85">
        <f t="shared" si="7"/>
        <v>18204.800229064109</v>
      </c>
    </row>
    <row r="27" spans="1:17" x14ac:dyDescent="0.25">
      <c r="A27" s="84" t="s">
        <v>33</v>
      </c>
      <c r="B27" s="83">
        <v>2145.170774650976</v>
      </c>
      <c r="C27" s="83">
        <v>2095.887983861885</v>
      </c>
      <c r="D27" s="83">
        <v>1680.3116294883002</v>
      </c>
      <c r="E27" s="83">
        <v>1662.7619664715528</v>
      </c>
      <c r="F27" s="83">
        <v>1697.4384880492617</v>
      </c>
      <c r="G27" s="83">
        <v>2016.8511925449475</v>
      </c>
      <c r="H27" s="83">
        <v>2204.72894209891</v>
      </c>
      <c r="I27" s="83">
        <v>2261.5328302908447</v>
      </c>
      <c r="J27" s="83">
        <v>1920.5753734721209</v>
      </c>
      <c r="K27" s="83">
        <v>1215.7992120340962</v>
      </c>
      <c r="L27" s="83">
        <v>1865.5040137708606</v>
      </c>
      <c r="M27" s="83">
        <v>1730.9516976869709</v>
      </c>
      <c r="N27" s="83">
        <v>1562.3693753400121</v>
      </c>
      <c r="O27" s="83">
        <v>1146.6574697314682</v>
      </c>
      <c r="P27" s="83">
        <v>1343.0640385242618</v>
      </c>
      <c r="Q27" s="83">
        <v>2069.4210789208601</v>
      </c>
    </row>
    <row r="28" spans="1:17" x14ac:dyDescent="0.25">
      <c r="A28" s="84" t="s">
        <v>47</v>
      </c>
      <c r="B28" s="83">
        <v>1943.9911118196485</v>
      </c>
      <c r="C28" s="83">
        <v>1682.5507400000001</v>
      </c>
      <c r="D28" s="83">
        <v>1973.1874300000002</v>
      </c>
      <c r="E28" s="83">
        <v>1926.5877700000001</v>
      </c>
      <c r="F28" s="83">
        <v>1747.1499899999999</v>
      </c>
      <c r="G28" s="83">
        <v>1616.7927755960366</v>
      </c>
      <c r="H28" s="83">
        <v>1690.5470099999998</v>
      </c>
      <c r="I28" s="83">
        <v>1679.0622899999998</v>
      </c>
      <c r="J28" s="83">
        <v>1778.04276</v>
      </c>
      <c r="K28" s="83">
        <v>1640.9977000000001</v>
      </c>
      <c r="L28" s="83">
        <v>1499.5000263243994</v>
      </c>
      <c r="M28" s="83">
        <v>1358.6033080361897</v>
      </c>
      <c r="N28" s="83">
        <v>1118.0667902756388</v>
      </c>
      <c r="O28" s="83">
        <v>1149.2152281079168</v>
      </c>
      <c r="P28" s="83">
        <v>1167.3110685193296</v>
      </c>
      <c r="Q28" s="83">
        <v>1209.4038427902283</v>
      </c>
    </row>
    <row r="29" spans="1:17" x14ac:dyDescent="0.25">
      <c r="A29" s="84" t="s">
        <v>30</v>
      </c>
      <c r="B29" s="83">
        <v>1008.5988419304817</v>
      </c>
      <c r="C29" s="83">
        <v>1045.2291424122186</v>
      </c>
      <c r="D29" s="83">
        <v>699.58024824475535</v>
      </c>
      <c r="E29" s="83">
        <v>546.61455900961914</v>
      </c>
      <c r="F29" s="83">
        <v>496.11729978504491</v>
      </c>
      <c r="G29" s="83">
        <v>496.48519775240339</v>
      </c>
      <c r="H29" s="83">
        <v>523.82178923892889</v>
      </c>
      <c r="I29" s="83">
        <v>431.46155834859246</v>
      </c>
      <c r="J29" s="83">
        <v>447.91947201034753</v>
      </c>
      <c r="K29" s="83">
        <v>326.27886285732188</v>
      </c>
      <c r="L29" s="83">
        <v>325.87755423935721</v>
      </c>
      <c r="M29" s="83">
        <v>281.768368376951</v>
      </c>
      <c r="N29" s="83">
        <v>254.90805529420476</v>
      </c>
      <c r="O29" s="83">
        <v>416.26974096953057</v>
      </c>
      <c r="P29" s="83">
        <v>362.36446249350706</v>
      </c>
      <c r="Q29" s="83">
        <v>319.53248212160679</v>
      </c>
    </row>
    <row r="30" spans="1:17" x14ac:dyDescent="0.25">
      <c r="A30" s="84" t="s">
        <v>68</v>
      </c>
      <c r="B30" s="83">
        <v>1044.1014925274333</v>
      </c>
      <c r="C30" s="83">
        <v>1387.8372756242613</v>
      </c>
      <c r="D30" s="83">
        <v>1718.3626671758677</v>
      </c>
      <c r="E30" s="83">
        <v>1627.9936734020127</v>
      </c>
      <c r="F30" s="83">
        <v>1509.2519466763013</v>
      </c>
      <c r="G30" s="83">
        <v>1415.4018652234752</v>
      </c>
      <c r="H30" s="83">
        <v>1430.2603828491581</v>
      </c>
      <c r="I30" s="83">
        <v>1214.9569560652585</v>
      </c>
      <c r="J30" s="83">
        <v>1059.5210181390269</v>
      </c>
      <c r="K30" s="83">
        <v>845.34982230644096</v>
      </c>
      <c r="L30" s="83">
        <v>765.02842744485406</v>
      </c>
      <c r="M30" s="83">
        <v>775.10431361399162</v>
      </c>
      <c r="N30" s="83">
        <v>732.1754382561503</v>
      </c>
      <c r="O30" s="83">
        <v>789.3136140042169</v>
      </c>
      <c r="P30" s="83">
        <v>716.38233911112923</v>
      </c>
      <c r="Q30" s="83">
        <v>817.57238003321913</v>
      </c>
    </row>
    <row r="31" spans="1:17" x14ac:dyDescent="0.25">
      <c r="A31" s="84" t="s">
        <v>29</v>
      </c>
      <c r="B31" s="83">
        <v>611.14579716411572</v>
      </c>
      <c r="C31" s="83">
        <v>542.46280619238473</v>
      </c>
      <c r="D31" s="83">
        <v>483.67963063442789</v>
      </c>
      <c r="E31" s="83">
        <v>488.27074311603565</v>
      </c>
      <c r="F31" s="83">
        <v>473.48640330688772</v>
      </c>
      <c r="G31" s="83">
        <v>489.8000061005456</v>
      </c>
      <c r="H31" s="83">
        <v>489.58756591999918</v>
      </c>
      <c r="I31" s="83">
        <v>483.53584281691781</v>
      </c>
      <c r="J31" s="83">
        <v>405.99523878778268</v>
      </c>
      <c r="K31" s="83">
        <v>365.85716943368914</v>
      </c>
      <c r="L31" s="83">
        <v>281.84150594691232</v>
      </c>
      <c r="M31" s="83">
        <v>289.62336827220543</v>
      </c>
      <c r="N31" s="83">
        <v>235.82428079951296</v>
      </c>
      <c r="O31" s="83">
        <v>140.12349380436547</v>
      </c>
      <c r="P31" s="83">
        <v>105.12740961758391</v>
      </c>
      <c r="Q31" s="83">
        <v>129.48105362211254</v>
      </c>
    </row>
    <row r="32" spans="1:17" x14ac:dyDescent="0.25">
      <c r="A32" s="84" t="s">
        <v>28</v>
      </c>
      <c r="B32" s="83">
        <v>470.04860066320987</v>
      </c>
      <c r="C32" s="83">
        <v>765.07381000000009</v>
      </c>
      <c r="D32" s="83">
        <v>834.67145000000005</v>
      </c>
      <c r="E32" s="83">
        <v>816.07179999999994</v>
      </c>
      <c r="F32" s="83">
        <v>892.73070000000007</v>
      </c>
      <c r="G32" s="83">
        <v>779.78462328645082</v>
      </c>
      <c r="H32" s="83">
        <v>772.34406999999999</v>
      </c>
      <c r="I32" s="83">
        <v>677.15449000000001</v>
      </c>
      <c r="J32" s="83">
        <v>632.10900000000004</v>
      </c>
      <c r="K32" s="83">
        <v>538.12424999999996</v>
      </c>
      <c r="L32" s="83">
        <v>548.00896666264725</v>
      </c>
      <c r="M32" s="83">
        <v>539.60206695534794</v>
      </c>
      <c r="N32" s="83">
        <v>528.89787156807324</v>
      </c>
      <c r="O32" s="83">
        <v>568.6445725788152</v>
      </c>
      <c r="P32" s="83">
        <v>534.25087696405592</v>
      </c>
      <c r="Q32" s="83">
        <v>457.81998865080499</v>
      </c>
    </row>
    <row r="33" spans="1:17" x14ac:dyDescent="0.25">
      <c r="A33" s="84" t="s">
        <v>66</v>
      </c>
      <c r="B33" s="83">
        <v>6492.5415847237691</v>
      </c>
      <c r="C33" s="83">
        <v>6775.0432379727436</v>
      </c>
      <c r="D33" s="83">
        <v>6954.8824863932987</v>
      </c>
      <c r="E33" s="83">
        <v>6882.2780894003372</v>
      </c>
      <c r="F33" s="83">
        <v>6339.0552844809727</v>
      </c>
      <c r="G33" s="83">
        <v>5496.8413210514609</v>
      </c>
      <c r="H33" s="83">
        <v>4817.236640794843</v>
      </c>
      <c r="I33" s="83">
        <v>4880.4176081601818</v>
      </c>
      <c r="J33" s="83">
        <v>4878.9673509150944</v>
      </c>
      <c r="K33" s="83">
        <v>4213.6557026524142</v>
      </c>
      <c r="L33" s="83">
        <v>4827.1770816094831</v>
      </c>
      <c r="M33" s="83">
        <v>4793.2797082519419</v>
      </c>
      <c r="N33" s="83">
        <v>5425.9277619803961</v>
      </c>
      <c r="O33" s="83">
        <v>6172.8555170317968</v>
      </c>
      <c r="P33" s="83">
        <v>5701.6745348280656</v>
      </c>
      <c r="Q33" s="83">
        <v>5741.5819703516081</v>
      </c>
    </row>
    <row r="34" spans="1:17" x14ac:dyDescent="0.25">
      <c r="A34" s="84" t="s">
        <v>25</v>
      </c>
      <c r="B34" s="83">
        <v>1054.1170262832111</v>
      </c>
      <c r="C34" s="83">
        <v>975.21119999999996</v>
      </c>
      <c r="D34" s="83">
        <v>1058.9999600000001</v>
      </c>
      <c r="E34" s="83">
        <v>999.1350000000001</v>
      </c>
      <c r="F34" s="83">
        <v>1018.19895</v>
      </c>
      <c r="G34" s="83">
        <v>990.64585772159558</v>
      </c>
      <c r="H34" s="83">
        <v>986.20003999999994</v>
      </c>
      <c r="I34" s="83">
        <v>947.18967000000009</v>
      </c>
      <c r="J34" s="83">
        <v>888.19623000000001</v>
      </c>
      <c r="K34" s="83">
        <v>656.49860000000001</v>
      </c>
      <c r="L34" s="83">
        <v>766.16985630770796</v>
      </c>
      <c r="M34" s="83">
        <v>838.99396850358494</v>
      </c>
      <c r="N34" s="83">
        <v>837.77540614882503</v>
      </c>
      <c r="O34" s="83">
        <v>804.57865966240399</v>
      </c>
      <c r="P34" s="83">
        <v>732.29472155585654</v>
      </c>
      <c r="Q34" s="83">
        <v>803.11962363773137</v>
      </c>
    </row>
    <row r="35" spans="1:17" x14ac:dyDescent="0.25">
      <c r="A35" s="84" t="s">
        <v>23</v>
      </c>
      <c r="B35" s="83">
        <v>0</v>
      </c>
      <c r="C35" s="83">
        <v>0</v>
      </c>
      <c r="D35" s="83">
        <v>0</v>
      </c>
      <c r="E35" s="83">
        <v>0</v>
      </c>
      <c r="F35" s="83">
        <v>0</v>
      </c>
      <c r="G35" s="83">
        <v>235.04962398571615</v>
      </c>
      <c r="H35" s="83">
        <v>221.58657999999991</v>
      </c>
      <c r="I35" s="83">
        <v>201.09963000000016</v>
      </c>
      <c r="J35" s="83">
        <v>219.12076000000002</v>
      </c>
      <c r="K35" s="83">
        <v>201.91161999999986</v>
      </c>
      <c r="L35" s="83">
        <v>157.59150370208954</v>
      </c>
      <c r="M35" s="83">
        <v>123.79531673778979</v>
      </c>
      <c r="N35" s="83">
        <v>141.32484333734408</v>
      </c>
      <c r="O35" s="83">
        <v>165.94931557981181</v>
      </c>
      <c r="P35" s="83">
        <v>158.83314936742818</v>
      </c>
      <c r="Q35" s="83">
        <v>142.28220762786373</v>
      </c>
    </row>
    <row r="36" spans="1:17" x14ac:dyDescent="0.25">
      <c r="A36" s="82" t="s">
        <v>21</v>
      </c>
      <c r="B36" s="81">
        <v>8206.2747936029427</v>
      </c>
      <c r="C36" s="81">
        <v>8077.6584532204797</v>
      </c>
      <c r="D36" s="81">
        <v>8071.1344039323303</v>
      </c>
      <c r="E36" s="81">
        <v>8073.0614034214277</v>
      </c>
      <c r="F36" s="81">
        <v>8491.9655530693599</v>
      </c>
      <c r="G36" s="81">
        <v>9095.9811332640056</v>
      </c>
      <c r="H36" s="81">
        <v>8782.0285739025076</v>
      </c>
      <c r="I36" s="81">
        <v>8660.912178085975</v>
      </c>
      <c r="J36" s="81">
        <v>8288.2579335833725</v>
      </c>
      <c r="K36" s="81">
        <v>7169.1622607994568</v>
      </c>
      <c r="L36" s="81">
        <v>7569.523215519821</v>
      </c>
      <c r="M36" s="81">
        <v>7682.9236728474016</v>
      </c>
      <c r="N36" s="81">
        <v>7328.2517081235892</v>
      </c>
      <c r="O36" s="81">
        <v>6919.8223732002343</v>
      </c>
      <c r="P36" s="81">
        <v>6693.1834898140187</v>
      </c>
      <c r="Q36" s="81">
        <v>6514.5856013080747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84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0.99999999999999989</v>
      </c>
      <c r="C40" s="77">
        <f t="shared" si="8"/>
        <v>1</v>
      </c>
      <c r="D40" s="77">
        <f t="shared" si="8"/>
        <v>1</v>
      </c>
      <c r="E40" s="77">
        <f t="shared" si="8"/>
        <v>0.99999999999999989</v>
      </c>
      <c r="F40" s="77">
        <f t="shared" si="8"/>
        <v>1</v>
      </c>
      <c r="G40" s="77">
        <f t="shared" si="8"/>
        <v>0.99999999999999989</v>
      </c>
      <c r="H40" s="77">
        <f t="shared" si="8"/>
        <v>1</v>
      </c>
      <c r="I40" s="77">
        <f t="shared" si="8"/>
        <v>1</v>
      </c>
      <c r="J40" s="77">
        <f t="shared" si="8"/>
        <v>1</v>
      </c>
      <c r="K40" s="77">
        <f t="shared" si="8"/>
        <v>1</v>
      </c>
      <c r="L40" s="77">
        <f t="shared" si="8"/>
        <v>1</v>
      </c>
      <c r="M40" s="77">
        <f t="shared" si="8"/>
        <v>1</v>
      </c>
      <c r="N40" s="77">
        <f t="shared" si="8"/>
        <v>1</v>
      </c>
      <c r="O40" s="77">
        <f t="shared" si="8"/>
        <v>1</v>
      </c>
      <c r="P40" s="77">
        <f t="shared" si="8"/>
        <v>1</v>
      </c>
      <c r="Q40" s="77">
        <f t="shared" si="8"/>
        <v>1</v>
      </c>
    </row>
    <row r="41" spans="1:17" x14ac:dyDescent="0.25">
      <c r="A41" s="76" t="s">
        <v>83</v>
      </c>
      <c r="B41" s="75">
        <f t="shared" ref="B41:Q41" si="9">IF(B6=0,0,B6/B$5)</f>
        <v>1.1628188492409854E-2</v>
      </c>
      <c r="C41" s="75">
        <f t="shared" si="9"/>
        <v>1.1821780254081937E-2</v>
      </c>
      <c r="D41" s="75">
        <f t="shared" si="9"/>
        <v>1.1734692672927739E-2</v>
      </c>
      <c r="E41" s="75">
        <f t="shared" si="9"/>
        <v>1.1815487635080444E-2</v>
      </c>
      <c r="F41" s="75">
        <f t="shared" si="9"/>
        <v>1.172372756927386E-2</v>
      </c>
      <c r="G41" s="75">
        <f t="shared" si="9"/>
        <v>1.0585316147923811E-2</v>
      </c>
      <c r="H41" s="75">
        <f t="shared" si="9"/>
        <v>1.0567538799923355E-2</v>
      </c>
      <c r="I41" s="75">
        <f t="shared" si="9"/>
        <v>1.0527811312724783E-2</v>
      </c>
      <c r="J41" s="75">
        <f t="shared" si="9"/>
        <v>1.0676736584719753E-2</v>
      </c>
      <c r="K41" s="75">
        <f t="shared" si="9"/>
        <v>1.0995358028180404E-2</v>
      </c>
      <c r="L41" s="75">
        <f t="shared" si="9"/>
        <v>1.0862512001578402E-2</v>
      </c>
      <c r="M41" s="75">
        <f t="shared" si="9"/>
        <v>1.0668142721692555E-2</v>
      </c>
      <c r="N41" s="75">
        <f t="shared" si="9"/>
        <v>1.0899337299238476E-2</v>
      </c>
      <c r="O41" s="75">
        <f t="shared" si="9"/>
        <v>1.0660509864893551E-2</v>
      </c>
      <c r="P41" s="75">
        <f t="shared" si="9"/>
        <v>1.0614260932119843E-2</v>
      </c>
      <c r="Q41" s="75">
        <f t="shared" si="9"/>
        <v>1.0625645940427166E-2</v>
      </c>
    </row>
    <row r="42" spans="1:17" x14ac:dyDescent="0.25">
      <c r="A42" s="76" t="s">
        <v>82</v>
      </c>
      <c r="B42" s="75">
        <f t="shared" ref="B42:Q42" si="10">IF(B7=0,0,B7/B$5)</f>
        <v>1.8937499320275508E-2</v>
      </c>
      <c r="C42" s="75">
        <f t="shared" si="10"/>
        <v>1.9472075386840114E-2</v>
      </c>
      <c r="D42" s="75">
        <f t="shared" si="10"/>
        <v>1.8795685924639025E-2</v>
      </c>
      <c r="E42" s="75">
        <f t="shared" si="10"/>
        <v>1.9217100713334032E-2</v>
      </c>
      <c r="F42" s="75">
        <f t="shared" si="10"/>
        <v>1.8407303988038488E-2</v>
      </c>
      <c r="G42" s="75">
        <f t="shared" si="10"/>
        <v>1.7519119205641257E-2</v>
      </c>
      <c r="H42" s="75">
        <f t="shared" si="10"/>
        <v>1.6768610745627254E-2</v>
      </c>
      <c r="I42" s="75">
        <f t="shared" si="10"/>
        <v>1.7352827065253019E-2</v>
      </c>
      <c r="J42" s="75">
        <f t="shared" si="10"/>
        <v>1.8785173193218693E-2</v>
      </c>
      <c r="K42" s="75">
        <f t="shared" si="10"/>
        <v>1.8510270502527595E-2</v>
      </c>
      <c r="L42" s="75">
        <f t="shared" si="10"/>
        <v>1.7428210987563614E-2</v>
      </c>
      <c r="M42" s="75">
        <f t="shared" si="10"/>
        <v>1.7745685575402053E-2</v>
      </c>
      <c r="N42" s="75">
        <f t="shared" si="10"/>
        <v>1.8040351251164412E-2</v>
      </c>
      <c r="O42" s="75">
        <f t="shared" si="10"/>
        <v>1.8821200247363397E-2</v>
      </c>
      <c r="P42" s="75">
        <f t="shared" si="10"/>
        <v>1.9778399652859002E-2</v>
      </c>
      <c r="Q42" s="75">
        <f t="shared" si="10"/>
        <v>1.9582842897353455E-2</v>
      </c>
    </row>
    <row r="43" spans="1:17" x14ac:dyDescent="0.25">
      <c r="A43" s="76" t="s">
        <v>81</v>
      </c>
      <c r="B43" s="75">
        <f t="shared" ref="B43:Q43" si="11">IF(B8=0,0,B8/B$5)</f>
        <v>2.5620219179983736E-2</v>
      </c>
      <c r="C43" s="75">
        <f t="shared" si="11"/>
        <v>2.5113145732002171E-2</v>
      </c>
      <c r="D43" s="75">
        <f t="shared" si="11"/>
        <v>2.5144949956663307E-2</v>
      </c>
      <c r="E43" s="75">
        <f t="shared" si="11"/>
        <v>2.523096306934771E-2</v>
      </c>
      <c r="F43" s="75">
        <f t="shared" si="11"/>
        <v>2.5474093754475947E-2</v>
      </c>
      <c r="G43" s="75">
        <f t="shared" si="11"/>
        <v>2.4930834503241198E-2</v>
      </c>
      <c r="H43" s="75">
        <f t="shared" si="11"/>
        <v>2.5577411180959707E-2</v>
      </c>
      <c r="I43" s="75">
        <f t="shared" si="11"/>
        <v>2.5504609483897423E-2</v>
      </c>
      <c r="J43" s="75">
        <f t="shared" si="11"/>
        <v>2.4869409769746446E-2</v>
      </c>
      <c r="K43" s="75">
        <f t="shared" si="11"/>
        <v>2.5764693016041295E-2</v>
      </c>
      <c r="L43" s="75">
        <f t="shared" si="11"/>
        <v>2.5956201547746541E-2</v>
      </c>
      <c r="M43" s="75">
        <f t="shared" si="11"/>
        <v>2.5251259248393193E-2</v>
      </c>
      <c r="N43" s="75">
        <f t="shared" si="11"/>
        <v>2.5815687298462286E-2</v>
      </c>
      <c r="O43" s="75">
        <f t="shared" si="11"/>
        <v>2.5298888734066514E-2</v>
      </c>
      <c r="P43" s="75">
        <f t="shared" si="11"/>
        <v>2.5145799522173155E-2</v>
      </c>
      <c r="Q43" s="75">
        <f t="shared" si="11"/>
        <v>2.5726956841974655E-2</v>
      </c>
    </row>
    <row r="44" spans="1:17" x14ac:dyDescent="0.25">
      <c r="A44" s="76" t="s">
        <v>80</v>
      </c>
      <c r="B44" s="75">
        <f t="shared" ref="B44:Q44" si="12">IF(B9=0,0,B9/B$5)</f>
        <v>2.7654708537931446E-2</v>
      </c>
      <c r="C44" s="75">
        <f t="shared" si="12"/>
        <v>2.8413420570104753E-2</v>
      </c>
      <c r="D44" s="75">
        <f t="shared" si="12"/>
        <v>2.7724715995755555E-2</v>
      </c>
      <c r="E44" s="75">
        <f t="shared" si="12"/>
        <v>2.8492852462024178E-2</v>
      </c>
      <c r="F44" s="75">
        <f t="shared" si="12"/>
        <v>2.7340210516690555E-2</v>
      </c>
      <c r="G44" s="75">
        <f t="shared" si="12"/>
        <v>2.5137170364253992E-2</v>
      </c>
      <c r="H44" s="75">
        <f t="shared" si="12"/>
        <v>2.4052927297005405E-2</v>
      </c>
      <c r="I44" s="75">
        <f t="shared" si="12"/>
        <v>2.4826484493193274E-2</v>
      </c>
      <c r="J44" s="75">
        <f t="shared" si="12"/>
        <v>2.6917747169591923E-2</v>
      </c>
      <c r="K44" s="75">
        <f t="shared" si="12"/>
        <v>2.6861259670507676E-2</v>
      </c>
      <c r="L44" s="75">
        <f t="shared" si="12"/>
        <v>2.5090347428224097E-2</v>
      </c>
      <c r="M44" s="75">
        <f t="shared" si="12"/>
        <v>2.5193663773488261E-2</v>
      </c>
      <c r="N44" s="75">
        <f t="shared" si="12"/>
        <v>2.576930148091517E-2</v>
      </c>
      <c r="O44" s="75">
        <f t="shared" si="12"/>
        <v>2.7654617916473702E-2</v>
      </c>
      <c r="P44" s="75">
        <f t="shared" si="12"/>
        <v>2.911348521459842E-2</v>
      </c>
      <c r="Q44" s="75">
        <f t="shared" si="12"/>
        <v>2.912073758213457E-2</v>
      </c>
    </row>
    <row r="45" spans="1:17" x14ac:dyDescent="0.25">
      <c r="A45" s="76" t="s">
        <v>79</v>
      </c>
      <c r="B45" s="75">
        <f t="shared" ref="B45:Q45" si="13">IF(B10=0,0,B10/B$5)</f>
        <v>1.8489947380382021E-2</v>
      </c>
      <c r="C45" s="75">
        <f t="shared" si="13"/>
        <v>1.8930979458778009E-2</v>
      </c>
      <c r="D45" s="75">
        <f t="shared" si="13"/>
        <v>1.8999297865166607E-2</v>
      </c>
      <c r="E45" s="75">
        <f t="shared" si="13"/>
        <v>1.9134713462798988E-2</v>
      </c>
      <c r="F45" s="75">
        <f t="shared" si="13"/>
        <v>1.8577357257900308E-2</v>
      </c>
      <c r="G45" s="75">
        <f t="shared" si="13"/>
        <v>1.6374010088353964E-2</v>
      </c>
      <c r="H45" s="75">
        <f t="shared" si="13"/>
        <v>1.6139423090751656E-2</v>
      </c>
      <c r="I45" s="75">
        <f t="shared" si="13"/>
        <v>1.5907642259296185E-2</v>
      </c>
      <c r="J45" s="75">
        <f t="shared" si="13"/>
        <v>1.6555677708619269E-2</v>
      </c>
      <c r="K45" s="75">
        <f t="shared" si="13"/>
        <v>1.6718131518905187E-2</v>
      </c>
      <c r="L45" s="75">
        <f t="shared" si="13"/>
        <v>1.6194783860708235E-2</v>
      </c>
      <c r="M45" s="75">
        <f t="shared" si="13"/>
        <v>1.5828499846860113E-2</v>
      </c>
      <c r="N45" s="75">
        <f t="shared" si="13"/>
        <v>1.620608890942386E-2</v>
      </c>
      <c r="O45" s="75">
        <f t="shared" si="13"/>
        <v>1.6699020833472494E-2</v>
      </c>
      <c r="P45" s="75">
        <f t="shared" si="13"/>
        <v>1.6801147420085979E-2</v>
      </c>
      <c r="Q45" s="75">
        <f t="shared" si="13"/>
        <v>1.6790841736594179E-2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0.27111685340080821</v>
      </c>
      <c r="C46" s="73">
        <f t="shared" si="14"/>
        <v>0.27669000618705619</v>
      </c>
      <c r="D46" s="73">
        <f t="shared" si="14"/>
        <v>0.26603487632753142</v>
      </c>
      <c r="E46" s="73">
        <f t="shared" si="14"/>
        <v>0.27348626311501606</v>
      </c>
      <c r="F46" s="73">
        <f t="shared" si="14"/>
        <v>0.26575875151125639</v>
      </c>
      <c r="G46" s="73">
        <f t="shared" si="14"/>
        <v>0.22947578231497945</v>
      </c>
      <c r="H46" s="73">
        <f t="shared" si="14"/>
        <v>0.23113821465882031</v>
      </c>
      <c r="I46" s="73">
        <f t="shared" si="14"/>
        <v>0.22821994532663714</v>
      </c>
      <c r="J46" s="73">
        <f t="shared" si="14"/>
        <v>0.23646788426941204</v>
      </c>
      <c r="K46" s="73">
        <f t="shared" si="14"/>
        <v>0.25119011907675443</v>
      </c>
      <c r="L46" s="73">
        <f t="shared" si="14"/>
        <v>0.25064316923547558</v>
      </c>
      <c r="M46" s="73">
        <f t="shared" si="14"/>
        <v>0.24201469833533093</v>
      </c>
      <c r="N46" s="73">
        <f t="shared" si="14"/>
        <v>0.24806605095823581</v>
      </c>
      <c r="O46" s="73">
        <f t="shared" si="14"/>
        <v>0.27386781773001562</v>
      </c>
      <c r="P46" s="73">
        <f t="shared" si="14"/>
        <v>0.25775707022375915</v>
      </c>
      <c r="Q46" s="73">
        <f t="shared" si="14"/>
        <v>0.26247874342853533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0.6265525836882091</v>
      </c>
      <c r="C47" s="71">
        <f t="shared" si="15"/>
        <v>0.61955859241113687</v>
      </c>
      <c r="D47" s="71">
        <f t="shared" si="15"/>
        <v>0.63156578125731633</v>
      </c>
      <c r="E47" s="71">
        <f t="shared" si="15"/>
        <v>0.6226226195423985</v>
      </c>
      <c r="F47" s="71">
        <f t="shared" si="15"/>
        <v>0.63271855540236444</v>
      </c>
      <c r="G47" s="71">
        <f t="shared" si="15"/>
        <v>0.67597776737560622</v>
      </c>
      <c r="H47" s="71">
        <f t="shared" si="15"/>
        <v>0.6757558742269123</v>
      </c>
      <c r="I47" s="71">
        <f t="shared" si="15"/>
        <v>0.67766068005899815</v>
      </c>
      <c r="J47" s="71">
        <f t="shared" si="15"/>
        <v>0.66572737130469184</v>
      </c>
      <c r="K47" s="71">
        <f t="shared" si="15"/>
        <v>0.64996016818708346</v>
      </c>
      <c r="L47" s="71">
        <f t="shared" si="15"/>
        <v>0.65382477493870361</v>
      </c>
      <c r="M47" s="71">
        <f t="shared" si="15"/>
        <v>0.66329805049883295</v>
      </c>
      <c r="N47" s="71">
        <f t="shared" si="15"/>
        <v>0.65520318280256007</v>
      </c>
      <c r="O47" s="71">
        <f t="shared" si="15"/>
        <v>0.62699794467371472</v>
      </c>
      <c r="P47" s="71">
        <f t="shared" si="15"/>
        <v>0.64078983703440451</v>
      </c>
      <c r="Q47" s="71">
        <f t="shared" si="15"/>
        <v>0.63567423157298064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1661.1035884587991</v>
      </c>
      <c r="C5" s="96">
        <v>1815.2944499999999</v>
      </c>
      <c r="D5" s="96">
        <v>1768.6790000000001</v>
      </c>
      <c r="E5" s="96">
        <v>1744.3848300000002</v>
      </c>
      <c r="F5" s="96">
        <v>1555.2821799999999</v>
      </c>
      <c r="G5" s="96">
        <v>566.68583637193467</v>
      </c>
      <c r="H5" s="96">
        <v>581.19466</v>
      </c>
      <c r="I5" s="96">
        <v>469.89607000000001</v>
      </c>
      <c r="J5" s="96">
        <v>452.79792999999995</v>
      </c>
      <c r="K5" s="96">
        <v>355.09384999999997</v>
      </c>
      <c r="L5" s="96">
        <v>327.17059607517547</v>
      </c>
      <c r="M5" s="96">
        <v>305.55558478121196</v>
      </c>
      <c r="N5" s="96">
        <v>344.53549595340576</v>
      </c>
      <c r="O5" s="96">
        <v>306.03279837123364</v>
      </c>
      <c r="P5" s="96">
        <v>293.32589440098559</v>
      </c>
      <c r="Q5" s="96">
        <v>359.79774078415738</v>
      </c>
    </row>
    <row r="6" spans="1:17" x14ac:dyDescent="0.25">
      <c r="A6" s="132" t="s">
        <v>83</v>
      </c>
      <c r="B6" s="160">
        <v>66.475258203166661</v>
      </c>
      <c r="C6" s="160">
        <v>72.645780863363939</v>
      </c>
      <c r="D6" s="160">
        <v>70.780289694398434</v>
      </c>
      <c r="E6" s="160">
        <v>69.808067832497571</v>
      </c>
      <c r="F6" s="160">
        <v>62.240419690026016</v>
      </c>
      <c r="G6" s="160">
        <v>22.678048229281856</v>
      </c>
      <c r="H6" s="160">
        <v>23.25867294383967</v>
      </c>
      <c r="I6" s="160">
        <v>18.804644574204435</v>
      </c>
      <c r="J6" s="160">
        <v>18.120398703452658</v>
      </c>
      <c r="K6" s="160">
        <v>14.210405376950403</v>
      </c>
      <c r="L6" s="160">
        <v>13.092952180520003</v>
      </c>
      <c r="M6" s="160">
        <v>12.227946851042789</v>
      </c>
      <c r="N6" s="160">
        <v>13.787873443165944</v>
      </c>
      <c r="O6" s="160">
        <v>12.247044333484672</v>
      </c>
      <c r="P6" s="160">
        <v>11.738530157575394</v>
      </c>
      <c r="Q6" s="160">
        <v>14.398649118405732</v>
      </c>
    </row>
    <row r="7" spans="1:17" x14ac:dyDescent="0.25">
      <c r="A7" s="76" t="s">
        <v>82</v>
      </c>
      <c r="B7" s="159">
        <v>54.543801602598279</v>
      </c>
      <c r="C7" s="159">
        <v>59.60679455455503</v>
      </c>
      <c r="D7" s="159">
        <v>58.076135133865385</v>
      </c>
      <c r="E7" s="159">
        <v>57.278414631792877</v>
      </c>
      <c r="F7" s="159">
        <v>51.069062309764938</v>
      </c>
      <c r="G7" s="159">
        <v>18.607629316333831</v>
      </c>
      <c r="H7" s="159">
        <v>19.084039338535113</v>
      </c>
      <c r="I7" s="159">
        <v>15.429451958321588</v>
      </c>
      <c r="J7" s="159">
        <v>14.868019448986797</v>
      </c>
      <c r="K7" s="159">
        <v>11.659819796472126</v>
      </c>
      <c r="L7" s="159">
        <v>10.742935122477952</v>
      </c>
      <c r="M7" s="159">
        <v>10.03318715982998</v>
      </c>
      <c r="N7" s="159">
        <v>11.313126927725904</v>
      </c>
      <c r="O7" s="159">
        <v>10.048856889013063</v>
      </c>
      <c r="P7" s="159">
        <v>9.6316144882669885</v>
      </c>
      <c r="Q7" s="159">
        <v>11.814276199717524</v>
      </c>
    </row>
    <row r="8" spans="1:17" x14ac:dyDescent="0.25">
      <c r="A8" s="76" t="s">
        <v>81</v>
      </c>
      <c r="B8" s="159">
        <v>39.203357401867507</v>
      </c>
      <c r="C8" s="159">
        <v>42.84238358608642</v>
      </c>
      <c r="D8" s="159">
        <v>41.742222127465737</v>
      </c>
      <c r="E8" s="159">
        <v>41.168860516601121</v>
      </c>
      <c r="F8" s="159">
        <v>36.705888535143544</v>
      </c>
      <c r="G8" s="159">
        <v>13.374233571114939</v>
      </c>
      <c r="H8" s="159">
        <v>13.716653274572112</v>
      </c>
      <c r="I8" s="159">
        <v>11.08991859504364</v>
      </c>
      <c r="J8" s="159">
        <v>10.686388978959259</v>
      </c>
      <c r="K8" s="159">
        <v>8.3804954787143391</v>
      </c>
      <c r="L8" s="159">
        <v>7.7214846192810267</v>
      </c>
      <c r="M8" s="159">
        <v>7.2113532711277974</v>
      </c>
      <c r="N8" s="159">
        <v>8.1313099793029924</v>
      </c>
      <c r="O8" s="159">
        <v>7.2226158889781384</v>
      </c>
      <c r="P8" s="159">
        <v>6.9227229134418975</v>
      </c>
      <c r="Q8" s="159">
        <v>8.4915110185469693</v>
      </c>
    </row>
    <row r="9" spans="1:17" x14ac:dyDescent="0.25">
      <c r="A9" s="76" t="s">
        <v>80</v>
      </c>
      <c r="B9" s="159">
        <v>76.702221003653818</v>
      </c>
      <c r="C9" s="159">
        <v>83.822054842342993</v>
      </c>
      <c r="D9" s="159">
        <v>81.669565031998189</v>
      </c>
      <c r="E9" s="159">
        <v>80.547770575958722</v>
      </c>
      <c r="F9" s="159">
        <v>71.815868873106936</v>
      </c>
      <c r="G9" s="159">
        <v>26.166978726094445</v>
      </c>
      <c r="H9" s="159">
        <v>26.836930319815</v>
      </c>
      <c r="I9" s="159">
        <v>21.697666816389731</v>
      </c>
      <c r="J9" s="159">
        <v>20.90815235013768</v>
      </c>
      <c r="K9" s="159">
        <v>16.396621588788925</v>
      </c>
      <c r="L9" s="159">
        <v>15.107252515984618</v>
      </c>
      <c r="M9" s="159">
        <v>14.109169443510908</v>
      </c>
      <c r="N9" s="159">
        <v>15.909084742114549</v>
      </c>
      <c r="O9" s="159">
        <v>14.131205000174619</v>
      </c>
      <c r="P9" s="159">
        <v>13.544457874125451</v>
      </c>
      <c r="Q9" s="159">
        <v>16.613825905852764</v>
      </c>
    </row>
    <row r="10" spans="1:17" x14ac:dyDescent="0.25">
      <c r="A10" s="129" t="s">
        <v>79</v>
      </c>
      <c r="B10" s="158">
        <v>129.54152880617093</v>
      </c>
      <c r="C10" s="158">
        <v>141.56613706706818</v>
      </c>
      <c r="D10" s="158">
        <v>137.9308209429303</v>
      </c>
      <c r="E10" s="158">
        <v>136.03623475050807</v>
      </c>
      <c r="F10" s="158">
        <v>121.28902298569173</v>
      </c>
      <c r="G10" s="158">
        <v>44.193119626292855</v>
      </c>
      <c r="H10" s="158">
        <v>45.324593429020894</v>
      </c>
      <c r="I10" s="158">
        <v>36.644948401013771</v>
      </c>
      <c r="J10" s="158">
        <v>35.311546191343645</v>
      </c>
      <c r="K10" s="158">
        <v>27.692072016621299</v>
      </c>
      <c r="L10" s="158">
        <v>25.514470915885134</v>
      </c>
      <c r="M10" s="158">
        <v>23.828819504596204</v>
      </c>
      <c r="N10" s="158">
        <v>26.868676453349025</v>
      </c>
      <c r="O10" s="158">
        <v>23.866035111406028</v>
      </c>
      <c r="P10" s="158">
        <v>22.875084409634098</v>
      </c>
      <c r="Q10" s="158">
        <v>28.058905974329118</v>
      </c>
    </row>
    <row r="11" spans="1:17" x14ac:dyDescent="0.25">
      <c r="A11" s="92" t="s">
        <v>125</v>
      </c>
      <c r="B11" s="91">
        <v>15.154510753410273</v>
      </c>
      <c r="C11" s="91">
        <v>13.601441764221793</v>
      </c>
      <c r="D11" s="91">
        <v>10.336125050558572</v>
      </c>
      <c r="E11" s="91">
        <v>10.462911818672845</v>
      </c>
      <c r="F11" s="91">
        <v>10.928450117444061</v>
      </c>
      <c r="G11" s="91">
        <v>6.741607593946159</v>
      </c>
      <c r="H11" s="91">
        <v>5.8435105196362187</v>
      </c>
      <c r="I11" s="91">
        <v>4.1211551193640235</v>
      </c>
      <c r="J11" s="91">
        <v>5.2319469216498939</v>
      </c>
      <c r="K11" s="91">
        <v>3.1670342608878626</v>
      </c>
      <c r="L11" s="91">
        <v>2.7441777200309661</v>
      </c>
      <c r="M11" s="91">
        <v>3.5400523052088548</v>
      </c>
      <c r="N11" s="91">
        <v>2.6610432714807231</v>
      </c>
      <c r="O11" s="91">
        <v>2.4838896367917074</v>
      </c>
      <c r="P11" s="91">
        <v>1.5708369557087907</v>
      </c>
      <c r="Q11" s="91">
        <v>3.2232133713326072</v>
      </c>
    </row>
    <row r="12" spans="1:17" x14ac:dyDescent="0.25">
      <c r="A12" s="92" t="s">
        <v>26</v>
      </c>
      <c r="B12" s="91">
        <v>114.38701805276065</v>
      </c>
      <c r="C12" s="91">
        <v>127.96469530284639</v>
      </c>
      <c r="D12" s="91">
        <v>127.59469589237173</v>
      </c>
      <c r="E12" s="91">
        <v>125.57332293183522</v>
      </c>
      <c r="F12" s="91">
        <v>110.36057286824767</v>
      </c>
      <c r="G12" s="91">
        <v>13.257935887887854</v>
      </c>
      <c r="H12" s="91">
        <v>13.597378028706268</v>
      </c>
      <c r="I12" s="91">
        <v>10.993484520304131</v>
      </c>
      <c r="J12" s="91">
        <v>10.593463857403092</v>
      </c>
      <c r="K12" s="91">
        <v>8.3076216049863891</v>
      </c>
      <c r="L12" s="91">
        <v>7.6543412747655397</v>
      </c>
      <c r="M12" s="91">
        <v>7.1486458513788609</v>
      </c>
      <c r="N12" s="91">
        <v>8.060602936004706</v>
      </c>
      <c r="O12" s="91">
        <v>7.1598105334218083</v>
      </c>
      <c r="P12" s="91">
        <v>6.862525322890229</v>
      </c>
      <c r="Q12" s="91">
        <v>8.4176717922987354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24.193576144458838</v>
      </c>
      <c r="H14" s="157">
        <v>25.883704880678408</v>
      </c>
      <c r="I14" s="157">
        <v>21.530308761345616</v>
      </c>
      <c r="J14" s="157">
        <v>19.486135412290658</v>
      </c>
      <c r="K14" s="157">
        <v>16.217416150747049</v>
      </c>
      <c r="L14" s="157">
        <v>15.11595192108863</v>
      </c>
      <c r="M14" s="157">
        <v>13.14012134800849</v>
      </c>
      <c r="N14" s="157">
        <v>16.147030245863593</v>
      </c>
      <c r="O14" s="157">
        <v>14.222334941192511</v>
      </c>
      <c r="P14" s="157">
        <v>14.441722131035078</v>
      </c>
      <c r="Q14" s="157">
        <v>16.418020810697776</v>
      </c>
    </row>
    <row r="15" spans="1:17" x14ac:dyDescent="0.25">
      <c r="A15" s="156" t="s">
        <v>306</v>
      </c>
      <c r="B15" s="206">
        <v>49.476589354446176</v>
      </c>
      <c r="C15" s="206">
        <v>54.069221621143299</v>
      </c>
      <c r="D15" s="206">
        <v>52.680763072713695</v>
      </c>
      <c r="E15" s="206">
        <v>51.957152166597751</v>
      </c>
      <c r="F15" s="206">
        <v>46.324659271577062</v>
      </c>
      <c r="G15" s="206">
        <v>16.878948798833758</v>
      </c>
      <c r="H15" s="206">
        <v>17.311099516976451</v>
      </c>
      <c r="I15" s="206">
        <v>13.996029540956439</v>
      </c>
      <c r="J15" s="206">
        <v>13.48675506982624</v>
      </c>
      <c r="K15" s="206">
        <v>10.576602639838962</v>
      </c>
      <c r="L15" s="206">
        <v>9.7448981167271356</v>
      </c>
      <c r="M15" s="206">
        <v>9.1010869509976136</v>
      </c>
      <c r="N15" s="206">
        <v>10.262118130232381</v>
      </c>
      <c r="O15" s="206">
        <v>9.1153009355991195</v>
      </c>
      <c r="P15" s="206">
        <v>8.7368210659086003</v>
      </c>
      <c r="Q15" s="206">
        <v>10.716709779642235</v>
      </c>
    </row>
    <row r="16" spans="1:17" x14ac:dyDescent="0.25">
      <c r="A16" s="88" t="s">
        <v>33</v>
      </c>
      <c r="B16" s="87">
        <v>0.11189168697387289</v>
      </c>
      <c r="C16" s="87">
        <v>5.4059459459459447E-2</v>
      </c>
      <c r="D16" s="87">
        <v>0</v>
      </c>
      <c r="E16" s="87">
        <v>0</v>
      </c>
      <c r="F16" s="87">
        <v>0</v>
      </c>
      <c r="G16" s="87">
        <v>0.11189208244100565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2.5605143630994596E-15</v>
      </c>
      <c r="I18" s="87">
        <v>0</v>
      </c>
      <c r="J18" s="87">
        <v>2.56051436309946E-15</v>
      </c>
      <c r="K18" s="87">
        <v>0</v>
      </c>
      <c r="L18" s="87">
        <v>0</v>
      </c>
      <c r="M18" s="87">
        <v>0</v>
      </c>
      <c r="N18" s="87">
        <v>1.28025718154973E-15</v>
      </c>
      <c r="O18" s="87">
        <v>1.2802571815497296E-15</v>
      </c>
      <c r="P18" s="87">
        <v>1.2802571815497296E-15</v>
      </c>
      <c r="Q18" s="87">
        <v>0</v>
      </c>
    </row>
    <row r="19" spans="1:17" x14ac:dyDescent="0.25">
      <c r="A19" s="88" t="s">
        <v>125</v>
      </c>
      <c r="B19" s="87">
        <v>0.75848124037629516</v>
      </c>
      <c r="C19" s="87">
        <v>0.71158632754758622</v>
      </c>
      <c r="D19" s="87">
        <v>0.54449323868841681</v>
      </c>
      <c r="E19" s="87">
        <v>0.53297010642586951</v>
      </c>
      <c r="F19" s="87">
        <v>0.58304953896900347</v>
      </c>
      <c r="G19" s="87">
        <v>0.59333188042569029</v>
      </c>
      <c r="H19" s="87">
        <v>0.49155310633907923</v>
      </c>
      <c r="I19" s="87">
        <v>0.45751305230954747</v>
      </c>
      <c r="J19" s="87">
        <v>0.54406514219370328</v>
      </c>
      <c r="K19" s="87">
        <v>0.36335096748757989</v>
      </c>
      <c r="L19" s="87">
        <v>0.39833275966955412</v>
      </c>
      <c r="M19" s="87">
        <v>0.51172801981207017</v>
      </c>
      <c r="N19" s="87">
        <v>0.31328866139767414</v>
      </c>
      <c r="O19" s="87">
        <v>0.32922468562228541</v>
      </c>
      <c r="P19" s="87">
        <v>0.31897007201790484</v>
      </c>
      <c r="Q19" s="87">
        <v>0.3551764261907791</v>
      </c>
    </row>
    <row r="20" spans="1:17" x14ac:dyDescent="0.25">
      <c r="A20" s="88" t="s">
        <v>29</v>
      </c>
      <c r="B20" s="87">
        <v>7.7463551433606845</v>
      </c>
      <c r="C20" s="87">
        <v>5.4233774774774757</v>
      </c>
      <c r="D20" s="87">
        <v>3.5269396396396391</v>
      </c>
      <c r="E20" s="87">
        <v>4.1302909909909893</v>
      </c>
      <c r="F20" s="87">
        <v>3.0990306306306303</v>
      </c>
      <c r="G20" s="87">
        <v>2.926392914008642</v>
      </c>
      <c r="H20" s="87">
        <v>2.2343792792792789</v>
      </c>
      <c r="I20" s="87">
        <v>1.5493126126126124</v>
      </c>
      <c r="J20" s="87">
        <v>1.2041909909909909</v>
      </c>
      <c r="K20" s="87">
        <v>0.68475405405405376</v>
      </c>
      <c r="L20" s="87">
        <v>0.43035296394068406</v>
      </c>
      <c r="M20" s="87">
        <v>0.25823247827663487</v>
      </c>
      <c r="N20" s="87">
        <v>0.25821136615185736</v>
      </c>
      <c r="O20" s="87">
        <v>0.25821173990200447</v>
      </c>
      <c r="P20" s="87">
        <v>0.25821127443741182</v>
      </c>
      <c r="Q20" s="87">
        <v>0.25821136468237971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40.85986128373532</v>
      </c>
      <c r="C22" s="87">
        <v>47.880198356658781</v>
      </c>
      <c r="D22" s="87">
        <v>48.609330194385642</v>
      </c>
      <c r="E22" s="87">
        <v>47.293891069180894</v>
      </c>
      <c r="F22" s="87">
        <v>42.642579101977425</v>
      </c>
      <c r="G22" s="87">
        <v>13.24733192195842</v>
      </c>
      <c r="H22" s="87">
        <v>14.57615902324998</v>
      </c>
      <c r="I22" s="87">
        <v>11.989203876034278</v>
      </c>
      <c r="J22" s="87">
        <v>11.738498936641543</v>
      </c>
      <c r="K22" s="87">
        <v>9.5284976182973278</v>
      </c>
      <c r="L22" s="87">
        <v>8.9140606285386035</v>
      </c>
      <c r="M22" s="87">
        <v>8.3268225615642901</v>
      </c>
      <c r="N22" s="87">
        <v>9.6906181026828477</v>
      </c>
      <c r="O22" s="87">
        <v>8.519257492924007</v>
      </c>
      <c r="P22" s="87">
        <v>8.1510325688434992</v>
      </c>
      <c r="Q22" s="87">
        <v>10.101170213953646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9.0081081081081066E-3</v>
      </c>
      <c r="I24" s="87">
        <v>0</v>
      </c>
      <c r="J24" s="87">
        <v>0</v>
      </c>
      <c r="K24" s="87">
        <v>0</v>
      </c>
      <c r="L24" s="87">
        <v>2.1517645782933807E-3</v>
      </c>
      <c r="M24" s="87">
        <v>4.3038913446181073E-3</v>
      </c>
      <c r="N24" s="87">
        <v>0</v>
      </c>
      <c r="O24" s="87">
        <v>8.6070171508199917E-3</v>
      </c>
      <c r="P24" s="87">
        <v>8.6071506097844513E-3</v>
      </c>
      <c r="Q24" s="87">
        <v>2.1517748154308942E-3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420.55100951279252</v>
      </c>
      <c r="C26" s="204">
        <v>459.58838377971813</v>
      </c>
      <c r="D26" s="204">
        <v>447.78648611806648</v>
      </c>
      <c r="E26" s="204">
        <v>441.63579341608101</v>
      </c>
      <c r="F26" s="204">
        <v>393.75960380840502</v>
      </c>
      <c r="G26" s="204">
        <v>143.47106479008693</v>
      </c>
      <c r="H26" s="204">
        <v>147.14434589429987</v>
      </c>
      <c r="I26" s="204">
        <v>118.96625109812973</v>
      </c>
      <c r="J26" s="204">
        <v>114.63741809352305</v>
      </c>
      <c r="K26" s="204">
        <v>89.901122438631191</v>
      </c>
      <c r="L26" s="204">
        <v>82.831633992180656</v>
      </c>
      <c r="M26" s="204">
        <v>77.359239083479736</v>
      </c>
      <c r="N26" s="204">
        <v>87.228004106975249</v>
      </c>
      <c r="O26" s="204">
        <v>77.480057952592531</v>
      </c>
      <c r="P26" s="204">
        <v>74.262979060223117</v>
      </c>
      <c r="Q26" s="204">
        <v>91.092033126959009</v>
      </c>
    </row>
    <row r="27" spans="1:17" x14ac:dyDescent="0.25">
      <c r="A27" s="88" t="s">
        <v>33</v>
      </c>
      <c r="B27" s="87">
        <v>0.95107933927791966</v>
      </c>
      <c r="C27" s="87">
        <v>0.45950540540540541</v>
      </c>
      <c r="D27" s="87">
        <v>0</v>
      </c>
      <c r="E27" s="87">
        <v>0</v>
      </c>
      <c r="F27" s="87">
        <v>0</v>
      </c>
      <c r="G27" s="87">
        <v>0.95108270074854817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2.1764372086345413E-14</v>
      </c>
      <c r="I29" s="87">
        <v>0</v>
      </c>
      <c r="J29" s="87">
        <v>2.1764372086345416E-14</v>
      </c>
      <c r="K29" s="87">
        <v>0</v>
      </c>
      <c r="L29" s="87">
        <v>0</v>
      </c>
      <c r="M29" s="87">
        <v>0</v>
      </c>
      <c r="N29" s="87">
        <v>1.0882186043172706E-14</v>
      </c>
      <c r="O29" s="87">
        <v>1.0882186043172705E-14</v>
      </c>
      <c r="P29" s="87">
        <v>1.0882186043172705E-14</v>
      </c>
      <c r="Q29" s="87">
        <v>0</v>
      </c>
    </row>
    <row r="30" spans="1:17" x14ac:dyDescent="0.25">
      <c r="A30" s="88" t="s">
        <v>125</v>
      </c>
      <c r="B30" s="87">
        <v>6.4470905431985095</v>
      </c>
      <c r="C30" s="87">
        <v>6.0484837841544836</v>
      </c>
      <c r="D30" s="87">
        <v>4.6281925288515442</v>
      </c>
      <c r="E30" s="87">
        <v>4.5302459046198926</v>
      </c>
      <c r="F30" s="87">
        <v>4.9559210812365304</v>
      </c>
      <c r="G30" s="87">
        <v>5.0433209836183686</v>
      </c>
      <c r="H30" s="87">
        <v>4.1782014038821744</v>
      </c>
      <c r="I30" s="87">
        <v>3.8888609446311539</v>
      </c>
      <c r="J30" s="87">
        <v>4.6245537086464781</v>
      </c>
      <c r="K30" s="87">
        <v>3.0884832236444297</v>
      </c>
      <c r="L30" s="87">
        <v>3.3858284571912107</v>
      </c>
      <c r="M30" s="87">
        <v>4.3496881684025972</v>
      </c>
      <c r="N30" s="87">
        <v>2.6629536218802308</v>
      </c>
      <c r="O30" s="87">
        <v>2.7984098277894267</v>
      </c>
      <c r="P30" s="87">
        <v>2.7112456121521915</v>
      </c>
      <c r="Q30" s="87">
        <v>3.0189996226216231</v>
      </c>
    </row>
    <row r="31" spans="1:17" x14ac:dyDescent="0.25">
      <c r="A31" s="88" t="s">
        <v>29</v>
      </c>
      <c r="B31" s="87">
        <v>65.844018718565835</v>
      </c>
      <c r="C31" s="87">
        <v>46.098708558558549</v>
      </c>
      <c r="D31" s="87">
        <v>29.978986936936938</v>
      </c>
      <c r="E31" s="87">
        <v>35.107473423423421</v>
      </c>
      <c r="F31" s="87">
        <v>26.341760360360361</v>
      </c>
      <c r="G31" s="87">
        <v>24.874339769073458</v>
      </c>
      <c r="H31" s="87">
        <v>18.992223873873876</v>
      </c>
      <c r="I31" s="87">
        <v>13.169157207207208</v>
      </c>
      <c r="J31" s="87">
        <v>10.235623423423425</v>
      </c>
      <c r="K31" s="87">
        <v>5.8204094594594578</v>
      </c>
      <c r="L31" s="87">
        <v>3.6580001934958153</v>
      </c>
      <c r="M31" s="87">
        <v>2.1949760653513968</v>
      </c>
      <c r="N31" s="87">
        <v>2.1947966122907876</v>
      </c>
      <c r="O31" s="87">
        <v>2.1947997891670386</v>
      </c>
      <c r="P31" s="87">
        <v>2.1947958327180013</v>
      </c>
      <c r="Q31" s="87">
        <v>2.1947965998002275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347.30882091175027</v>
      </c>
      <c r="C33" s="87">
        <v>406.98168603159968</v>
      </c>
      <c r="D33" s="87">
        <v>413.179306652278</v>
      </c>
      <c r="E33" s="87">
        <v>401.9980740880377</v>
      </c>
      <c r="F33" s="87">
        <v>362.46192236680815</v>
      </c>
      <c r="G33" s="87">
        <v>112.60232133664657</v>
      </c>
      <c r="H33" s="87">
        <v>123.89735169762487</v>
      </c>
      <c r="I33" s="87">
        <v>101.90823294629138</v>
      </c>
      <c r="J33" s="87">
        <v>99.777240961453131</v>
      </c>
      <c r="K33" s="87">
        <v>80.992229755527305</v>
      </c>
      <c r="L33" s="87">
        <v>75.769515342578146</v>
      </c>
      <c r="M33" s="87">
        <v>70.777991773296492</v>
      </c>
      <c r="N33" s="87">
        <v>82.370253872804213</v>
      </c>
      <c r="O33" s="87">
        <v>72.413688689854084</v>
      </c>
      <c r="P33" s="87">
        <v>69.283776835169746</v>
      </c>
      <c r="Q33" s="87">
        <v>85.859946818606005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7.6568918918918927E-2</v>
      </c>
      <c r="I35" s="87">
        <v>0</v>
      </c>
      <c r="J35" s="87">
        <v>0</v>
      </c>
      <c r="K35" s="87">
        <v>0</v>
      </c>
      <c r="L35" s="87">
        <v>1.8289998915493742E-2</v>
      </c>
      <c r="M35" s="87">
        <v>3.6583076429253923E-2</v>
      </c>
      <c r="N35" s="87">
        <v>0</v>
      </c>
      <c r="O35" s="87">
        <v>7.3159645781969943E-2</v>
      </c>
      <c r="P35" s="87">
        <v>7.3160780183167851E-2</v>
      </c>
      <c r="Q35" s="87">
        <v>1.8290085931162603E-2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48.729732118088705</v>
      </c>
      <c r="C37" s="204">
        <v>22.668842073364814</v>
      </c>
      <c r="D37" s="204">
        <v>12.08185100223665</v>
      </c>
      <c r="E37" s="204">
        <v>2.7260892861055153</v>
      </c>
      <c r="F37" s="204">
        <v>13.651317664038547</v>
      </c>
      <c r="G37" s="204">
        <v>74.972420378603815</v>
      </c>
      <c r="H37" s="204">
        <v>63.128334642450376</v>
      </c>
      <c r="I37" s="204">
        <v>69.145780309936441</v>
      </c>
      <c r="J37" s="204">
        <v>60.801827029786573</v>
      </c>
      <c r="K37" s="204">
        <v>52.185912396483594</v>
      </c>
      <c r="L37" s="204">
        <v>57.92214684035217</v>
      </c>
      <c r="M37" s="204">
        <v>55.743917294212025</v>
      </c>
      <c r="N37" s="204">
        <v>49.457724909250445</v>
      </c>
      <c r="O37" s="204">
        <v>45.302193245519163</v>
      </c>
      <c r="P37" s="204">
        <v>57.307754561652338</v>
      </c>
      <c r="Q37" s="204">
        <v>46.153759206277009</v>
      </c>
    </row>
    <row r="38" spans="1:17" x14ac:dyDescent="0.25">
      <c r="A38" s="156" t="s">
        <v>303</v>
      </c>
      <c r="B38" s="204">
        <v>760.39170801627949</v>
      </c>
      <c r="C38" s="204">
        <v>871.27972898522296</v>
      </c>
      <c r="D38" s="204">
        <v>862.09074051468099</v>
      </c>
      <c r="E38" s="204">
        <v>862.35997964678063</v>
      </c>
      <c r="F38" s="204">
        <v>754.08736721072921</v>
      </c>
      <c r="G38" s="204">
        <v>182.51396747400696</v>
      </c>
      <c r="H38" s="204">
        <v>205.3251196217785</v>
      </c>
      <c r="I38" s="204">
        <v>142.1439073967243</v>
      </c>
      <c r="J38" s="204">
        <v>144.65201623332428</v>
      </c>
      <c r="K38" s="204">
        <v>107.50389466613075</v>
      </c>
      <c r="L38" s="204">
        <v>86.082698772940731</v>
      </c>
      <c r="M38" s="204">
        <v>78.223076262495368</v>
      </c>
      <c r="N38" s="204">
        <v>105.85780773459967</v>
      </c>
      <c r="O38" s="204">
        <v>92.2205242788296</v>
      </c>
      <c r="P38" s="204">
        <v>70.091086881438457</v>
      </c>
      <c r="Q38" s="204">
        <v>117.78844182018911</v>
      </c>
    </row>
    <row r="39" spans="1:17" x14ac:dyDescent="0.25">
      <c r="A39" s="152" t="s">
        <v>310</v>
      </c>
      <c r="B39" s="264">
        <v>670.24781696621608</v>
      </c>
      <c r="C39" s="264">
        <v>779.66050293824094</v>
      </c>
      <c r="D39" s="264">
        <v>775.07884894994766</v>
      </c>
      <c r="E39" s="264">
        <v>778.61420620025672</v>
      </c>
      <c r="F39" s="264">
        <v>676.89155909980286</v>
      </c>
      <c r="G39" s="264">
        <v>138.61245607111718</v>
      </c>
      <c r="H39" s="264">
        <v>163.40125681321891</v>
      </c>
      <c r="I39" s="264">
        <v>104.16811245571537</v>
      </c>
      <c r="J39" s="264">
        <v>109.37138794587577</v>
      </c>
      <c r="K39" s="264">
        <v>78.821124831913224</v>
      </c>
      <c r="L39" s="264">
        <v>57.437983624971181</v>
      </c>
      <c r="M39" s="264">
        <v>51.099327609809151</v>
      </c>
      <c r="N39" s="264">
        <v>78.293015929777056</v>
      </c>
      <c r="O39" s="264">
        <v>67.427097825134297</v>
      </c>
      <c r="P39" s="264">
        <v>43.197749612795434</v>
      </c>
      <c r="Q39" s="264">
        <v>90.240859027685019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</v>
      </c>
      <c r="C41" s="208">
        <v>28.597539999999999</v>
      </c>
      <c r="D41" s="208">
        <v>16.47963</v>
      </c>
      <c r="E41" s="208">
        <v>12.08067</v>
      </c>
      <c r="F41" s="208">
        <v>19.791689999999999</v>
      </c>
      <c r="G41" s="208">
        <v>8.7895284687258641</v>
      </c>
      <c r="H41" s="208">
        <v>12.096279999999972</v>
      </c>
      <c r="I41" s="208">
        <v>13.19295</v>
      </c>
      <c r="J41" s="208">
        <v>13.162259999999971</v>
      </c>
      <c r="K41" s="208">
        <v>8.7970600000000001</v>
      </c>
      <c r="L41" s="208">
        <v>7.6908551616456426</v>
      </c>
      <c r="M41" s="208">
        <v>4.3951353023779207</v>
      </c>
      <c r="N41" s="208">
        <v>8.7893813887204626</v>
      </c>
      <c r="O41" s="208">
        <v>14.282940299689491</v>
      </c>
      <c r="P41" s="208">
        <v>13.184205509713035</v>
      </c>
      <c r="Q41" s="208">
        <v>12.085540910420598</v>
      </c>
    </row>
    <row r="42" spans="1:17" x14ac:dyDescent="0.25">
      <c r="A42" s="154" t="s">
        <v>125</v>
      </c>
      <c r="B42" s="208">
        <v>0</v>
      </c>
      <c r="C42" s="208">
        <v>0</v>
      </c>
      <c r="D42" s="208">
        <v>0</v>
      </c>
      <c r="E42" s="208">
        <v>0</v>
      </c>
      <c r="F42" s="208">
        <v>8.8817841970012523E-16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670.24781696621608</v>
      </c>
      <c r="C44" s="208">
        <v>751.06296293824096</v>
      </c>
      <c r="D44" s="208">
        <v>758.59921894994761</v>
      </c>
      <c r="E44" s="208">
        <v>766.53353620025666</v>
      </c>
      <c r="F44" s="208">
        <v>657.09986909980285</v>
      </c>
      <c r="G44" s="208">
        <v>129.8229276023913</v>
      </c>
      <c r="H44" s="208">
        <v>151.30497681321893</v>
      </c>
      <c r="I44" s="208">
        <v>90.975162455715378</v>
      </c>
      <c r="J44" s="208">
        <v>96.209127945875792</v>
      </c>
      <c r="K44" s="208">
        <v>70.024064831913222</v>
      </c>
      <c r="L44" s="208">
        <v>49.747128463325538</v>
      </c>
      <c r="M44" s="208">
        <v>46.704192307431228</v>
      </c>
      <c r="N44" s="208">
        <v>69.503634541056599</v>
      </c>
      <c r="O44" s="208">
        <v>53.144157525444811</v>
      </c>
      <c r="P44" s="208">
        <v>30.013544103082396</v>
      </c>
      <c r="Q44" s="208">
        <v>78.155318117264429</v>
      </c>
    </row>
    <row r="45" spans="1:17" x14ac:dyDescent="0.25">
      <c r="A45" s="152" t="s">
        <v>309</v>
      </c>
      <c r="B45" s="264">
        <v>79.162542967113879</v>
      </c>
      <c r="C45" s="264">
        <v>86.51075459382929</v>
      </c>
      <c r="D45" s="264">
        <v>84.289220916341918</v>
      </c>
      <c r="E45" s="264">
        <v>83.131443466556419</v>
      </c>
      <c r="F45" s="264">
        <v>74.119454834523296</v>
      </c>
      <c r="G45" s="264">
        <v>27.006318078134008</v>
      </c>
      <c r="H45" s="264">
        <v>27.697759227162326</v>
      </c>
      <c r="I45" s="264">
        <v>22.393647265530305</v>
      </c>
      <c r="J45" s="264">
        <v>21.578808111721983</v>
      </c>
      <c r="K45" s="264">
        <v>16.922564223742338</v>
      </c>
      <c r="L45" s="264">
        <v>15.591836986763418</v>
      </c>
      <c r="M45" s="264">
        <v>14.561739121596185</v>
      </c>
      <c r="N45" s="264">
        <v>16.419389008371809</v>
      </c>
      <c r="O45" s="264">
        <v>14.58448149695859</v>
      </c>
      <c r="P45" s="264">
        <v>13.978913705453763</v>
      </c>
      <c r="Q45" s="264">
        <v>17.146735647427576</v>
      </c>
    </row>
    <row r="46" spans="1:17" x14ac:dyDescent="0.25">
      <c r="A46" s="150" t="s">
        <v>33</v>
      </c>
      <c r="B46" s="87">
        <v>0.17902669915819663</v>
      </c>
      <c r="C46" s="87">
        <v>8.6495135135135112E-2</v>
      </c>
      <c r="D46" s="87">
        <v>0</v>
      </c>
      <c r="E46" s="87">
        <v>0</v>
      </c>
      <c r="F46" s="87">
        <v>0</v>
      </c>
      <c r="G46" s="87">
        <v>0.17902733190560904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4.0968229809591362E-15</v>
      </c>
      <c r="I48" s="87">
        <v>0</v>
      </c>
      <c r="J48" s="87">
        <v>4.096822980959137E-15</v>
      </c>
      <c r="K48" s="87">
        <v>0</v>
      </c>
      <c r="L48" s="87">
        <v>0</v>
      </c>
      <c r="M48" s="87">
        <v>0</v>
      </c>
      <c r="N48" s="87">
        <v>2.0484114904795677E-15</v>
      </c>
      <c r="O48" s="87">
        <v>2.0484114904795677E-15</v>
      </c>
      <c r="P48" s="87">
        <v>2.0484114904795677E-15</v>
      </c>
      <c r="Q48" s="87">
        <v>0</v>
      </c>
    </row>
    <row r="49" spans="1:17" x14ac:dyDescent="0.25">
      <c r="A49" s="150" t="s">
        <v>125</v>
      </c>
      <c r="B49" s="87">
        <v>1.2135699846020724</v>
      </c>
      <c r="C49" s="87">
        <v>1.1385381240761379</v>
      </c>
      <c r="D49" s="87">
        <v>0.87118918190146699</v>
      </c>
      <c r="E49" s="87">
        <v>0.8527521702813915</v>
      </c>
      <c r="F49" s="87">
        <v>0.93287926235040575</v>
      </c>
      <c r="G49" s="87">
        <v>0.94933100868110454</v>
      </c>
      <c r="H49" s="87">
        <v>0.78648497014252694</v>
      </c>
      <c r="I49" s="87">
        <v>0.73202088369527596</v>
      </c>
      <c r="J49" s="87">
        <v>0.87050422750992529</v>
      </c>
      <c r="K49" s="87">
        <v>0.58136154798012785</v>
      </c>
      <c r="L49" s="87">
        <v>0.63733241547128661</v>
      </c>
      <c r="M49" s="87">
        <v>0.81876483169931236</v>
      </c>
      <c r="N49" s="87">
        <v>0.50126185823627867</v>
      </c>
      <c r="O49" s="87">
        <v>0.52675949699565672</v>
      </c>
      <c r="P49" s="87">
        <v>0.51035211522864776</v>
      </c>
      <c r="Q49" s="87">
        <v>0.56828228190524654</v>
      </c>
    </row>
    <row r="50" spans="1:17" x14ac:dyDescent="0.25">
      <c r="A50" s="150" t="s">
        <v>29</v>
      </c>
      <c r="B50" s="87">
        <v>12.394168229377097</v>
      </c>
      <c r="C50" s="87">
        <v>8.6774039639639611</v>
      </c>
      <c r="D50" s="87">
        <v>5.6431034234234234</v>
      </c>
      <c r="E50" s="87">
        <v>6.6084655855855843</v>
      </c>
      <c r="F50" s="87">
        <v>4.9584490090090085</v>
      </c>
      <c r="G50" s="87">
        <v>4.6822286624138272</v>
      </c>
      <c r="H50" s="87">
        <v>3.575006846846847</v>
      </c>
      <c r="I50" s="87">
        <v>2.47890018018018</v>
      </c>
      <c r="J50" s="87">
        <v>1.9267055855855857</v>
      </c>
      <c r="K50" s="87">
        <v>1.0956064864864861</v>
      </c>
      <c r="L50" s="87">
        <v>0.68856474230509457</v>
      </c>
      <c r="M50" s="87">
        <v>0.41317196524261585</v>
      </c>
      <c r="N50" s="87">
        <v>0.41313818584297174</v>
      </c>
      <c r="O50" s="87">
        <v>0.41313878384320718</v>
      </c>
      <c r="P50" s="87">
        <v>0.41313803909985902</v>
      </c>
      <c r="Q50" s="87">
        <v>0.41313818349180748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65.375778053976518</v>
      </c>
      <c r="C52" s="87">
        <v>76.608317370654049</v>
      </c>
      <c r="D52" s="87">
        <v>77.774928311017035</v>
      </c>
      <c r="E52" s="87">
        <v>75.670225710689451</v>
      </c>
      <c r="F52" s="87">
        <v>68.228126563163883</v>
      </c>
      <c r="G52" s="87">
        <v>21.19573107513347</v>
      </c>
      <c r="H52" s="87">
        <v>23.321854437199974</v>
      </c>
      <c r="I52" s="87">
        <v>19.182726201654848</v>
      </c>
      <c r="J52" s="87">
        <v>18.78159829862647</v>
      </c>
      <c r="K52" s="87">
        <v>15.245596189275723</v>
      </c>
      <c r="L52" s="87">
        <v>14.262497005661768</v>
      </c>
      <c r="M52" s="87">
        <v>13.322916098502867</v>
      </c>
      <c r="N52" s="87">
        <v>15.504988964292556</v>
      </c>
      <c r="O52" s="87">
        <v>13.630811988678412</v>
      </c>
      <c r="P52" s="87">
        <v>13.041652110149601</v>
      </c>
      <c r="Q52" s="87">
        <v>16.161872342325832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1.4412972972972973E-2</v>
      </c>
      <c r="I54" s="87">
        <v>0</v>
      </c>
      <c r="J54" s="87">
        <v>0</v>
      </c>
      <c r="K54" s="87">
        <v>0</v>
      </c>
      <c r="L54" s="87">
        <v>3.4428233252694097E-3</v>
      </c>
      <c r="M54" s="87">
        <v>6.8862261513889722E-3</v>
      </c>
      <c r="N54" s="87">
        <v>0</v>
      </c>
      <c r="O54" s="87">
        <v>1.3771227441311987E-2</v>
      </c>
      <c r="P54" s="87">
        <v>1.3771440975655126E-2</v>
      </c>
      <c r="Q54" s="87">
        <v>3.4428397046894306E-3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10.981348082949568</v>
      </c>
      <c r="C56" s="264">
        <v>5.1084714531526343</v>
      </c>
      <c r="D56" s="264">
        <v>2.7226706483913579</v>
      </c>
      <c r="E56" s="264">
        <v>0.6143299799674401</v>
      </c>
      <c r="F56" s="264">
        <v>3.076353276403053</v>
      </c>
      <c r="G56" s="264">
        <v>16.895193324755791</v>
      </c>
      <c r="H56" s="264">
        <v>14.226103581397268</v>
      </c>
      <c r="I56" s="264">
        <v>15.582147675478636</v>
      </c>
      <c r="J56" s="264">
        <v>13.701820175726553</v>
      </c>
      <c r="K56" s="264">
        <v>11.760205610475177</v>
      </c>
      <c r="L56" s="264">
        <v>13.052878161206124</v>
      </c>
      <c r="M56" s="264">
        <v>12.562009531090034</v>
      </c>
      <c r="N56" s="264">
        <v>11.145402796450806</v>
      </c>
      <c r="O56" s="264">
        <v>10.208944956736714</v>
      </c>
      <c r="P56" s="264">
        <v>12.91442356318926</v>
      </c>
      <c r="Q56" s="264">
        <v>10.40084714507651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15.488382439734949</v>
      </c>
      <c r="C58" s="242">
        <v>7.2051226271341848</v>
      </c>
      <c r="D58" s="242">
        <v>3.8401263616442765</v>
      </c>
      <c r="E58" s="242">
        <v>0.86646717707674359</v>
      </c>
      <c r="F58" s="242">
        <v>4.33896965151696</v>
      </c>
      <c r="G58" s="242">
        <v>23.829425461285275</v>
      </c>
      <c r="H58" s="242">
        <v>20.064871018712051</v>
      </c>
      <c r="I58" s="242">
        <v>21.97747130927991</v>
      </c>
      <c r="J58" s="242">
        <v>19.325407900659823</v>
      </c>
      <c r="K58" s="242">
        <v>16.586903601368398</v>
      </c>
      <c r="L58" s="242">
        <v>18.410122998826097</v>
      </c>
      <c r="M58" s="242">
        <v>17.717788959919584</v>
      </c>
      <c r="N58" s="242">
        <v>15.719769526689561</v>
      </c>
      <c r="O58" s="242">
        <v>14.398964735636614</v>
      </c>
      <c r="P58" s="242">
        <v>18.214842988719276</v>
      </c>
      <c r="Q58" s="242">
        <v>14.669628634237894</v>
      </c>
    </row>
    <row r="60" spans="1:17" ht="12.75" x14ac:dyDescent="0.25">
      <c r="A60" s="98" t="str">
        <f>FBT_fec!$A$81</f>
        <v>Market shares of energy uses (%)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0.99999999999999989</v>
      </c>
      <c r="C62" s="77">
        <f t="shared" si="0"/>
        <v>1</v>
      </c>
      <c r="D62" s="77">
        <f t="shared" si="0"/>
        <v>1</v>
      </c>
      <c r="E62" s="77">
        <f t="shared" si="0"/>
        <v>0.99999999999999967</v>
      </c>
      <c r="F62" s="77">
        <f t="shared" si="0"/>
        <v>1.0000000000000002</v>
      </c>
      <c r="G62" s="77">
        <f t="shared" si="0"/>
        <v>1</v>
      </c>
      <c r="H62" s="77">
        <f t="shared" si="0"/>
        <v>1</v>
      </c>
      <c r="I62" s="77">
        <f t="shared" si="0"/>
        <v>1.0000000000000002</v>
      </c>
      <c r="J62" s="77">
        <f t="shared" si="0"/>
        <v>1</v>
      </c>
      <c r="K62" s="77">
        <f t="shared" si="0"/>
        <v>1.0000000000000002</v>
      </c>
      <c r="L62" s="77">
        <f t="shared" si="0"/>
        <v>1.0000000000000002</v>
      </c>
      <c r="M62" s="77">
        <f t="shared" si="0"/>
        <v>1.0000000000000002</v>
      </c>
      <c r="N62" s="77">
        <f t="shared" si="0"/>
        <v>1</v>
      </c>
      <c r="O62" s="77">
        <f t="shared" si="0"/>
        <v>0.99999999999999978</v>
      </c>
      <c r="P62" s="77">
        <f t="shared" si="0"/>
        <v>1.0000000000000002</v>
      </c>
      <c r="Q62" s="77">
        <f t="shared" si="0"/>
        <v>0.99999999999999978</v>
      </c>
    </row>
    <row r="63" spans="1:17" x14ac:dyDescent="0.25">
      <c r="A63" s="132" t="s">
        <v>83</v>
      </c>
      <c r="B63" s="203">
        <f t="shared" ref="B63:Q63" si="1">IF(B$6=0,0,B$6/B$5)</f>
        <v>4.0018731321171584E-2</v>
      </c>
      <c r="C63" s="203">
        <f t="shared" si="1"/>
        <v>4.0018731321171584E-2</v>
      </c>
      <c r="D63" s="203">
        <f t="shared" si="1"/>
        <v>4.0018731321171577E-2</v>
      </c>
      <c r="E63" s="203">
        <f t="shared" si="1"/>
        <v>4.0018731321171577E-2</v>
      </c>
      <c r="F63" s="203">
        <f t="shared" si="1"/>
        <v>4.0018731321171584E-2</v>
      </c>
      <c r="G63" s="203">
        <f t="shared" si="1"/>
        <v>4.0018731321171584E-2</v>
      </c>
      <c r="H63" s="203">
        <f t="shared" si="1"/>
        <v>4.0018731321171584E-2</v>
      </c>
      <c r="I63" s="203">
        <f t="shared" si="1"/>
        <v>4.0018731321171584E-2</v>
      </c>
      <c r="J63" s="203">
        <f t="shared" si="1"/>
        <v>4.0018731321171584E-2</v>
      </c>
      <c r="K63" s="203">
        <f t="shared" si="1"/>
        <v>4.0018731321171584E-2</v>
      </c>
      <c r="L63" s="203">
        <f t="shared" si="1"/>
        <v>4.0018731321171591E-2</v>
      </c>
      <c r="M63" s="203">
        <f t="shared" si="1"/>
        <v>4.0018731321171591E-2</v>
      </c>
      <c r="N63" s="203">
        <f t="shared" si="1"/>
        <v>4.0018731321171584E-2</v>
      </c>
      <c r="O63" s="203">
        <f t="shared" si="1"/>
        <v>4.001873132117157E-2</v>
      </c>
      <c r="P63" s="203">
        <f t="shared" si="1"/>
        <v>4.0018731321171591E-2</v>
      </c>
      <c r="Q63" s="203">
        <f t="shared" si="1"/>
        <v>4.0018731321171577E-2</v>
      </c>
    </row>
    <row r="64" spans="1:17" x14ac:dyDescent="0.25">
      <c r="A64" s="76" t="s">
        <v>82</v>
      </c>
      <c r="B64" s="202">
        <f t="shared" ref="B64:Q64" si="2">IF(B$7=0,0,B$7/B$5)</f>
        <v>3.2835882109679249E-2</v>
      </c>
      <c r="C64" s="202">
        <f t="shared" si="2"/>
        <v>3.2835882109679249E-2</v>
      </c>
      <c r="D64" s="202">
        <f t="shared" si="2"/>
        <v>3.2835882109679249E-2</v>
      </c>
      <c r="E64" s="202">
        <f t="shared" si="2"/>
        <v>3.2835882109679242E-2</v>
      </c>
      <c r="F64" s="202">
        <f t="shared" si="2"/>
        <v>3.2835882109679249E-2</v>
      </c>
      <c r="G64" s="202">
        <f t="shared" si="2"/>
        <v>3.2835882109679249E-2</v>
      </c>
      <c r="H64" s="202">
        <f t="shared" si="2"/>
        <v>3.2835882109679249E-2</v>
      </c>
      <c r="I64" s="202">
        <f t="shared" si="2"/>
        <v>3.2835882109679249E-2</v>
      </c>
      <c r="J64" s="202">
        <f t="shared" si="2"/>
        <v>3.2835882109679249E-2</v>
      </c>
      <c r="K64" s="202">
        <f t="shared" si="2"/>
        <v>3.2835882109679249E-2</v>
      </c>
      <c r="L64" s="202">
        <f t="shared" si="2"/>
        <v>3.2835882109679256E-2</v>
      </c>
      <c r="M64" s="202">
        <f t="shared" si="2"/>
        <v>3.2835882109679256E-2</v>
      </c>
      <c r="N64" s="202">
        <f t="shared" si="2"/>
        <v>3.2835882109679249E-2</v>
      </c>
      <c r="O64" s="202">
        <f t="shared" si="2"/>
        <v>3.2835882109679235E-2</v>
      </c>
      <c r="P64" s="202">
        <f t="shared" si="2"/>
        <v>3.2835882109679256E-2</v>
      </c>
      <c r="Q64" s="202">
        <f t="shared" si="2"/>
        <v>3.2835882109679242E-2</v>
      </c>
    </row>
    <row r="65" spans="1:17" x14ac:dyDescent="0.25">
      <c r="A65" s="76" t="s">
        <v>81</v>
      </c>
      <c r="B65" s="202">
        <f t="shared" ref="B65:Q65" si="3">IF(B$8=0,0,B$8/B$5)</f>
        <v>2.3600790266331956E-2</v>
      </c>
      <c r="C65" s="202">
        <f t="shared" si="3"/>
        <v>2.3600790266331956E-2</v>
      </c>
      <c r="D65" s="202">
        <f t="shared" si="3"/>
        <v>2.3600790266331956E-2</v>
      </c>
      <c r="E65" s="202">
        <f t="shared" si="3"/>
        <v>2.3600790266331953E-2</v>
      </c>
      <c r="F65" s="202">
        <f t="shared" si="3"/>
        <v>2.3600790266331956E-2</v>
      </c>
      <c r="G65" s="202">
        <f t="shared" si="3"/>
        <v>2.3600790266331956E-2</v>
      </c>
      <c r="H65" s="202">
        <f t="shared" si="3"/>
        <v>2.3600790266331956E-2</v>
      </c>
      <c r="I65" s="202">
        <f t="shared" si="3"/>
        <v>2.3600790266331956E-2</v>
      </c>
      <c r="J65" s="202">
        <f t="shared" si="3"/>
        <v>2.360079026633196E-2</v>
      </c>
      <c r="K65" s="202">
        <f t="shared" si="3"/>
        <v>2.3600790266331956E-2</v>
      </c>
      <c r="L65" s="202">
        <f t="shared" si="3"/>
        <v>2.360079026633196E-2</v>
      </c>
      <c r="M65" s="202">
        <f t="shared" si="3"/>
        <v>2.360079026633196E-2</v>
      </c>
      <c r="N65" s="202">
        <f t="shared" si="3"/>
        <v>2.360079026633196E-2</v>
      </c>
      <c r="O65" s="202">
        <f t="shared" si="3"/>
        <v>2.360079026633195E-2</v>
      </c>
      <c r="P65" s="202">
        <f t="shared" si="3"/>
        <v>2.360079026633196E-2</v>
      </c>
      <c r="Q65" s="202">
        <f t="shared" si="3"/>
        <v>2.3600790266331953E-2</v>
      </c>
    </row>
    <row r="66" spans="1:17" x14ac:dyDescent="0.25">
      <c r="A66" s="76" t="s">
        <v>80</v>
      </c>
      <c r="B66" s="202">
        <f t="shared" ref="B66:Q66" si="4">IF(B$9=0,0,B$9/B$5)</f>
        <v>4.6175459216736436E-2</v>
      </c>
      <c r="C66" s="202">
        <f t="shared" si="4"/>
        <v>4.6175459216736436E-2</v>
      </c>
      <c r="D66" s="202">
        <f t="shared" si="4"/>
        <v>4.6175459216736436E-2</v>
      </c>
      <c r="E66" s="202">
        <f t="shared" si="4"/>
        <v>4.6175459216736429E-2</v>
      </c>
      <c r="F66" s="202">
        <f t="shared" si="4"/>
        <v>4.6175459216736436E-2</v>
      </c>
      <c r="G66" s="202">
        <f t="shared" si="4"/>
        <v>4.6175459216736436E-2</v>
      </c>
      <c r="H66" s="202">
        <f t="shared" si="4"/>
        <v>4.6175459216736436E-2</v>
      </c>
      <c r="I66" s="202">
        <f t="shared" si="4"/>
        <v>4.6175459216736436E-2</v>
      </c>
      <c r="J66" s="202">
        <f t="shared" si="4"/>
        <v>4.6175459216736443E-2</v>
      </c>
      <c r="K66" s="202">
        <f t="shared" si="4"/>
        <v>4.6175459216736436E-2</v>
      </c>
      <c r="L66" s="202">
        <f t="shared" si="4"/>
        <v>4.6175459216736443E-2</v>
      </c>
      <c r="M66" s="202">
        <f t="shared" si="4"/>
        <v>4.6175459216736443E-2</v>
      </c>
      <c r="N66" s="202">
        <f t="shared" si="4"/>
        <v>4.6175459216736436E-2</v>
      </c>
      <c r="O66" s="202">
        <f t="shared" si="4"/>
        <v>4.6175459216736423E-2</v>
      </c>
      <c r="P66" s="202">
        <f t="shared" si="4"/>
        <v>4.6175459216736443E-2</v>
      </c>
      <c r="Q66" s="202">
        <f t="shared" si="4"/>
        <v>4.6175459216736429E-2</v>
      </c>
    </row>
    <row r="67" spans="1:17" x14ac:dyDescent="0.25">
      <c r="A67" s="129" t="s">
        <v>79</v>
      </c>
      <c r="B67" s="201">
        <f t="shared" ref="B67:Q67" si="5">IF(B$10=0,0,B$10/B$5)</f>
        <v>7.7985220010488215E-2</v>
      </c>
      <c r="C67" s="201">
        <f t="shared" si="5"/>
        <v>7.7985220010488215E-2</v>
      </c>
      <c r="D67" s="201">
        <f t="shared" si="5"/>
        <v>7.7985220010488215E-2</v>
      </c>
      <c r="E67" s="201">
        <f t="shared" si="5"/>
        <v>7.7985220010488202E-2</v>
      </c>
      <c r="F67" s="201">
        <f t="shared" si="5"/>
        <v>7.7985220010488215E-2</v>
      </c>
      <c r="G67" s="201">
        <f t="shared" si="5"/>
        <v>7.7985220010488229E-2</v>
      </c>
      <c r="H67" s="201">
        <f t="shared" si="5"/>
        <v>7.7985220010488215E-2</v>
      </c>
      <c r="I67" s="201">
        <f t="shared" si="5"/>
        <v>7.7985220010488215E-2</v>
      </c>
      <c r="J67" s="201">
        <f t="shared" si="5"/>
        <v>7.7985220010488229E-2</v>
      </c>
      <c r="K67" s="201">
        <f t="shared" si="5"/>
        <v>7.7985220010488215E-2</v>
      </c>
      <c r="L67" s="201">
        <f t="shared" si="5"/>
        <v>7.7985220010488229E-2</v>
      </c>
      <c r="M67" s="201">
        <f t="shared" si="5"/>
        <v>7.7985220010488229E-2</v>
      </c>
      <c r="N67" s="201">
        <f t="shared" si="5"/>
        <v>7.7985220010488229E-2</v>
      </c>
      <c r="O67" s="201">
        <f t="shared" si="5"/>
        <v>7.7985220010488188E-2</v>
      </c>
      <c r="P67" s="201">
        <f t="shared" si="5"/>
        <v>7.7985220010488229E-2</v>
      </c>
      <c r="Q67" s="201">
        <f t="shared" si="5"/>
        <v>7.7985220010488202E-2</v>
      </c>
    </row>
    <row r="68" spans="1:17" x14ac:dyDescent="0.25">
      <c r="A68" s="127" t="s">
        <v>306</v>
      </c>
      <c r="B68" s="200">
        <f t="shared" ref="B68:Q68" si="6">IF(B$15=0,0,B$15/B$5)</f>
        <v>2.9785372627092702E-2</v>
      </c>
      <c r="C68" s="200">
        <f t="shared" si="6"/>
        <v>2.9785372627092702E-2</v>
      </c>
      <c r="D68" s="200">
        <f t="shared" si="6"/>
        <v>2.9785372627092702E-2</v>
      </c>
      <c r="E68" s="200">
        <f t="shared" si="6"/>
        <v>2.9785372627092695E-2</v>
      </c>
      <c r="F68" s="200">
        <f t="shared" si="6"/>
        <v>2.9785372627092702E-2</v>
      </c>
      <c r="G68" s="200">
        <f t="shared" si="6"/>
        <v>2.9785372627092705E-2</v>
      </c>
      <c r="H68" s="200">
        <f t="shared" si="6"/>
        <v>2.9785372627092705E-2</v>
      </c>
      <c r="I68" s="200">
        <f t="shared" si="6"/>
        <v>2.9785372627092709E-2</v>
      </c>
      <c r="J68" s="200">
        <f t="shared" si="6"/>
        <v>2.9785372627092709E-2</v>
      </c>
      <c r="K68" s="200">
        <f t="shared" si="6"/>
        <v>2.9785372627092705E-2</v>
      </c>
      <c r="L68" s="200">
        <f t="shared" si="6"/>
        <v>2.9785372627092705E-2</v>
      </c>
      <c r="M68" s="200">
        <f t="shared" si="6"/>
        <v>2.9785372627092702E-2</v>
      </c>
      <c r="N68" s="200">
        <f t="shared" si="6"/>
        <v>2.9785372627092702E-2</v>
      </c>
      <c r="O68" s="200">
        <f t="shared" si="6"/>
        <v>2.9785372627092691E-2</v>
      </c>
      <c r="P68" s="200">
        <f t="shared" si="6"/>
        <v>2.9785372627092702E-2</v>
      </c>
      <c r="Q68" s="200">
        <f t="shared" si="6"/>
        <v>2.9785372627092698E-2</v>
      </c>
    </row>
    <row r="69" spans="1:17" x14ac:dyDescent="0.25">
      <c r="A69" s="127" t="s">
        <v>305</v>
      </c>
      <c r="B69" s="200">
        <f t="shared" ref="B69:Q69" si="7">IF(B$26=0,0,B$26/B$5)</f>
        <v>0.25317566733028796</v>
      </c>
      <c r="C69" s="200">
        <f t="shared" si="7"/>
        <v>0.25317566733028801</v>
      </c>
      <c r="D69" s="200">
        <f t="shared" si="7"/>
        <v>0.25317566733028801</v>
      </c>
      <c r="E69" s="200">
        <f t="shared" si="7"/>
        <v>0.25317566733028801</v>
      </c>
      <c r="F69" s="200">
        <f t="shared" si="7"/>
        <v>0.25317566733028796</v>
      </c>
      <c r="G69" s="200">
        <f t="shared" si="7"/>
        <v>0.25317566733028796</v>
      </c>
      <c r="H69" s="200">
        <f t="shared" si="7"/>
        <v>0.25317566733028807</v>
      </c>
      <c r="I69" s="200">
        <f t="shared" si="7"/>
        <v>0.25317566733028801</v>
      </c>
      <c r="J69" s="200">
        <f t="shared" si="7"/>
        <v>0.25317566733028807</v>
      </c>
      <c r="K69" s="200">
        <f t="shared" si="7"/>
        <v>0.25317566733028801</v>
      </c>
      <c r="L69" s="200">
        <f t="shared" si="7"/>
        <v>0.25317566733028801</v>
      </c>
      <c r="M69" s="200">
        <f t="shared" si="7"/>
        <v>0.25317566733028801</v>
      </c>
      <c r="N69" s="200">
        <f t="shared" si="7"/>
        <v>0.25317566733028801</v>
      </c>
      <c r="O69" s="200">
        <f t="shared" si="7"/>
        <v>0.25317566733028796</v>
      </c>
      <c r="P69" s="200">
        <f t="shared" si="7"/>
        <v>0.25317566733028801</v>
      </c>
      <c r="Q69" s="200">
        <f t="shared" si="7"/>
        <v>0.25317566733028796</v>
      </c>
    </row>
    <row r="70" spans="1:17" x14ac:dyDescent="0.25">
      <c r="A70" s="127" t="s">
        <v>304</v>
      </c>
      <c r="B70" s="200">
        <f t="shared" ref="B70:Q70" si="8">IF(B$37=0,0,B$37/B$5)</f>
        <v>2.9335757538938918E-2</v>
      </c>
      <c r="C70" s="200">
        <f t="shared" si="8"/>
        <v>1.2487694254430633E-2</v>
      </c>
      <c r="D70" s="200">
        <f t="shared" si="8"/>
        <v>6.8310026874501533E-3</v>
      </c>
      <c r="E70" s="200">
        <f t="shared" si="8"/>
        <v>1.5627797486094366E-3</v>
      </c>
      <c r="F70" s="200">
        <f t="shared" si="8"/>
        <v>8.7773896207301409E-3</v>
      </c>
      <c r="G70" s="200">
        <f t="shared" si="8"/>
        <v>0.13229979570090566</v>
      </c>
      <c r="H70" s="200">
        <f t="shared" si="8"/>
        <v>0.10861822894664995</v>
      </c>
      <c r="I70" s="200">
        <f t="shared" si="8"/>
        <v>0.14715122071554343</v>
      </c>
      <c r="J70" s="200">
        <f t="shared" si="8"/>
        <v>0.13428026720393041</v>
      </c>
      <c r="K70" s="200">
        <f t="shared" si="8"/>
        <v>0.14696371789171678</v>
      </c>
      <c r="L70" s="200">
        <f t="shared" si="8"/>
        <v>0.17703958587721966</v>
      </c>
      <c r="M70" s="200">
        <f t="shared" si="8"/>
        <v>0.18243462096798702</v>
      </c>
      <c r="N70" s="200">
        <f t="shared" si="8"/>
        <v>0.14354899709938451</v>
      </c>
      <c r="O70" s="200">
        <f t="shared" si="8"/>
        <v>0.14803051661987307</v>
      </c>
      <c r="P70" s="200">
        <f t="shared" si="8"/>
        <v>0.19537229973740697</v>
      </c>
      <c r="Q70" s="200">
        <f t="shared" si="8"/>
        <v>0.12827695667484651</v>
      </c>
    </row>
    <row r="71" spans="1:17" x14ac:dyDescent="0.25">
      <c r="A71" s="127" t="s">
        <v>303</v>
      </c>
      <c r="B71" s="200">
        <f t="shared" ref="B71:Q71" si="9">IF(B$38=0,0,B$38/B$5)</f>
        <v>0.45776296752316586</v>
      </c>
      <c r="C71" s="200">
        <f t="shared" si="9"/>
        <v>0.47996606224693905</v>
      </c>
      <c r="D71" s="200">
        <f t="shared" si="9"/>
        <v>0.48742069110035285</v>
      </c>
      <c r="E71" s="200">
        <f t="shared" si="9"/>
        <v>0.49436337946528724</v>
      </c>
      <c r="F71" s="200">
        <f t="shared" si="9"/>
        <v>0.48485565957601934</v>
      </c>
      <c r="G71" s="200">
        <f t="shared" si="9"/>
        <v>0.32207257665465455</v>
      </c>
      <c r="H71" s="200">
        <f t="shared" si="9"/>
        <v>0.35328115303361268</v>
      </c>
      <c r="I71" s="200">
        <f t="shared" si="9"/>
        <v>0.30250073680489453</v>
      </c>
      <c r="J71" s="200">
        <f t="shared" si="9"/>
        <v>0.31946262703392725</v>
      </c>
      <c r="K71" s="200">
        <f t="shared" si="9"/>
        <v>0.30274783600484984</v>
      </c>
      <c r="L71" s="200">
        <f t="shared" si="9"/>
        <v>0.2631125773697619</v>
      </c>
      <c r="M71" s="200">
        <f t="shared" si="9"/>
        <v>0.25600277055484261</v>
      </c>
      <c r="N71" s="200">
        <f t="shared" si="9"/>
        <v>0.30724790036993943</v>
      </c>
      <c r="O71" s="200">
        <f t="shared" si="9"/>
        <v>0.30134196324591761</v>
      </c>
      <c r="P71" s="200">
        <f t="shared" si="9"/>
        <v>0.23895294694174449</v>
      </c>
      <c r="Q71" s="200">
        <f t="shared" si="9"/>
        <v>0.32737404510510915</v>
      </c>
    </row>
    <row r="72" spans="1:17" x14ac:dyDescent="0.25">
      <c r="A72" s="142" t="s">
        <v>310</v>
      </c>
      <c r="B72" s="199">
        <f t="shared" ref="B72:Q72" si="10">IF(B$39=0,0,B$39/B$5)</f>
        <v>0.40349549638146509</v>
      </c>
      <c r="C72" s="199">
        <f t="shared" si="10"/>
        <v>0.4294953377609021</v>
      </c>
      <c r="D72" s="199">
        <f t="shared" si="10"/>
        <v>0.43822471400969176</v>
      </c>
      <c r="E72" s="199">
        <f t="shared" si="10"/>
        <v>0.44635460754394235</v>
      </c>
      <c r="F72" s="199">
        <f t="shared" si="10"/>
        <v>0.4352210600778586</v>
      </c>
      <c r="G72" s="199">
        <f t="shared" si="10"/>
        <v>0.24460194198349655</v>
      </c>
      <c r="H72" s="199">
        <f t="shared" si="10"/>
        <v>0.28114720946200522</v>
      </c>
      <c r="I72" s="199">
        <f t="shared" si="10"/>
        <v>0.22168330213043785</v>
      </c>
      <c r="J72" s="199">
        <f t="shared" si="10"/>
        <v>0.24154568892546788</v>
      </c>
      <c r="K72" s="199">
        <f t="shared" si="10"/>
        <v>0.2219726554878752</v>
      </c>
      <c r="L72" s="199">
        <f t="shared" si="10"/>
        <v>0.17555973646168802</v>
      </c>
      <c r="M72" s="199">
        <f t="shared" si="10"/>
        <v>0.16723414709110285</v>
      </c>
      <c r="N72" s="199">
        <f t="shared" si="10"/>
        <v>0.22724223439771568</v>
      </c>
      <c r="O72" s="199">
        <f t="shared" si="10"/>
        <v>0.22032637738175284</v>
      </c>
      <c r="P72" s="199">
        <f t="shared" si="10"/>
        <v>0.14726879023419176</v>
      </c>
      <c r="Q72" s="199">
        <f t="shared" si="10"/>
        <v>0.25080996570742919</v>
      </c>
    </row>
    <row r="73" spans="1:17" x14ac:dyDescent="0.25">
      <c r="A73" s="142" t="s">
        <v>309</v>
      </c>
      <c r="B73" s="199">
        <f t="shared" ref="B73:Q73" si="11">IF(B$45=0,0,B$45/B$5)</f>
        <v>4.765659620334832E-2</v>
      </c>
      <c r="C73" s="199">
        <f t="shared" si="11"/>
        <v>4.7656596203348334E-2</v>
      </c>
      <c r="D73" s="199">
        <f t="shared" si="11"/>
        <v>4.7656596203348327E-2</v>
      </c>
      <c r="E73" s="199">
        <f t="shared" si="11"/>
        <v>4.765659620334832E-2</v>
      </c>
      <c r="F73" s="199">
        <f t="shared" si="11"/>
        <v>4.765659620334832E-2</v>
      </c>
      <c r="G73" s="199">
        <f t="shared" si="11"/>
        <v>4.765659620334832E-2</v>
      </c>
      <c r="H73" s="199">
        <f t="shared" si="11"/>
        <v>4.7656596203348334E-2</v>
      </c>
      <c r="I73" s="199">
        <f t="shared" si="11"/>
        <v>4.7656596203348341E-2</v>
      </c>
      <c r="J73" s="199">
        <f t="shared" si="11"/>
        <v>4.7656596203348334E-2</v>
      </c>
      <c r="K73" s="199">
        <f t="shared" si="11"/>
        <v>4.7656596203348327E-2</v>
      </c>
      <c r="L73" s="199">
        <f t="shared" si="11"/>
        <v>4.7656596203348334E-2</v>
      </c>
      <c r="M73" s="199">
        <f t="shared" si="11"/>
        <v>4.7656596203348334E-2</v>
      </c>
      <c r="N73" s="199">
        <f t="shared" si="11"/>
        <v>4.7656596203348327E-2</v>
      </c>
      <c r="O73" s="199">
        <f t="shared" si="11"/>
        <v>4.7656596203348306E-2</v>
      </c>
      <c r="P73" s="199">
        <f t="shared" si="11"/>
        <v>4.7656596203348334E-2</v>
      </c>
      <c r="Q73" s="199">
        <f t="shared" si="11"/>
        <v>4.7656596203348313E-2</v>
      </c>
    </row>
    <row r="74" spans="1:17" x14ac:dyDescent="0.25">
      <c r="A74" s="142" t="s">
        <v>308</v>
      </c>
      <c r="B74" s="199">
        <f t="shared" ref="B74:Q74" si="12">IF(B$56=0,0,B$56/B$5)</f>
        <v>6.6108749383524323E-3</v>
      </c>
      <c r="C74" s="199">
        <f t="shared" si="12"/>
        <v>2.8141282826885934E-3</v>
      </c>
      <c r="D74" s="199">
        <f t="shared" si="12"/>
        <v>1.5393808873127106E-3</v>
      </c>
      <c r="E74" s="199">
        <f t="shared" si="12"/>
        <v>3.5217571799649281E-4</v>
      </c>
      <c r="F74" s="199">
        <f t="shared" si="12"/>
        <v>1.9780032948124265E-3</v>
      </c>
      <c r="G74" s="199">
        <f t="shared" si="12"/>
        <v>2.9814038467809729E-2</v>
      </c>
      <c r="H74" s="199">
        <f t="shared" si="12"/>
        <v>2.4477347368259145E-2</v>
      </c>
      <c r="I74" s="199">
        <f t="shared" si="12"/>
        <v>3.316083847110838E-2</v>
      </c>
      <c r="J74" s="199">
        <f t="shared" si="12"/>
        <v>3.0260341905111083E-2</v>
      </c>
      <c r="K74" s="199">
        <f t="shared" si="12"/>
        <v>3.3118584313626319E-2</v>
      </c>
      <c r="L74" s="199">
        <f t="shared" si="12"/>
        <v>3.989624470472556E-2</v>
      </c>
      <c r="M74" s="199">
        <f t="shared" si="12"/>
        <v>4.111202726039144E-2</v>
      </c>
      <c r="N74" s="199">
        <f t="shared" si="12"/>
        <v>3.2349069768875388E-2</v>
      </c>
      <c r="O74" s="199">
        <f t="shared" si="12"/>
        <v>3.335898966081647E-2</v>
      </c>
      <c r="P74" s="199">
        <f t="shared" si="12"/>
        <v>4.4027560504204387E-2</v>
      </c>
      <c r="Q74" s="199">
        <f t="shared" si="12"/>
        <v>2.8907483194331608E-2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9.3241520561070726E-3</v>
      </c>
      <c r="C76" s="276">
        <f t="shared" si="14"/>
        <v>3.9691206168421794E-3</v>
      </c>
      <c r="D76" s="276">
        <f t="shared" si="14"/>
        <v>2.1711833304088961E-3</v>
      </c>
      <c r="E76" s="276">
        <f t="shared" si="14"/>
        <v>4.9671790431515242E-4</v>
      </c>
      <c r="F76" s="276">
        <f t="shared" si="14"/>
        <v>2.7898279214624323E-3</v>
      </c>
      <c r="G76" s="276">
        <f t="shared" si="14"/>
        <v>4.2050504762651653E-2</v>
      </c>
      <c r="H76" s="276">
        <f t="shared" si="14"/>
        <v>3.4523495137949223E-2</v>
      </c>
      <c r="I76" s="276">
        <f t="shared" si="14"/>
        <v>4.6770919597773845E-2</v>
      </c>
      <c r="J76" s="276">
        <f t="shared" si="14"/>
        <v>4.2679982880354211E-2</v>
      </c>
      <c r="K76" s="276">
        <f t="shared" si="14"/>
        <v>4.6711323221645208E-2</v>
      </c>
      <c r="L76" s="276">
        <f t="shared" si="14"/>
        <v>5.6270713871230407E-2</v>
      </c>
      <c r="M76" s="276">
        <f t="shared" si="14"/>
        <v>5.7985485595382309E-2</v>
      </c>
      <c r="N76" s="276">
        <f t="shared" si="14"/>
        <v>4.5625979648887816E-2</v>
      </c>
      <c r="O76" s="276">
        <f t="shared" si="14"/>
        <v>4.7050397252421043E-2</v>
      </c>
      <c r="P76" s="276">
        <f t="shared" si="14"/>
        <v>6.2097630439060456E-2</v>
      </c>
      <c r="Q76" s="276">
        <f t="shared" si="14"/>
        <v>4.0771875338256228E-2</v>
      </c>
    </row>
    <row r="78" spans="1:17" ht="12.75" x14ac:dyDescent="0.25">
      <c r="A78" s="98" t="str">
        <f>FBT_fec!$A$110</f>
        <v>Energy intensity (toe/physical output index)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 t="shared" ref="B80:Q80" si="15">SUM(B$81:B$90)</f>
        <v>90.86597943555212</v>
      </c>
      <c r="C80" s="230">
        <f t="shared" si="15"/>
        <v>91.483601818165852</v>
      </c>
      <c r="D80" s="230">
        <f t="shared" si="15"/>
        <v>91.529492269840716</v>
      </c>
      <c r="E80" s="230">
        <f t="shared" si="15"/>
        <v>91.835328079223189</v>
      </c>
      <c r="F80" s="230">
        <f t="shared" si="15"/>
        <v>91.475095946642213</v>
      </c>
      <c r="G80" s="230">
        <f t="shared" si="15"/>
        <v>85.130470887304625</v>
      </c>
      <c r="H80" s="230">
        <f t="shared" si="15"/>
        <v>85.87095108029871</v>
      </c>
      <c r="I80" s="230">
        <f t="shared" si="15"/>
        <v>84.15812512254611</v>
      </c>
      <c r="J80" s="230">
        <f t="shared" si="15"/>
        <v>84.737523796824988</v>
      </c>
      <c r="K80" s="230">
        <f t="shared" si="15"/>
        <v>83.973089610437086</v>
      </c>
      <c r="L80" s="230">
        <f t="shared" si="15"/>
        <v>82.654941699010479</v>
      </c>
      <c r="M80" s="230">
        <f t="shared" si="15"/>
        <v>82.479930138261153</v>
      </c>
      <c r="N80" s="230">
        <f t="shared" si="15"/>
        <v>83.906129206599502</v>
      </c>
      <c r="O80" s="230">
        <f t="shared" si="15"/>
        <v>83.872345161547528</v>
      </c>
      <c r="P80" s="230">
        <f t="shared" si="15"/>
        <v>81.861407447586373</v>
      </c>
      <c r="Q80" s="230">
        <f t="shared" si="15"/>
        <v>72.822152822239275</v>
      </c>
    </row>
    <row r="81" spans="1:17" x14ac:dyDescent="0.25">
      <c r="A81" s="132" t="s">
        <v>83</v>
      </c>
      <c r="B81" s="275">
        <f>IF(B$6=0,0,B$6/TEL!B$5*1000)</f>
        <v>3.6363412172664629</v>
      </c>
      <c r="C81" s="275">
        <f>IF(C$6=0,0,C$6/TEL!C$5*1000)</f>
        <v>3.6610576814542237</v>
      </c>
      <c r="D81" s="275">
        <f>IF(D$6=0,0,D$6/TEL!D$5*1000)</f>
        <v>3.6628941591100062</v>
      </c>
      <c r="E81" s="275">
        <f>IF(E$6=0,0,E$6/TEL!E$5*1000)</f>
        <v>3.6751333201940777</v>
      </c>
      <c r="F81" s="275">
        <f>IF(F$6=0,0,F$6/TEL!F$5*1000)</f>
        <v>3.6607172872670666</v>
      </c>
      <c r="G81" s="275">
        <f>IF(G$6=0,0,G$6/TEL!G$5*1000)</f>
        <v>3.4068134416838629</v>
      </c>
      <c r="H81" s="275">
        <f>IF(H$6=0,0,H$6/TEL!H$5*1000)</f>
        <v>3.4364465195759428</v>
      </c>
      <c r="I81" s="275">
        <f>IF(I$6=0,0,I$6/TEL!I$5*1000)</f>
        <v>3.3679013977727132</v>
      </c>
      <c r="J81" s="275">
        <f>IF(J$6=0,0,J$6/TEL!J$5*1000)</f>
        <v>3.3910881976465226</v>
      </c>
      <c r="K81" s="275">
        <f>IF(K$6=0,0,K$6/TEL!K$5*1000)</f>
        <v>3.3604965113287464</v>
      </c>
      <c r="L81" s="275">
        <f>IF(L$6=0,0,L$6/TEL!L$5*1000)</f>
        <v>3.3077459042198019</v>
      </c>
      <c r="M81" s="275">
        <f>IF(M$6=0,0,M$6/TEL!M$5*1000)</f>
        <v>3.300742163592076</v>
      </c>
      <c r="N81" s="275">
        <f>IF(N$6=0,0,N$6/TEL!N$5*1000)</f>
        <v>3.3578168409184133</v>
      </c>
      <c r="O81" s="275">
        <f>IF(O$6=0,0,O$6/TEL!O$5*1000)</f>
        <v>3.3564648462965359</v>
      </c>
      <c r="P81" s="275">
        <f>IF(P$6=0,0,P$6/TEL!P$5*1000)</f>
        <v>3.2759896702179137</v>
      </c>
      <c r="Q81" s="275">
        <f>IF(Q$6=0,0,Q$6/TEL!Q$5*1000)</f>
        <v>2.9142501680224902</v>
      </c>
    </row>
    <row r="82" spans="1:17" x14ac:dyDescent="0.25">
      <c r="A82" s="76" t="s">
        <v>82</v>
      </c>
      <c r="B82" s="274">
        <f>IF(B$7=0,0,B$7/TEL!B$5*1000)</f>
        <v>2.9836645885263282</v>
      </c>
      <c r="C82" s="274">
        <f>IF(C$7=0,0,C$7/TEL!C$5*1000)</f>
        <v>3.0039447642701327</v>
      </c>
      <c r="D82" s="274">
        <f>IF(D$7=0,0,D$7/TEL!D$5*1000)</f>
        <v>3.0054516177312873</v>
      </c>
      <c r="E82" s="274">
        <f>IF(E$7=0,0,E$7/TEL!E$5*1000)</f>
        <v>3.0154940063130891</v>
      </c>
      <c r="F82" s="274">
        <f>IF(F$7=0,0,F$7/TEL!F$5*1000)</f>
        <v>3.0036654664755416</v>
      </c>
      <c r="G82" s="274">
        <f>IF(G$7=0,0,G$7/TEL!G$5*1000)</f>
        <v>2.795334105997016</v>
      </c>
      <c r="H82" s="274">
        <f>IF(H$7=0,0,H$7/TEL!H$5*1000)</f>
        <v>2.819648426318722</v>
      </c>
      <c r="I82" s="274">
        <f>IF(I$7=0,0,I$7/TEL!I$5*1000)</f>
        <v>2.7634062750955595</v>
      </c>
      <c r="J82" s="274">
        <f>IF(J$7=0,0,J$7/TEL!J$5*1000)</f>
        <v>2.7824313416586848</v>
      </c>
      <c r="K82" s="274">
        <f>IF(K$7=0,0,K$7/TEL!K$5*1000)</f>
        <v>2.7573304708338435</v>
      </c>
      <c r="L82" s="274">
        <f>IF(L$7=0,0,L$7/TEL!L$5*1000)</f>
        <v>2.7140479214111197</v>
      </c>
      <c r="M82" s="274">
        <f>IF(M$7=0,0,M$7/TEL!M$5*1000)</f>
        <v>2.7083012624345235</v>
      </c>
      <c r="N82" s="274">
        <f>IF(N$7=0,0,N$7/TEL!N$5*1000)</f>
        <v>2.7551317669074167</v>
      </c>
      <c r="O82" s="274">
        <f>IF(O$7=0,0,O$7/TEL!O$5*1000)</f>
        <v>2.7540224379869009</v>
      </c>
      <c r="P82" s="274">
        <f>IF(P$7=0,0,P$7/TEL!P$5*1000)</f>
        <v>2.6879915242813652</v>
      </c>
      <c r="Q82" s="274">
        <f>IF(Q$7=0,0,Q$7/TEL!Q$5*1000)</f>
        <v>2.3911796250440944</v>
      </c>
    </row>
    <row r="83" spans="1:17" x14ac:dyDescent="0.25">
      <c r="A83" s="76" t="s">
        <v>81</v>
      </c>
      <c r="B83" s="274">
        <f>IF(B$8=0,0,B$8/TEL!B$5*1000)</f>
        <v>2.1445089230032983</v>
      </c>
      <c r="C83" s="274">
        <f>IF(C$8=0,0,C$8/TEL!C$5*1000)</f>
        <v>2.1590852993191576</v>
      </c>
      <c r="D83" s="274">
        <f>IF(D$8=0,0,D$8/TEL!D$5*1000)</f>
        <v>2.160168350244362</v>
      </c>
      <c r="E83" s="274">
        <f>IF(E$8=0,0,E$8/TEL!E$5*1000)</f>
        <v>2.1673863170375323</v>
      </c>
      <c r="F83" s="274">
        <f>IF(F$8=0,0,F$8/TEL!F$5*1000)</f>
        <v>2.1588845540292954</v>
      </c>
      <c r="G83" s="274">
        <f>IF(G$8=0,0,G$8/TEL!G$5*1000)</f>
        <v>2.0091463886853549</v>
      </c>
      <c r="H83" s="274">
        <f>IF(H$8=0,0,H$8/TEL!H$5*1000)</f>
        <v>2.0266223064165816</v>
      </c>
      <c r="I83" s="274">
        <f>IF(I$8=0,0,I$8/TEL!I$5*1000)</f>
        <v>1.9861982602249335</v>
      </c>
      <c r="J83" s="274">
        <f>IF(J$8=0,0,J$8/TEL!J$5*1000)</f>
        <v>1.99987252681718</v>
      </c>
      <c r="K83" s="274">
        <f>IF(K$8=0,0,K$8/TEL!K$5*1000)</f>
        <v>1.9818312759118246</v>
      </c>
      <c r="L83" s="274">
        <f>IF(L$8=0,0,L$8/TEL!L$5*1000)</f>
        <v>1.9507219435142418</v>
      </c>
      <c r="M83" s="274">
        <f>IF(M$8=0,0,M$8/TEL!M$5*1000)</f>
        <v>1.9465915323748135</v>
      </c>
      <c r="N83" s="274">
        <f>IF(N$8=0,0,N$8/TEL!N$5*1000)</f>
        <v>1.9802509574647054</v>
      </c>
      <c r="O83" s="274">
        <f>IF(O$8=0,0,O$8/TEL!O$5*1000)</f>
        <v>1.9794536273030849</v>
      </c>
      <c r="P83" s="274">
        <f>IF(P$8=0,0,P$8/TEL!P$5*1000)</f>
        <v>1.931993908077231</v>
      </c>
      <c r="Q83" s="274">
        <f>IF(Q$8=0,0,Q$8/TEL!Q$5*1000)</f>
        <v>1.7186603555004427</v>
      </c>
    </row>
    <row r="84" spans="1:17" x14ac:dyDescent="0.25">
      <c r="A84" s="76" t="s">
        <v>80</v>
      </c>
      <c r="B84" s="274">
        <f>IF(B$9=0,0,B$9/TEL!B$5*1000)</f>
        <v>4.1957783276151481</v>
      </c>
      <c r="C84" s="274">
        <f>IF(C$9=0,0,C$9/TEL!C$5*1000)</f>
        <v>4.2242973247548736</v>
      </c>
      <c r="D84" s="274">
        <f>IF(D$9=0,0,D$9/TEL!D$5*1000)</f>
        <v>4.226416337434622</v>
      </c>
      <c r="E84" s="274">
        <f>IF(E$9=0,0,E$9/TEL!E$5*1000)</f>
        <v>4.2405384463777818</v>
      </c>
      <c r="F84" s="274">
        <f>IF(F$9=0,0,F$9/TEL!F$5*1000)</f>
        <v>4.2239045622312297</v>
      </c>
      <c r="G84" s="274">
        <f>IF(G$9=0,0,G$9/TEL!G$5*1000)</f>
        <v>3.9309385865583031</v>
      </c>
      <c r="H84" s="274">
        <f>IF(H$9=0,0,H$9/TEL!H$5*1000)</f>
        <v>3.9651305995107022</v>
      </c>
      <c r="I84" s="274">
        <f>IF(I$9=0,0,I$9/TEL!I$5*1000)</f>
        <v>3.8860400743531303</v>
      </c>
      <c r="J84" s="274">
        <f>IF(J$9=0,0,J$9/TEL!J$5*1000)</f>
        <v>3.9127940742075253</v>
      </c>
      <c r="K84" s="274">
        <f>IF(K$9=0,0,K$9/TEL!K$5*1000)</f>
        <v>3.8774959746100919</v>
      </c>
      <c r="L84" s="274">
        <f>IF(L$9=0,0,L$9/TEL!L$5*1000)</f>
        <v>3.816629889484386</v>
      </c>
      <c r="M84" s="274">
        <f>IF(M$9=0,0,M$9/TEL!M$5*1000)</f>
        <v>3.8085486502985484</v>
      </c>
      <c r="N84" s="274">
        <f>IF(N$9=0,0,N$9/TEL!N$5*1000)</f>
        <v>3.8744040472135537</v>
      </c>
      <c r="O84" s="274">
        <f>IF(O$9=0,0,O$9/TEL!O$5*1000)</f>
        <v>3.8728440534190791</v>
      </c>
      <c r="P84" s="274">
        <f>IF(P$9=0,0,P$9/TEL!P$5*1000)</f>
        <v>3.7799880810206687</v>
      </c>
      <c r="Q84" s="274">
        <f>IF(Q$9=0,0,Q$9/TEL!Q$5*1000)</f>
        <v>3.3625963477182568</v>
      </c>
    </row>
    <row r="85" spans="1:17" x14ac:dyDescent="0.25">
      <c r="A85" s="129" t="s">
        <v>79</v>
      </c>
      <c r="B85" s="273">
        <f>IF(B$10=0,0,B$10/TEL!B$5*1000)</f>
        <v>7.0862033977500314</v>
      </c>
      <c r="C85" s="273">
        <f>IF(C$10=0,0,C$10/TEL!C$5*1000)</f>
        <v>7.1343688151415643</v>
      </c>
      <c r="D85" s="273">
        <f>IF(D$10=0,0,D$10/TEL!D$5*1000)</f>
        <v>7.1379475921118081</v>
      </c>
      <c r="E85" s="273">
        <f>IF(E$10=0,0,E$10/TEL!E$5*1000)</f>
        <v>7.1617982649935854</v>
      </c>
      <c r="F85" s="273">
        <f>IF(F$10=0,0,F$10/TEL!F$5*1000)</f>
        <v>7.133705482879412</v>
      </c>
      <c r="G85" s="273">
        <f>IF(G$10=0,0,G$10/TEL!G$5*1000)</f>
        <v>6.6389185017429133</v>
      </c>
      <c r="H85" s="273">
        <f>IF(H$10=0,0,H$10/TEL!H$5*1000)</f>
        <v>6.6966650125069656</v>
      </c>
      <c r="I85" s="273">
        <f>IF(I$10=0,0,I$10/TEL!I$5*1000)</f>
        <v>6.563089903351953</v>
      </c>
      <c r="J85" s="273">
        <f>IF(J$10=0,0,J$10/TEL!J$5*1000)</f>
        <v>6.6082744364393777</v>
      </c>
      <c r="K85" s="273">
        <f>IF(K$10=0,0,K$10/TEL!K$5*1000)</f>
        <v>6.5486598682303772</v>
      </c>
      <c r="L85" s="273">
        <f>IF(L$10=0,0,L$10/TEL!L$5*1000)</f>
        <v>6.4458638133514086</v>
      </c>
      <c r="M85" s="273">
        <f>IF(M$10=0,0,M$10/TEL!M$5*1000)</f>
        <v>6.4322154982819937</v>
      </c>
      <c r="N85" s="273">
        <f>IF(N$10=0,0,N$10/TEL!N$5*1000)</f>
        <v>6.5434379464051151</v>
      </c>
      <c r="O85" s="273">
        <f>IF(O$10=0,0,O$10/TEL!O$5*1000)</f>
        <v>6.5408032902188902</v>
      </c>
      <c r="P85" s="273">
        <f>IF(P$10=0,0,P$10/TEL!P$5*1000)</f>
        <v>6.3839798701682415</v>
      </c>
      <c r="Q85" s="273">
        <f>IF(Q$10=0,0,Q$10/TEL!Q$5*1000)</f>
        <v>5.6790516094797239</v>
      </c>
    </row>
    <row r="86" spans="1:17" x14ac:dyDescent="0.25">
      <c r="A86" s="127" t="s">
        <v>306</v>
      </c>
      <c r="B86" s="296">
        <f>IF(B$15=0,0,B$15/TEL!B$5*1000)</f>
        <v>2.7064770566136627</v>
      </c>
      <c r="C86" s="296">
        <f>IF(C$15=0,0,C$15/TEL!C$5*1000)</f>
        <v>2.7248731694226458</v>
      </c>
      <c r="D86" s="296">
        <f>IF(D$15=0,0,D$15/TEL!D$5*1000)</f>
        <v>2.7262400336258059</v>
      </c>
      <c r="E86" s="296">
        <f>IF(E$15=0,0,E$15/TEL!E$5*1000)</f>
        <v>2.7353494671709719</v>
      </c>
      <c r="F86" s="296">
        <f>IF(F$15=0,0,F$15/TEL!F$5*1000)</f>
        <v>2.7246198188697957</v>
      </c>
      <c r="G86" s="296">
        <f>IF(G$15=0,0,G$15/TEL!G$5*1000)</f>
        <v>2.5356427972982356</v>
      </c>
      <c r="H86" s="296">
        <f>IF(H$15=0,0,H$15/TEL!H$5*1000)</f>
        <v>2.5576982757695457</v>
      </c>
      <c r="I86" s="296">
        <f>IF(I$15=0,0,I$15/TEL!I$5*1000)</f>
        <v>2.506681116372528</v>
      </c>
      <c r="J86" s="296">
        <f>IF(J$15=0,0,J$15/TEL!J$5*1000)</f>
        <v>2.523938721785568</v>
      </c>
      <c r="K86" s="296">
        <f>IF(K$15=0,0,K$15/TEL!K$5*1000)</f>
        <v>2.5011697646951152</v>
      </c>
      <c r="L86" s="296">
        <f>IF(L$15=0,0,L$15/TEL!L$5*1000)</f>
        <v>2.4619082379756496</v>
      </c>
      <c r="M86" s="296">
        <f>IF(M$15=0,0,M$15/TEL!M$5*1000)</f>
        <v>2.4566954534246817</v>
      </c>
      <c r="N86" s="296">
        <f>IF(N$15=0,0,N$15/TEL!N$5*1000)</f>
        <v>2.4991753241155528</v>
      </c>
      <c r="O86" s="296">
        <f>IF(O$15=0,0,O$15/TEL!O$5*1000)</f>
        <v>2.4981690537448284</v>
      </c>
      <c r="P86" s="296">
        <f>IF(P$15=0,0,P$15/TEL!P$5*1000)</f>
        <v>2.4382725246046215</v>
      </c>
      <c r="Q86" s="296">
        <f>IF(Q$15=0,0,Q$15/TEL!Q$5*1000)</f>
        <v>2.169034957317487</v>
      </c>
    </row>
    <row r="87" spans="1:17" x14ac:dyDescent="0.25">
      <c r="A87" s="127" t="s">
        <v>305</v>
      </c>
      <c r="B87" s="296">
        <f>IF(B$26=0,0,B$26/TEL!B$5*1000)</f>
        <v>23.005054981216134</v>
      </c>
      <c r="C87" s="296">
        <f>IF(C$26=0,0,C$26/TEL!C$5*1000)</f>
        <v>23.161421940092492</v>
      </c>
      <c r="D87" s="296">
        <f>IF(D$26=0,0,D$26/TEL!D$5*1000)</f>
        <v>23.173040285819358</v>
      </c>
      <c r="E87" s="296">
        <f>IF(E$26=0,0,E$26/TEL!E$5*1000)</f>
        <v>23.250470470953267</v>
      </c>
      <c r="F87" s="296">
        <f>IF(F$26=0,0,F$26/TEL!F$5*1000)</f>
        <v>23.15926846039326</v>
      </c>
      <c r="G87" s="296">
        <f>IF(G$26=0,0,G$26/TEL!G$5*1000)</f>
        <v>21.552963777035</v>
      </c>
      <c r="H87" s="296">
        <f>IF(H$26=0,0,H$26/TEL!H$5*1000)</f>
        <v>21.740435344041146</v>
      </c>
      <c r="I87" s="296">
        <f>IF(I$26=0,0,I$26/TEL!I$5*1000)</f>
        <v>21.306789489166487</v>
      </c>
      <c r="J87" s="296">
        <f>IF(J$26=0,0,J$26/TEL!J$5*1000)</f>
        <v>21.453479135177329</v>
      </c>
      <c r="K87" s="296">
        <f>IF(K$26=0,0,K$26/TEL!K$5*1000)</f>
        <v>21.259942999908482</v>
      </c>
      <c r="L87" s="296">
        <f>IF(L$26=0,0,L$26/TEL!L$5*1000)</f>
        <v>20.926220022793022</v>
      </c>
      <c r="M87" s="296">
        <f>IF(M$26=0,0,M$26/TEL!M$5*1000)</f>
        <v>20.881911354109796</v>
      </c>
      <c r="N87" s="296">
        <f>IF(N$26=0,0,N$26/TEL!N$5*1000)</f>
        <v>21.2429902549822</v>
      </c>
      <c r="O87" s="296">
        <f>IF(O$26=0,0,O$26/TEL!O$5*1000)</f>
        <v>21.234436956831047</v>
      </c>
      <c r="P87" s="296">
        <f>IF(P$26=0,0,P$26/TEL!P$5*1000)</f>
        <v>20.725316459139286</v>
      </c>
      <c r="Q87" s="296">
        <f>IF(Q$26=0,0,Q$26/TEL!Q$5*1000)</f>
        <v>18.436797137198639</v>
      </c>
    </row>
    <row r="88" spans="1:17" x14ac:dyDescent="0.25">
      <c r="A88" s="127" t="s">
        <v>304</v>
      </c>
      <c r="B88" s="296">
        <f>IF(B$37=0,0,B$37/TEL!B$5*1000)</f>
        <v>2.6656223412595668</v>
      </c>
      <c r="C88" s="296">
        <f>IF(C$37=0,0,C$37/TEL!C$5*1000)</f>
        <v>1.1424192487993297</v>
      </c>
      <c r="D88" s="296">
        <f>IF(D$37=0,0,D$37/TEL!D$5*1000)</f>
        <v>0.62523820767622995</v>
      </c>
      <c r="E88" s="296">
        <f>IF(E$37=0,0,E$37/TEL!E$5*1000)</f>
        <v>0.14351839092911359</v>
      </c>
      <c r="F88" s="296">
        <f>IF(F$37=0,0,F$37/TEL!F$5*1000)</f>
        <v>0.80291255771735126</v>
      </c>
      <c r="G88" s="296">
        <f>IF(G$37=0,0,G$37/TEL!G$5*1000)</f>
        <v>11.2627439063123</v>
      </c>
      <c r="H88" s="296">
        <f>IF(H$37=0,0,H$37/TEL!H$5*1000)</f>
        <v>9.3271506243064639</v>
      </c>
      <c r="I88" s="296">
        <f>IF(I$37=0,0,I$37/TEL!I$5*1000)</f>
        <v>12.383970844914101</v>
      </c>
      <c r="J88" s="296">
        <f>IF(J$37=0,0,J$37/TEL!J$5*1000)</f>
        <v>11.37857733763707</v>
      </c>
      <c r="K88" s="296">
        <f>IF(K$37=0,0,K$37/TEL!K$5*1000)</f>
        <v>12.34099745200413</v>
      </c>
      <c r="L88" s="296">
        <f>IF(L$37=0,0,L$37/TEL!L$5*1000)</f>
        <v>14.633196649098547</v>
      </c>
      <c r="M88" s="296">
        <f>IF(M$37=0,0,M$37/TEL!M$5*1000)</f>
        <v>15.04719479223972</v>
      </c>
      <c r="N88" s="296">
        <f>IF(N$37=0,0,N$37/TEL!N$5*1000)</f>
        <v>12.044640698098734</v>
      </c>
      <c r="O88" s="296">
        <f>IF(O$37=0,0,O$37/TEL!O$5*1000)</f>
        <v>12.415666584384194</v>
      </c>
      <c r="P88" s="296">
        <f>IF(P$37=0,0,P$37/TEL!P$5*1000)</f>
        <v>15.993451432775842</v>
      </c>
      <c r="Q88" s="296">
        <f>IF(Q$37=0,0,Q$37/TEL!Q$5*1000)</f>
        <v>9.3414041425474377</v>
      </c>
    </row>
    <row r="89" spans="1:17" x14ac:dyDescent="0.25">
      <c r="A89" s="127" t="s">
        <v>303</v>
      </c>
      <c r="B89" s="296">
        <f>IF(B$38=0,0,B$38/TEL!B$5*1000)</f>
        <v>41.595080393317303</v>
      </c>
      <c r="C89" s="296">
        <f>IF(C$38=0,0,C$38/TEL!C$5*1000)</f>
        <v>43.90902412483198</v>
      </c>
      <c r="D89" s="296">
        <f>IF(D$38=0,0,D$38/TEL!D$5*1000)</f>
        <v>44.613368378230156</v>
      </c>
      <c r="E89" s="296">
        <f>IF(E$38=0,0,E$38/TEL!E$5*1000)</f>
        <v>45.400023143548161</v>
      </c>
      <c r="F89" s="296">
        <f>IF(F$38=0,0,F$38/TEL!F$5*1000)</f>
        <v>44.352217979988865</v>
      </c>
      <c r="G89" s="296">
        <f>IF(G$38=0,0,G$38/TEL!G$5*1000)</f>
        <v>27.418190110498259</v>
      </c>
      <c r="H89" s="296">
        <f>IF(H$38=0,0,H$38/TEL!H$5*1000)</f>
        <v>30.336588609740875</v>
      </c>
      <c r="I89" s="296">
        <f>IF(I$38=0,0,I$38/TEL!I$5*1000)</f>
        <v>25.457894857688704</v>
      </c>
      <c r="J89" s="296">
        <f>IF(J$38=0,0,J$38/TEL!J$5*1000)</f>
        <v>27.07047196048363</v>
      </c>
      <c r="K89" s="296">
        <f>IF(K$38=0,0,K$38/TEL!K$5*1000)</f>
        <v>25.422671162201166</v>
      </c>
      <c r="L89" s="296">
        <f>IF(L$38=0,0,L$38/TEL!L$5*1000)</f>
        <v>21.747554742774053</v>
      </c>
      <c r="M89" s="296">
        <f>IF(M$38=0,0,M$38/TEL!M$5*1000)</f>
        <v>21.115090630564715</v>
      </c>
      <c r="N89" s="296">
        <f>IF(N$38=0,0,N$38/TEL!N$5*1000)</f>
        <v>25.779982026896548</v>
      </c>
      <c r="O89" s="296">
        <f>IF(O$38=0,0,O$38/TEL!O$5*1000)</f>
        <v>25.274257153019978</v>
      </c>
      <c r="P89" s="296">
        <f>IF(P$38=0,0,P$38/TEL!P$5*1000)</f>
        <v>19.561024550399633</v>
      </c>
      <c r="Q89" s="296">
        <f>IF(Q$38=0,0,Q$38/TEL!Q$5*1000)</f>
        <v>23.840082742678909</v>
      </c>
    </row>
    <row r="90" spans="1:17" x14ac:dyDescent="0.25">
      <c r="A90" s="72" t="s">
        <v>302</v>
      </c>
      <c r="B90" s="272">
        <f>IF(B$58=0,0,B$58/TEL!B$5*1000)</f>
        <v>0.8472482089841864</v>
      </c>
      <c r="C90" s="272">
        <f>IF(C$58=0,0,C$58/TEL!C$5*1000)</f>
        <v>0.36310945007946283</v>
      </c>
      <c r="D90" s="272">
        <f>IF(D$58=0,0,D$58/TEL!D$5*1000)</f>
        <v>0.19872730785706808</v>
      </c>
      <c r="E90" s="272">
        <f>IF(E$58=0,0,E$58/TEL!E$5*1000)</f>
        <v>4.5616251705606223E-2</v>
      </c>
      <c r="F90" s="272">
        <f>IF(F$58=0,0,F$58/TEL!F$5*1000)</f>
        <v>0.2551997767903974</v>
      </c>
      <c r="G90" s="272">
        <f>IF(G$58=0,0,G$58/TEL!G$5*1000)</f>
        <v>3.5797792714933809</v>
      </c>
      <c r="H90" s="272">
        <f>IF(H$58=0,0,H$58/TEL!H$5*1000)</f>
        <v>2.964565362111768</v>
      </c>
      <c r="I90" s="272">
        <f>IF(I$58=0,0,I$58/TEL!I$5*1000)</f>
        <v>3.9361529036059948</v>
      </c>
      <c r="J90" s="272">
        <f>IF(J$58=0,0,J$58/TEL!J$5*1000)</f>
        <v>3.6165960649720974</v>
      </c>
      <c r="K90" s="272">
        <f>IF(K$58=0,0,K$58/TEL!K$5*1000)</f>
        <v>3.9224941307133032</v>
      </c>
      <c r="L90" s="272">
        <f>IF(L$58=0,0,L$58/TEL!L$5*1000)</f>
        <v>4.6510525743882489</v>
      </c>
      <c r="M90" s="272">
        <f>IF(M$58=0,0,M$58/TEL!M$5*1000)</f>
        <v>4.7826388009402807</v>
      </c>
      <c r="N90" s="272">
        <f>IF(N$58=0,0,N$58/TEL!N$5*1000)</f>
        <v>3.8282993435972603</v>
      </c>
      <c r="O90" s="272">
        <f>IF(O$58=0,0,O$58/TEL!O$5*1000)</f>
        <v>3.9462271583429862</v>
      </c>
      <c r="P90" s="272">
        <f>IF(P$58=0,0,P$58/TEL!P$5*1000)</f>
        <v>5.0833994269015692</v>
      </c>
      <c r="Q90" s="272">
        <f>IF(Q$58=0,0,Q$58/TEL!Q$5*1000)</f>
        <v>2.9690957367317834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626.60879279333699</v>
      </c>
      <c r="C5" s="96">
        <v>680.15031791728381</v>
      </c>
      <c r="D5" s="96">
        <v>662.35229673613878</v>
      </c>
      <c r="E5" s="96">
        <v>651.07886817791689</v>
      </c>
      <c r="F5" s="96">
        <v>582.78370860915879</v>
      </c>
      <c r="G5" s="96">
        <v>228.16992674397673</v>
      </c>
      <c r="H5" s="96">
        <v>231.99382362416992</v>
      </c>
      <c r="I5" s="96">
        <v>191.38453513018163</v>
      </c>
      <c r="J5" s="96">
        <v>183.15962445319391</v>
      </c>
      <c r="K5" s="96">
        <v>144.94528707153384</v>
      </c>
      <c r="L5" s="96">
        <v>135.67709049218257</v>
      </c>
      <c r="M5" s="96">
        <v>126.98225114805729</v>
      </c>
      <c r="N5" s="96">
        <v>140.74771922536519</v>
      </c>
      <c r="O5" s="96">
        <v>125.06916992220015</v>
      </c>
      <c r="P5" s="96">
        <v>122.82090039587418</v>
      </c>
      <c r="Q5" s="96">
        <v>169.35421058392586</v>
      </c>
    </row>
    <row r="6" spans="1:17" x14ac:dyDescent="0.25">
      <c r="A6" s="132" t="s">
        <v>83</v>
      </c>
      <c r="B6" s="160">
        <v>27.236812580310911</v>
      </c>
      <c r="C6" s="160">
        <v>29.765052014969456</v>
      </c>
      <c r="D6" s="160">
        <v>29.000706983257817</v>
      </c>
      <c r="E6" s="160">
        <v>28.602359908649337</v>
      </c>
      <c r="F6" s="160">
        <v>25.501678246003056</v>
      </c>
      <c r="G6" s="160">
        <v>9.2918443042433729</v>
      </c>
      <c r="H6" s="160">
        <v>9.5297428390873389</v>
      </c>
      <c r="I6" s="160">
        <v>7.7048001580017669</v>
      </c>
      <c r="J6" s="160">
        <v>7.4244450748585171</v>
      </c>
      <c r="K6" s="160">
        <v>5.8224090948142111</v>
      </c>
      <c r="L6" s="160">
        <v>5.3645565929792616</v>
      </c>
      <c r="M6" s="160">
        <v>5.0101391950364782</v>
      </c>
      <c r="N6" s="160">
        <v>5.6492856891929693</v>
      </c>
      <c r="O6" s="160">
        <v>5.0179639792356694</v>
      </c>
      <c r="P6" s="160">
        <v>4.809611192378612</v>
      </c>
      <c r="Q6" s="160">
        <v>6.8563464288517713</v>
      </c>
    </row>
    <row r="7" spans="1:17" x14ac:dyDescent="0.25">
      <c r="A7" s="76" t="s">
        <v>82</v>
      </c>
      <c r="B7" s="159">
        <v>5.6833509641507813</v>
      </c>
      <c r="C7" s="159">
        <v>6.210904325477566</v>
      </c>
      <c r="D7" s="159">
        <v>6.0514127895236705</v>
      </c>
      <c r="E7" s="159">
        <v>5.968291968250357</v>
      </c>
      <c r="F7" s="159">
        <v>5.321290338931064</v>
      </c>
      <c r="G7" s="159">
        <v>1.9388763692354825</v>
      </c>
      <c r="H7" s="159">
        <v>1.9885173051338658</v>
      </c>
      <c r="I7" s="159">
        <v>1.6077168823426466</v>
      </c>
      <c r="J7" s="159">
        <v>1.5492167796823753</v>
      </c>
      <c r="K7" s="159">
        <v>1.2149290319900896</v>
      </c>
      <c r="L7" s="159">
        <v>1.1193915512342263</v>
      </c>
      <c r="M7" s="159">
        <v>1.0454372860510079</v>
      </c>
      <c r="N7" s="159">
        <v>1.1788043543556068</v>
      </c>
      <c r="O7" s="159">
        <v>1.0470700393216639</v>
      </c>
      <c r="P7" s="159">
        <v>1.0035942468229644</v>
      </c>
      <c r="Q7" s="159">
        <v>1.4306748622683982</v>
      </c>
    </row>
    <row r="8" spans="1:17" x14ac:dyDescent="0.25">
      <c r="A8" s="76" t="s">
        <v>81</v>
      </c>
      <c r="B8" s="159">
        <v>22.028097663983722</v>
      </c>
      <c r="C8" s="159">
        <v>24.07284152012982</v>
      </c>
      <c r="D8" s="159">
        <v>23.454668341536379</v>
      </c>
      <c r="E8" s="159">
        <v>23.132500384556675</v>
      </c>
      <c r="F8" s="159">
        <v>20.624787035636022</v>
      </c>
      <c r="G8" s="159">
        <v>7.5148901219214341</v>
      </c>
      <c r="H8" s="159">
        <v>7.7072934049491169</v>
      </c>
      <c r="I8" s="159">
        <v>6.2313492029030497</v>
      </c>
      <c r="J8" s="159">
        <v>6.0046086790673758</v>
      </c>
      <c r="K8" s="159">
        <v>4.7089429353032779</v>
      </c>
      <c r="L8" s="159">
        <v>4.3386492529430196</v>
      </c>
      <c r="M8" s="159">
        <v>4.0520099469420554</v>
      </c>
      <c r="N8" s="159">
        <v>4.5689273121204481</v>
      </c>
      <c r="O8" s="159">
        <v>4.0583383346721229</v>
      </c>
      <c r="P8" s="159">
        <v>3.8898305284111143</v>
      </c>
      <c r="Q8" s="159">
        <v>5.5451521101273009</v>
      </c>
    </row>
    <row r="9" spans="1:17" x14ac:dyDescent="0.25">
      <c r="A9" s="76" t="s">
        <v>80</v>
      </c>
      <c r="B9" s="159">
        <v>30.301281887876371</v>
      </c>
      <c r="C9" s="159">
        <v>33.11397869532194</v>
      </c>
      <c r="D9" s="159">
        <v>32.263635645921426</v>
      </c>
      <c r="E9" s="159">
        <v>31.820469729890259</v>
      </c>
      <c r="F9" s="159">
        <v>28.370924052422385</v>
      </c>
      <c r="G9" s="159">
        <v>10.337288648990768</v>
      </c>
      <c r="H9" s="159">
        <v>10.601953632962893</v>
      </c>
      <c r="I9" s="159">
        <v>8.571682930554605</v>
      </c>
      <c r="J9" s="159">
        <v>8.2597845254833882</v>
      </c>
      <c r="K9" s="159">
        <v>6.4775002114614759</v>
      </c>
      <c r="L9" s="159">
        <v>5.9681337912806063</v>
      </c>
      <c r="M9" s="159">
        <v>5.5738401693905315</v>
      </c>
      <c r="N9" s="159">
        <v>6.2848983385495716</v>
      </c>
      <c r="O9" s="159">
        <v>5.5825453360113464</v>
      </c>
      <c r="P9" s="159">
        <v>5.3507503523632165</v>
      </c>
      <c r="Q9" s="159">
        <v>7.6277679427054474</v>
      </c>
    </row>
    <row r="10" spans="1:17" x14ac:dyDescent="0.25">
      <c r="A10" s="129" t="s">
        <v>79</v>
      </c>
      <c r="B10" s="158">
        <v>71.896311287780122</v>
      </c>
      <c r="C10" s="158">
        <v>78.733943680927069</v>
      </c>
      <c r="D10" s="158">
        <v>76.873594966396723</v>
      </c>
      <c r="E10" s="158">
        <v>75.802793615590559</v>
      </c>
      <c r="F10" s="158">
        <v>67.496686656622927</v>
      </c>
      <c r="G10" s="158">
        <v>27.782312821400247</v>
      </c>
      <c r="H10" s="158">
        <v>28.700812243172344</v>
      </c>
      <c r="I10" s="158">
        <v>23.321364797589659</v>
      </c>
      <c r="J10" s="158">
        <v>22.228802481838599</v>
      </c>
      <c r="K10" s="158">
        <v>17.613422553162586</v>
      </c>
      <c r="L10" s="158">
        <v>16.262003145248467</v>
      </c>
      <c r="M10" s="158">
        <v>14.998537994906428</v>
      </c>
      <c r="N10" s="158">
        <v>17.169396735782463</v>
      </c>
      <c r="O10" s="158">
        <v>15.227409458173844</v>
      </c>
      <c r="P10" s="158">
        <v>14.751872895520474</v>
      </c>
      <c r="Q10" s="158">
        <v>20.737996488355716</v>
      </c>
    </row>
    <row r="11" spans="1:17" x14ac:dyDescent="0.25">
      <c r="A11" s="92" t="s">
        <v>125</v>
      </c>
      <c r="B11" s="91">
        <v>7.6698050699529077</v>
      </c>
      <c r="C11" s="91">
        <v>6.8837858707132407</v>
      </c>
      <c r="D11" s="91">
        <v>5.2311859885415037</v>
      </c>
      <c r="E11" s="91">
        <v>5.2953536685615914</v>
      </c>
      <c r="F11" s="91">
        <v>5.5309658940086726</v>
      </c>
      <c r="G11" s="91">
        <v>3.411975282147957</v>
      </c>
      <c r="H11" s="91">
        <v>2.9574420012037228</v>
      </c>
      <c r="I11" s="91">
        <v>2.0857457520657738</v>
      </c>
      <c r="J11" s="91">
        <v>2.6479253390852429</v>
      </c>
      <c r="K11" s="91">
        <v>1.6028584377365069</v>
      </c>
      <c r="L11" s="91">
        <v>1.3888477518292011</v>
      </c>
      <c r="M11" s="91">
        <v>1.7916455080728586</v>
      </c>
      <c r="N11" s="91">
        <v>1.3467728194639381</v>
      </c>
      <c r="O11" s="91">
        <v>1.2571141120594354</v>
      </c>
      <c r="P11" s="91">
        <v>0.79501169275645955</v>
      </c>
      <c r="Q11" s="91">
        <v>1.8958597970348434</v>
      </c>
    </row>
    <row r="12" spans="1:17" x14ac:dyDescent="0.25">
      <c r="A12" s="92" t="s">
        <v>26</v>
      </c>
      <c r="B12" s="91">
        <v>64.226506217827222</v>
      </c>
      <c r="C12" s="91">
        <v>71.85015781021383</v>
      </c>
      <c r="D12" s="91">
        <v>71.642408977855226</v>
      </c>
      <c r="E12" s="91">
        <v>70.507439947028971</v>
      </c>
      <c r="F12" s="91">
        <v>61.965720762614254</v>
      </c>
      <c r="G12" s="91">
        <v>7.4441218613306912</v>
      </c>
      <c r="H12" s="91">
        <v>7.6347132688085102</v>
      </c>
      <c r="I12" s="91">
        <v>6.1726681394319289</v>
      </c>
      <c r="J12" s="91">
        <v>5.9480628474116166</v>
      </c>
      <c r="K12" s="91">
        <v>4.6645984811135373</v>
      </c>
      <c r="L12" s="91">
        <v>4.2977918809837856</v>
      </c>
      <c r="M12" s="91">
        <v>4.0138518779364958</v>
      </c>
      <c r="N12" s="91">
        <v>4.5259013951211937</v>
      </c>
      <c r="O12" s="91">
        <v>4.0201206707843049</v>
      </c>
      <c r="P12" s="91">
        <v>3.8531997146503874</v>
      </c>
      <c r="Q12" s="91">
        <v>5.4929330140156916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16.926215677921601</v>
      </c>
      <c r="H14" s="157">
        <v>18.108656973160112</v>
      </c>
      <c r="I14" s="157">
        <v>15.062950906091954</v>
      </c>
      <c r="J14" s="157">
        <v>13.632814295341742</v>
      </c>
      <c r="K14" s="157">
        <v>11.34596563431254</v>
      </c>
      <c r="L14" s="157">
        <v>10.575363512435482</v>
      </c>
      <c r="M14" s="157">
        <v>9.1930406088970749</v>
      </c>
      <c r="N14" s="157">
        <v>11.29672252119733</v>
      </c>
      <c r="O14" s="157">
        <v>9.9501746753301035</v>
      </c>
      <c r="P14" s="157">
        <v>10.103661488113627</v>
      </c>
      <c r="Q14" s="157">
        <v>13.349203677305182</v>
      </c>
    </row>
    <row r="15" spans="1:17" x14ac:dyDescent="0.25">
      <c r="A15" s="156" t="s">
        <v>306</v>
      </c>
      <c r="B15" s="206">
        <v>22.03129059821023</v>
      </c>
      <c r="C15" s="206">
        <v>24.28955695962873</v>
      </c>
      <c r="D15" s="206">
        <v>23.792134682459789</v>
      </c>
      <c r="E15" s="206">
        <v>23.421559528044479</v>
      </c>
      <c r="F15" s="206">
        <v>20.918999554678589</v>
      </c>
      <c r="G15" s="206">
        <v>7.4823740946179509</v>
      </c>
      <c r="H15" s="206">
        <v>7.7370552830419195</v>
      </c>
      <c r="I15" s="206">
        <v>6.2716951227727007</v>
      </c>
      <c r="J15" s="206">
        <v>6.0602539399053832</v>
      </c>
      <c r="K15" s="206">
        <v>4.7716944013672205</v>
      </c>
      <c r="L15" s="206">
        <v>4.4081672625158781</v>
      </c>
      <c r="M15" s="206">
        <v>4.1228276496024323</v>
      </c>
      <c r="N15" s="206">
        <v>4.6581712365569183</v>
      </c>
      <c r="O15" s="206">
        <v>4.1337274886814219</v>
      </c>
      <c r="P15" s="206">
        <v>3.961253583265929</v>
      </c>
      <c r="Q15" s="206">
        <v>5.653336688796589</v>
      </c>
    </row>
    <row r="16" spans="1:17" x14ac:dyDescent="0.25">
      <c r="A16" s="88" t="s">
        <v>33</v>
      </c>
      <c r="B16" s="87">
        <v>4.2188203963167255E-2</v>
      </c>
      <c r="C16" s="87">
        <v>2.0382850267927334E-2</v>
      </c>
      <c r="D16" s="87">
        <v>0</v>
      </c>
      <c r="E16" s="87">
        <v>0</v>
      </c>
      <c r="F16" s="87">
        <v>0</v>
      </c>
      <c r="G16" s="87">
        <v>4.21883530720824E-2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1.1316957422876674E-15</v>
      </c>
      <c r="I18" s="87">
        <v>0</v>
      </c>
      <c r="J18" s="87">
        <v>1.1316957422876676E-15</v>
      </c>
      <c r="K18" s="87">
        <v>0</v>
      </c>
      <c r="L18" s="87">
        <v>0</v>
      </c>
      <c r="M18" s="87">
        <v>0</v>
      </c>
      <c r="N18" s="87">
        <v>5.6584787114383382E-16</v>
      </c>
      <c r="O18" s="87">
        <v>5.6584787114383362E-16</v>
      </c>
      <c r="P18" s="87">
        <v>5.6584787114383362E-16</v>
      </c>
      <c r="Q18" s="87">
        <v>0</v>
      </c>
    </row>
    <row r="19" spans="1:17" x14ac:dyDescent="0.25">
      <c r="A19" s="88" t="s">
        <v>125</v>
      </c>
      <c r="B19" s="87">
        <v>0.32654992764409291</v>
      </c>
      <c r="C19" s="87">
        <v>0.30636019904448553</v>
      </c>
      <c r="D19" s="87">
        <v>0.23442139136913748</v>
      </c>
      <c r="E19" s="87">
        <v>0.22946032205554273</v>
      </c>
      <c r="F19" s="87">
        <v>0.25102108612309487</v>
      </c>
      <c r="G19" s="87">
        <v>0.25544795613642191</v>
      </c>
      <c r="H19" s="87">
        <v>0.21162900644532814</v>
      </c>
      <c r="I19" s="87">
        <v>0.19697369713955035</v>
      </c>
      <c r="J19" s="87">
        <v>0.23423708242129318</v>
      </c>
      <c r="K19" s="87">
        <v>0.15643397071180695</v>
      </c>
      <c r="L19" s="87">
        <v>0.17149472778500377</v>
      </c>
      <c r="M19" s="87">
        <v>0.22031493852133113</v>
      </c>
      <c r="N19" s="87">
        <v>0.13488058011872556</v>
      </c>
      <c r="O19" s="87">
        <v>0.14174153762230149</v>
      </c>
      <c r="P19" s="87">
        <v>0.13732660531775659</v>
      </c>
      <c r="Q19" s="87">
        <v>0.17771481592760344</v>
      </c>
    </row>
    <row r="20" spans="1:17" x14ac:dyDescent="0.25">
      <c r="A20" s="88" t="s">
        <v>29</v>
      </c>
      <c r="B20" s="87">
        <v>3.0140021508982606</v>
      </c>
      <c r="C20" s="87">
        <v>2.110162919171132</v>
      </c>
      <c r="D20" s="87">
        <v>1.3722845729676154</v>
      </c>
      <c r="E20" s="87">
        <v>1.6070404338938937</v>
      </c>
      <c r="F20" s="87">
        <v>1.2057909576255279</v>
      </c>
      <c r="G20" s="87">
        <v>1.1386199540251045</v>
      </c>
      <c r="H20" s="87">
        <v>0.86936679625930313</v>
      </c>
      <c r="I20" s="87">
        <v>0.60281660992918806</v>
      </c>
      <c r="J20" s="87">
        <v>0.46853444875295991</v>
      </c>
      <c r="K20" s="87">
        <v>0.26642855298522239</v>
      </c>
      <c r="L20" s="87">
        <v>0.16744452519381073</v>
      </c>
      <c r="M20" s="87">
        <v>0.1004747691725249</v>
      </c>
      <c r="N20" s="87">
        <v>0.10046655472995006</v>
      </c>
      <c r="O20" s="87">
        <v>0.1004667001510838</v>
      </c>
      <c r="P20" s="87">
        <v>0.10046651904509817</v>
      </c>
      <c r="Q20" s="87">
        <v>0.11676058489967636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18.648550315704711</v>
      </c>
      <c r="C22" s="87">
        <v>21.852650991145186</v>
      </c>
      <c r="D22" s="87">
        <v>22.185428718123035</v>
      </c>
      <c r="E22" s="87">
        <v>21.585058772095042</v>
      </c>
      <c r="F22" s="87">
        <v>19.462187510929965</v>
      </c>
      <c r="G22" s="87">
        <v>6.0461178313843416</v>
      </c>
      <c r="H22" s="87">
        <v>6.6525980856178988</v>
      </c>
      <c r="I22" s="87">
        <v>5.4719048157039625</v>
      </c>
      <c r="J22" s="87">
        <v>5.357482408731129</v>
      </c>
      <c r="K22" s="87">
        <v>4.3488318776701913</v>
      </c>
      <c r="L22" s="87">
        <v>4.0684011870279102</v>
      </c>
      <c r="M22" s="87">
        <v>3.8003841577183448</v>
      </c>
      <c r="N22" s="87">
        <v>4.4228241017082421</v>
      </c>
      <c r="O22" s="87">
        <v>3.88821197668819</v>
      </c>
      <c r="P22" s="87">
        <v>3.7201531334011881</v>
      </c>
      <c r="Q22" s="87">
        <v>5.3579003638102041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3.4613947193883735E-3</v>
      </c>
      <c r="I24" s="87">
        <v>0</v>
      </c>
      <c r="J24" s="87">
        <v>0</v>
      </c>
      <c r="K24" s="87">
        <v>0</v>
      </c>
      <c r="L24" s="87">
        <v>8.2682250915346945E-4</v>
      </c>
      <c r="M24" s="87">
        <v>1.6537841902311747E-3</v>
      </c>
      <c r="N24" s="87">
        <v>0</v>
      </c>
      <c r="O24" s="87">
        <v>3.3072742198462027E-3</v>
      </c>
      <c r="P24" s="87">
        <v>3.3073255018855924E-3</v>
      </c>
      <c r="Q24" s="87">
        <v>9.6092415910489781E-4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165.65835815192696</v>
      </c>
      <c r="C26" s="204">
        <v>182.63878406182369</v>
      </c>
      <c r="D26" s="204">
        <v>178.89855117003415</v>
      </c>
      <c r="E26" s="204">
        <v>176.11211106664214</v>
      </c>
      <c r="F26" s="204">
        <v>157.29478511306397</v>
      </c>
      <c r="G26" s="204">
        <v>56.261697519146509</v>
      </c>
      <c r="H26" s="204">
        <v>58.176704147488302</v>
      </c>
      <c r="I26" s="204">
        <v>47.158322942387045</v>
      </c>
      <c r="J26" s="204">
        <v>45.568447894288553</v>
      </c>
      <c r="K26" s="204">
        <v>35.879471364126609</v>
      </c>
      <c r="L26" s="204">
        <v>33.146026916225161</v>
      </c>
      <c r="M26" s="204">
        <v>31.000492519125995</v>
      </c>
      <c r="N26" s="204">
        <v>35.02586449026451</v>
      </c>
      <c r="O26" s="204">
        <v>31.08245092450839</v>
      </c>
      <c r="P26" s="204">
        <v>29.785579828018808</v>
      </c>
      <c r="Q26" s="204">
        <v>42.508743179220509</v>
      </c>
    </row>
    <row r="27" spans="1:17" x14ac:dyDescent="0.25">
      <c r="A27" s="88" t="s">
        <v>33</v>
      </c>
      <c r="B27" s="87">
        <v>0.31722284133843065</v>
      </c>
      <c r="C27" s="87">
        <v>0.15326335489922285</v>
      </c>
      <c r="D27" s="87">
        <v>0</v>
      </c>
      <c r="E27" s="87">
        <v>0</v>
      </c>
      <c r="F27" s="87">
        <v>0</v>
      </c>
      <c r="G27" s="87">
        <v>0.31722396252277341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8.5094814468168848E-15</v>
      </c>
      <c r="I29" s="87">
        <v>0</v>
      </c>
      <c r="J29" s="87">
        <v>8.5094814468168864E-15</v>
      </c>
      <c r="K29" s="87">
        <v>0</v>
      </c>
      <c r="L29" s="87">
        <v>0</v>
      </c>
      <c r="M29" s="87">
        <v>0</v>
      </c>
      <c r="N29" s="87">
        <v>4.2547407234084424E-15</v>
      </c>
      <c r="O29" s="87">
        <v>4.2547407234084416E-15</v>
      </c>
      <c r="P29" s="87">
        <v>4.2547407234084416E-15</v>
      </c>
      <c r="Q29" s="87">
        <v>0</v>
      </c>
    </row>
    <row r="30" spans="1:17" x14ac:dyDescent="0.25">
      <c r="A30" s="88" t="s">
        <v>125</v>
      </c>
      <c r="B30" s="87">
        <v>2.4554042636315447</v>
      </c>
      <c r="C30" s="87">
        <v>2.3035930351229585</v>
      </c>
      <c r="D30" s="87">
        <v>1.7626685389487069</v>
      </c>
      <c r="E30" s="87">
        <v>1.7253651139176391</v>
      </c>
      <c r="F30" s="87">
        <v>1.887485474502502</v>
      </c>
      <c r="G30" s="87">
        <v>1.9207721317180957</v>
      </c>
      <c r="H30" s="87">
        <v>1.5912873369254479</v>
      </c>
      <c r="I30" s="87">
        <v>1.4810906842608496</v>
      </c>
      <c r="J30" s="87">
        <v>1.7612826774370314</v>
      </c>
      <c r="K30" s="87">
        <v>1.176263125929164</v>
      </c>
      <c r="L30" s="87">
        <v>1.2895084339218554</v>
      </c>
      <c r="M30" s="87">
        <v>1.6565988646507788</v>
      </c>
      <c r="N30" s="87">
        <v>1.0141982082004175</v>
      </c>
      <c r="O30" s="87">
        <v>1.0657873309676904</v>
      </c>
      <c r="P30" s="87">
        <v>1.032590436139285</v>
      </c>
      <c r="Q30" s="87">
        <v>1.3362787120710184</v>
      </c>
    </row>
    <row r="31" spans="1:17" x14ac:dyDescent="0.25">
      <c r="A31" s="88" t="s">
        <v>29</v>
      </c>
      <c r="B31" s="87">
        <v>22.662977711561926</v>
      </c>
      <c r="C31" s="87">
        <v>15.866801949921395</v>
      </c>
      <c r="D31" s="87">
        <v>10.318524385198803</v>
      </c>
      <c r="E31" s="87">
        <v>12.083707877932936</v>
      </c>
      <c r="F31" s="87">
        <v>9.066620469838103</v>
      </c>
      <c r="G31" s="87">
        <v>8.5615461927656895</v>
      </c>
      <c r="H31" s="87">
        <v>6.5369695641805299</v>
      </c>
      <c r="I31" s="87">
        <v>4.5327172015829342</v>
      </c>
      <c r="J31" s="87">
        <v>3.5230186435078341</v>
      </c>
      <c r="K31" s="87">
        <v>2.0033377734081146</v>
      </c>
      <c r="L31" s="87">
        <v>1.2590540259765384</v>
      </c>
      <c r="M31" s="87">
        <v>0.75549297589340836</v>
      </c>
      <c r="N31" s="87">
        <v>0.75543120960404742</v>
      </c>
      <c r="O31" s="87">
        <v>0.75543230305911113</v>
      </c>
      <c r="P31" s="87">
        <v>0.75543094128141142</v>
      </c>
      <c r="Q31" s="87">
        <v>0.87794978261102796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140.22275333539505</v>
      </c>
      <c r="C33" s="87">
        <v>164.31512572188012</v>
      </c>
      <c r="D33" s="87">
        <v>166.81735824588665</v>
      </c>
      <c r="E33" s="87">
        <v>162.30303807479157</v>
      </c>
      <c r="F33" s="87">
        <v>146.34067916872337</v>
      </c>
      <c r="G33" s="87">
        <v>45.462155232139949</v>
      </c>
      <c r="H33" s="87">
        <v>50.022420220703836</v>
      </c>
      <c r="I33" s="87">
        <v>41.144515056543263</v>
      </c>
      <c r="J33" s="87">
        <v>40.284146573343683</v>
      </c>
      <c r="K33" s="87">
        <v>32.699870464789328</v>
      </c>
      <c r="L33" s="87">
        <v>30.591247387075249</v>
      </c>
      <c r="M33" s="87">
        <v>28.575965493612951</v>
      </c>
      <c r="N33" s="87">
        <v>33.256235072460044</v>
      </c>
      <c r="O33" s="87">
        <v>29.23636313240543</v>
      </c>
      <c r="P33" s="87">
        <v>27.972689906920465</v>
      </c>
      <c r="Q33" s="87">
        <v>40.287289274034421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2.6027025678477974E-2</v>
      </c>
      <c r="I35" s="87">
        <v>0</v>
      </c>
      <c r="J35" s="87">
        <v>0</v>
      </c>
      <c r="K35" s="87">
        <v>0</v>
      </c>
      <c r="L35" s="87">
        <v>6.2170692515193604E-3</v>
      </c>
      <c r="M35" s="87">
        <v>1.2435184968853643E-2</v>
      </c>
      <c r="N35" s="87">
        <v>0</v>
      </c>
      <c r="O35" s="87">
        <v>2.4868158076151253E-2</v>
      </c>
      <c r="P35" s="87">
        <v>2.486854367763975E-2</v>
      </c>
      <c r="Q35" s="87">
        <v>7.2254105040387524E-3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24.013704646504504</v>
      </c>
      <c r="C37" s="204">
        <v>11.171062400032511</v>
      </c>
      <c r="D37" s="204">
        <v>5.9538599729565869</v>
      </c>
      <c r="E37" s="204">
        <v>1.3433996065871618</v>
      </c>
      <c r="F37" s="204">
        <v>6.7272832451739175</v>
      </c>
      <c r="G37" s="204">
        <v>36.945935907106346</v>
      </c>
      <c r="H37" s="204">
        <v>31.109245157676042</v>
      </c>
      <c r="I37" s="204">
        <v>34.074604430229051</v>
      </c>
      <c r="J37" s="204">
        <v>29.96275687957581</v>
      </c>
      <c r="K37" s="204">
        <v>25.716888489364994</v>
      </c>
      <c r="L37" s="204">
        <v>28.54366864453505</v>
      </c>
      <c r="M37" s="204">
        <v>27.470250862419185</v>
      </c>
      <c r="N37" s="204">
        <v>24.372454902495605</v>
      </c>
      <c r="O37" s="204">
        <v>22.324635107791707</v>
      </c>
      <c r="P37" s="204">
        <v>28.240900004600043</v>
      </c>
      <c r="Q37" s="204">
        <v>26.433031635116436</v>
      </c>
    </row>
    <row r="38" spans="1:17" x14ac:dyDescent="0.25">
      <c r="A38" s="156" t="s">
        <v>303</v>
      </c>
      <c r="B38" s="204">
        <v>251.72819342453795</v>
      </c>
      <c r="C38" s="204">
        <v>287.34841927418728</v>
      </c>
      <c r="D38" s="204">
        <v>284.56833355706124</v>
      </c>
      <c r="E38" s="204">
        <v>284.53796799712813</v>
      </c>
      <c r="F38" s="204">
        <v>248.83761922292075</v>
      </c>
      <c r="G38" s="204">
        <v>61.335197180576138</v>
      </c>
      <c r="H38" s="204">
        <v>68.628959704308542</v>
      </c>
      <c r="I38" s="204">
        <v>47.884665596840776</v>
      </c>
      <c r="J38" s="204">
        <v>48.575725517325907</v>
      </c>
      <c r="K38" s="204">
        <v>36.280857979514209</v>
      </c>
      <c r="L38" s="204">
        <v>29.357335327776809</v>
      </c>
      <c r="M38" s="204">
        <v>26.809162023267024</v>
      </c>
      <c r="N38" s="204">
        <v>35.71841922739938</v>
      </c>
      <c r="O38" s="204">
        <v>30.987872075116151</v>
      </c>
      <c r="P38" s="204">
        <v>23.934394509614705</v>
      </c>
      <c r="Q38" s="204">
        <v>45.922120459163168</v>
      </c>
    </row>
    <row r="39" spans="1:17" x14ac:dyDescent="0.25">
      <c r="A39" s="152" t="s">
        <v>310</v>
      </c>
      <c r="B39" s="264">
        <v>221.39091139696274</v>
      </c>
      <c r="C39" s="264">
        <v>256.80848291503713</v>
      </c>
      <c r="D39" s="264">
        <v>255.60136699980436</v>
      </c>
      <c r="E39" s="264">
        <v>256.88031420011595</v>
      </c>
      <c r="F39" s="264">
        <v>223.08521813473195</v>
      </c>
      <c r="G39" s="264">
        <v>45.56322026604861</v>
      </c>
      <c r="H39" s="264">
        <v>53.667686655787442</v>
      </c>
      <c r="I39" s="264">
        <v>34.074550536208449</v>
      </c>
      <c r="J39" s="264">
        <v>35.794030619646115</v>
      </c>
      <c r="K39" s="264">
        <v>25.813234423517642</v>
      </c>
      <c r="L39" s="264">
        <v>18.778083260949767</v>
      </c>
      <c r="M39" s="264">
        <v>16.767642668164207</v>
      </c>
      <c r="N39" s="264">
        <v>25.638987768210416</v>
      </c>
      <c r="O39" s="264">
        <v>21.911004074896614</v>
      </c>
      <c r="P39" s="264">
        <v>13.935527729763393</v>
      </c>
      <c r="Q39" s="264">
        <v>34.286973015656407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</v>
      </c>
      <c r="C41" s="208">
        <v>8.7233572759308817</v>
      </c>
      <c r="D41" s="208">
        <v>5.0269254021551806</v>
      </c>
      <c r="E41" s="208">
        <v>3.6850722314793489</v>
      </c>
      <c r="F41" s="208">
        <v>6.0372319774522021</v>
      </c>
      <c r="G41" s="208">
        <v>2.6811465993110386</v>
      </c>
      <c r="H41" s="208">
        <v>3.6898338860509314</v>
      </c>
      <c r="I41" s="208">
        <v>4.0243607098195273</v>
      </c>
      <c r="J41" s="208">
        <v>4.0149990712031087</v>
      </c>
      <c r="K41" s="208">
        <v>2.6834440080440669</v>
      </c>
      <c r="L41" s="208">
        <v>2.3460086892953762</v>
      </c>
      <c r="M41" s="208">
        <v>1.340686489771467</v>
      </c>
      <c r="N41" s="208">
        <v>2.681101734213017</v>
      </c>
      <c r="O41" s="208">
        <v>4.3568499662902029</v>
      </c>
      <c r="P41" s="208">
        <v>4.0216933016099716</v>
      </c>
      <c r="Q41" s="208">
        <v>4.2844574250128087</v>
      </c>
    </row>
    <row r="42" spans="1:17" x14ac:dyDescent="0.25">
      <c r="A42" s="154" t="s">
        <v>125</v>
      </c>
      <c r="B42" s="208">
        <v>0</v>
      </c>
      <c r="C42" s="208">
        <v>0</v>
      </c>
      <c r="D42" s="208">
        <v>0</v>
      </c>
      <c r="E42" s="208">
        <v>0</v>
      </c>
      <c r="F42" s="208">
        <v>2.7092881694774724E-16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221.39091139696274</v>
      </c>
      <c r="C44" s="208">
        <v>248.08512563910622</v>
      </c>
      <c r="D44" s="208">
        <v>250.57444159764918</v>
      </c>
      <c r="E44" s="208">
        <v>253.19524196863659</v>
      </c>
      <c r="F44" s="208">
        <v>217.04798615727975</v>
      </c>
      <c r="G44" s="208">
        <v>42.882073666737568</v>
      </c>
      <c r="H44" s="208">
        <v>49.977852769736508</v>
      </c>
      <c r="I44" s="208">
        <v>30.050189826388923</v>
      </c>
      <c r="J44" s="208">
        <v>31.779031548443005</v>
      </c>
      <c r="K44" s="208">
        <v>23.129790415473575</v>
      </c>
      <c r="L44" s="208">
        <v>16.43207457165439</v>
      </c>
      <c r="M44" s="208">
        <v>15.426956178392741</v>
      </c>
      <c r="N44" s="208">
        <v>22.957886033997401</v>
      </c>
      <c r="O44" s="208">
        <v>17.554154108606411</v>
      </c>
      <c r="P44" s="208">
        <v>9.9138344281534216</v>
      </c>
      <c r="Q44" s="208">
        <v>30.002515590643601</v>
      </c>
    </row>
    <row r="45" spans="1:17" x14ac:dyDescent="0.25">
      <c r="A45" s="152" t="s">
        <v>309</v>
      </c>
      <c r="B45" s="264">
        <v>25.775906336810387</v>
      </c>
      <c r="C45" s="264">
        <v>28.418005852315915</v>
      </c>
      <c r="D45" s="264">
        <v>27.836037675327173</v>
      </c>
      <c r="E45" s="264">
        <v>27.402476580557092</v>
      </c>
      <c r="F45" s="264">
        <v>24.474561341630036</v>
      </c>
      <c r="G45" s="264">
        <v>8.7541387092191751</v>
      </c>
      <c r="H45" s="264">
        <v>9.0521075653467928</v>
      </c>
      <c r="I45" s="264">
        <v>7.3376829803494319</v>
      </c>
      <c r="J45" s="264">
        <v>7.0903035496693629</v>
      </c>
      <c r="K45" s="264">
        <v>5.5827300452164961</v>
      </c>
      <c r="L45" s="264">
        <v>5.1574149035478527</v>
      </c>
      <c r="M45" s="264">
        <v>4.8235766699749085</v>
      </c>
      <c r="N45" s="264">
        <v>5.4499115682341994</v>
      </c>
      <c r="O45" s="264">
        <v>4.8363291335645426</v>
      </c>
      <c r="P45" s="264">
        <v>4.6345401729171449</v>
      </c>
      <c r="Q45" s="264">
        <v>6.6142233625075306</v>
      </c>
    </row>
    <row r="46" spans="1:17" x14ac:dyDescent="0.25">
      <c r="A46" s="150" t="s">
        <v>33</v>
      </c>
      <c r="B46" s="87">
        <v>4.9358851176934351E-2</v>
      </c>
      <c r="C46" s="87">
        <v>2.3847283800341981E-2</v>
      </c>
      <c r="D46" s="87">
        <v>0</v>
      </c>
      <c r="E46" s="87">
        <v>0</v>
      </c>
      <c r="F46" s="87">
        <v>0</v>
      </c>
      <c r="G46" s="87">
        <v>4.9359025629602635E-2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1.3240478729531971E-15</v>
      </c>
      <c r="I48" s="87">
        <v>0</v>
      </c>
      <c r="J48" s="87">
        <v>1.3240478729531971E-15</v>
      </c>
      <c r="K48" s="87">
        <v>0</v>
      </c>
      <c r="L48" s="87">
        <v>0</v>
      </c>
      <c r="M48" s="87">
        <v>0</v>
      </c>
      <c r="N48" s="87">
        <v>6.6202393647659826E-16</v>
      </c>
      <c r="O48" s="87">
        <v>6.6202393647659826E-16</v>
      </c>
      <c r="P48" s="87">
        <v>6.6202393647659826E-16</v>
      </c>
      <c r="Q48" s="87">
        <v>0</v>
      </c>
    </row>
    <row r="49" spans="1:17" x14ac:dyDescent="0.25">
      <c r="A49" s="150" t="s">
        <v>125</v>
      </c>
      <c r="B49" s="87">
        <v>0.38205298558088713</v>
      </c>
      <c r="C49" s="87">
        <v>0.35843164796431642</v>
      </c>
      <c r="D49" s="87">
        <v>0.27426554065636671</v>
      </c>
      <c r="E49" s="87">
        <v>0.26846124801233845</v>
      </c>
      <c r="F49" s="87">
        <v>0.29368665333654759</v>
      </c>
      <c r="G49" s="87">
        <v>0.29886594986119247</v>
      </c>
      <c r="H49" s="87">
        <v>0.24759917826739414</v>
      </c>
      <c r="I49" s="87">
        <v>0.23045293445935311</v>
      </c>
      <c r="J49" s="87">
        <v>0.27404990507408006</v>
      </c>
      <c r="K49" s="87">
        <v>0.18302274934771379</v>
      </c>
      <c r="L49" s="87">
        <v>0.20064335409393383</v>
      </c>
      <c r="M49" s="87">
        <v>0.2577614413740838</v>
      </c>
      <c r="N49" s="87">
        <v>0.15780597075313213</v>
      </c>
      <c r="O49" s="87">
        <v>0.16583307189841759</v>
      </c>
      <c r="P49" s="87">
        <v>0.16066774211176618</v>
      </c>
      <c r="Q49" s="87">
        <v>0.20792065855576949</v>
      </c>
    </row>
    <row r="50" spans="1:17" x14ac:dyDescent="0.25">
      <c r="A50" s="150" t="s">
        <v>29</v>
      </c>
      <c r="B50" s="87">
        <v>3.5262862515557689</v>
      </c>
      <c r="C50" s="87">
        <v>2.4688232183903054</v>
      </c>
      <c r="D50" s="87">
        <v>1.6055291206197704</v>
      </c>
      <c r="E50" s="87">
        <v>1.8801859799752823</v>
      </c>
      <c r="F50" s="87">
        <v>1.4107369083522232</v>
      </c>
      <c r="G50" s="87">
        <v>1.3321489795318062</v>
      </c>
      <c r="H50" s="87">
        <v>1.0171313846921497</v>
      </c>
      <c r="I50" s="87">
        <v>0.70527618010134152</v>
      </c>
      <c r="J50" s="87">
        <v>0.54817034039787382</v>
      </c>
      <c r="K50" s="87">
        <v>0.31171289746216263</v>
      </c>
      <c r="L50" s="87">
        <v>0.19590474642270733</v>
      </c>
      <c r="M50" s="87">
        <v>0.11755227084218284</v>
      </c>
      <c r="N50" s="87">
        <v>0.11754266020673346</v>
      </c>
      <c r="O50" s="87">
        <v>0.11754283034481529</v>
      </c>
      <c r="P50" s="87">
        <v>0.11754261845659653</v>
      </c>
      <c r="Q50" s="87">
        <v>0.13660615508606416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21.818208248496795</v>
      </c>
      <c r="C52" s="87">
        <v>25.56690370216095</v>
      </c>
      <c r="D52" s="87">
        <v>25.956243014051037</v>
      </c>
      <c r="E52" s="87">
        <v>25.253829352569472</v>
      </c>
      <c r="F52" s="87">
        <v>22.770137779941265</v>
      </c>
      <c r="G52" s="87">
        <v>7.0737647541965742</v>
      </c>
      <c r="H52" s="87">
        <v>7.7833272811199459</v>
      </c>
      <c r="I52" s="87">
        <v>6.4019538657887374</v>
      </c>
      <c r="J52" s="87">
        <v>6.2680833041974076</v>
      </c>
      <c r="K52" s="87">
        <v>5.0879943984066198</v>
      </c>
      <c r="L52" s="87">
        <v>4.7598994471036002</v>
      </c>
      <c r="M52" s="87">
        <v>4.4463280830767129</v>
      </c>
      <c r="N52" s="87">
        <v>5.1745629372743336</v>
      </c>
      <c r="O52" s="87">
        <v>4.5490838261159769</v>
      </c>
      <c r="P52" s="87">
        <v>4.3524603471451009</v>
      </c>
      <c r="Q52" s="87">
        <v>6.2685722982907492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4.0497212673021006E-3</v>
      </c>
      <c r="I54" s="87">
        <v>0</v>
      </c>
      <c r="J54" s="87">
        <v>0</v>
      </c>
      <c r="K54" s="87">
        <v>0</v>
      </c>
      <c r="L54" s="87">
        <v>9.6735592761132774E-4</v>
      </c>
      <c r="M54" s="87">
        <v>1.9348746819289624E-3</v>
      </c>
      <c r="N54" s="87">
        <v>0</v>
      </c>
      <c r="O54" s="87">
        <v>3.8694052053323048E-3</v>
      </c>
      <c r="P54" s="87">
        <v>3.8694652036804821E-3</v>
      </c>
      <c r="Q54" s="87">
        <v>1.1242505749471741E-3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4.5613756907648204</v>
      </c>
      <c r="C56" s="264">
        <v>2.1219305068342473</v>
      </c>
      <c r="D56" s="264">
        <v>1.1309288819297203</v>
      </c>
      <c r="E56" s="264">
        <v>0.255177216455091</v>
      </c>
      <c r="F56" s="264">
        <v>1.2778397465587412</v>
      </c>
      <c r="G56" s="264">
        <v>7.0178382053083537</v>
      </c>
      <c r="H56" s="264">
        <v>5.9091654831742995</v>
      </c>
      <c r="I56" s="264">
        <v>6.472432080282891</v>
      </c>
      <c r="J56" s="264">
        <v>5.691391348010427</v>
      </c>
      <c r="K56" s="264">
        <v>4.8848935107800724</v>
      </c>
      <c r="L56" s="264">
        <v>5.4218371632791875</v>
      </c>
      <c r="M56" s="264">
        <v>5.217942685127908</v>
      </c>
      <c r="N56" s="264">
        <v>4.6295198909547617</v>
      </c>
      <c r="O56" s="264">
        <v>4.2405388666549948</v>
      </c>
      <c r="P56" s="264">
        <v>5.364326606934168</v>
      </c>
      <c r="Q56" s="264">
        <v>5.0209240809992322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6.0313915880552331</v>
      </c>
      <c r="C58" s="242">
        <v>2.8057749847857716</v>
      </c>
      <c r="D58" s="242">
        <v>1.4953986269909534</v>
      </c>
      <c r="E58" s="242">
        <v>0.33741437257770007</v>
      </c>
      <c r="F58" s="242">
        <v>1.6896551437061611</v>
      </c>
      <c r="G58" s="242">
        <v>9.2795097767384895</v>
      </c>
      <c r="H58" s="242">
        <v>7.813539906349579</v>
      </c>
      <c r="I58" s="242">
        <v>8.558333066560337</v>
      </c>
      <c r="J58" s="242">
        <v>7.5255826811679922</v>
      </c>
      <c r="K58" s="242">
        <v>6.4591710104291842</v>
      </c>
      <c r="L58" s="242">
        <v>7.1691580074440688</v>
      </c>
      <c r="M58" s="242">
        <v>6.8995535013161513</v>
      </c>
      <c r="N58" s="242">
        <v>6.1214969386477076</v>
      </c>
      <c r="O58" s="242">
        <v>5.6071571786878476</v>
      </c>
      <c r="P58" s="242">
        <v>7.0931132548783005</v>
      </c>
      <c r="Q58" s="242">
        <v>6.6390407893205223</v>
      </c>
    </row>
    <row r="60" spans="1:17" ht="12.75" x14ac:dyDescent="0.25">
      <c r="A60" s="98" t="s">
        <v>90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0.99999999999999967</v>
      </c>
      <c r="C62" s="77">
        <f t="shared" si="0"/>
        <v>1.0000000000000002</v>
      </c>
      <c r="D62" s="77">
        <f t="shared" si="0"/>
        <v>1</v>
      </c>
      <c r="E62" s="77">
        <f t="shared" si="0"/>
        <v>0.99999999999999989</v>
      </c>
      <c r="F62" s="77">
        <f t="shared" si="0"/>
        <v>1</v>
      </c>
      <c r="G62" s="77">
        <f t="shared" si="0"/>
        <v>1</v>
      </c>
      <c r="H62" s="77">
        <f t="shared" si="0"/>
        <v>1</v>
      </c>
      <c r="I62" s="77">
        <f t="shared" si="0"/>
        <v>0.99999999999999989</v>
      </c>
      <c r="J62" s="77">
        <f t="shared" si="0"/>
        <v>1</v>
      </c>
      <c r="K62" s="77">
        <f t="shared" si="0"/>
        <v>1.0000000000000002</v>
      </c>
      <c r="L62" s="77">
        <f t="shared" si="0"/>
        <v>0.99999999999999978</v>
      </c>
      <c r="M62" s="77">
        <f t="shared" si="0"/>
        <v>1</v>
      </c>
      <c r="N62" s="77">
        <f t="shared" si="0"/>
        <v>0.99999999999999978</v>
      </c>
      <c r="O62" s="77">
        <f t="shared" si="0"/>
        <v>1</v>
      </c>
      <c r="P62" s="77">
        <f t="shared" si="0"/>
        <v>0.99999999999999989</v>
      </c>
      <c r="Q62" s="77">
        <f t="shared" si="0"/>
        <v>1.0000000000000002</v>
      </c>
    </row>
    <row r="63" spans="1:17" x14ac:dyDescent="0.25">
      <c r="A63" s="132" t="s">
        <v>83</v>
      </c>
      <c r="B63" s="203">
        <f t="shared" ref="B63:Q63" si="1">IF(B$6=0,0,B$6/B$5)</f>
        <v>4.3467013060721503E-2</v>
      </c>
      <c r="C63" s="203">
        <f t="shared" si="1"/>
        <v>4.3762461371942368E-2</v>
      </c>
      <c r="D63" s="203">
        <f t="shared" si="1"/>
        <v>4.3784413711802715E-2</v>
      </c>
      <c r="E63" s="203">
        <f t="shared" si="1"/>
        <v>4.3930714551824956E-2</v>
      </c>
      <c r="F63" s="203">
        <f t="shared" si="1"/>
        <v>4.3758392469247349E-2</v>
      </c>
      <c r="G63" s="203">
        <f t="shared" si="1"/>
        <v>4.0723352270124094E-2</v>
      </c>
      <c r="H63" s="203">
        <f t="shared" si="1"/>
        <v>4.1077571334508997E-2</v>
      </c>
      <c r="I63" s="203">
        <f t="shared" si="1"/>
        <v>4.0258217064199499E-2</v>
      </c>
      <c r="J63" s="203">
        <f t="shared" si="1"/>
        <v>4.0535380529543613E-2</v>
      </c>
      <c r="K63" s="203">
        <f t="shared" si="1"/>
        <v>4.0169702737148795E-2</v>
      </c>
      <c r="L63" s="203">
        <f t="shared" si="1"/>
        <v>3.9539148234376063E-2</v>
      </c>
      <c r="M63" s="203">
        <f t="shared" si="1"/>
        <v>3.9455429004757639E-2</v>
      </c>
      <c r="N63" s="203">
        <f t="shared" si="1"/>
        <v>4.0137671290767674E-2</v>
      </c>
      <c r="O63" s="203">
        <f t="shared" si="1"/>
        <v>4.0121510219961617E-2</v>
      </c>
      <c r="P63" s="203">
        <f t="shared" si="1"/>
        <v>3.9159550018574671E-2</v>
      </c>
      <c r="Q63" s="203">
        <f t="shared" si="1"/>
        <v>4.0485243355989735E-2</v>
      </c>
    </row>
    <row r="64" spans="1:17" x14ac:dyDescent="0.25">
      <c r="A64" s="76" t="s">
        <v>82</v>
      </c>
      <c r="B64" s="202">
        <f t="shared" ref="B64:Q64" si="2">IF(B$7=0,0,B$7/B$5)</f>
        <v>9.0700147037758184E-3</v>
      </c>
      <c r="C64" s="202">
        <f t="shared" si="2"/>
        <v>9.1316642246029242E-3</v>
      </c>
      <c r="D64" s="202">
        <f t="shared" si="2"/>
        <v>9.1362448946627137E-3</v>
      </c>
      <c r="E64" s="202">
        <f t="shared" si="2"/>
        <v>9.1667726598975308E-3</v>
      </c>
      <c r="F64" s="202">
        <f t="shared" si="2"/>
        <v>9.1308151897906992E-3</v>
      </c>
      <c r="G64" s="202">
        <f t="shared" si="2"/>
        <v>8.4975105917925939E-3</v>
      </c>
      <c r="H64" s="202">
        <f t="shared" si="2"/>
        <v>8.5714234718389081E-3</v>
      </c>
      <c r="I64" s="202">
        <f t="shared" si="2"/>
        <v>8.4004534705432801E-3</v>
      </c>
      <c r="J64" s="202">
        <f t="shared" si="2"/>
        <v>8.4582875964471886E-3</v>
      </c>
      <c r="K64" s="202">
        <f t="shared" si="2"/>
        <v>8.3819836887176202E-3</v>
      </c>
      <c r="L64" s="202">
        <f t="shared" si="2"/>
        <v>8.2504094624488086E-3</v>
      </c>
      <c r="M64" s="202">
        <f t="shared" si="2"/>
        <v>8.2329402463660935E-3</v>
      </c>
      <c r="N64" s="202">
        <f t="shared" si="2"/>
        <v>8.375299868753865E-3</v>
      </c>
      <c r="O64" s="202">
        <f t="shared" si="2"/>
        <v>8.3719276299107012E-3</v>
      </c>
      <c r="P64" s="202">
        <f t="shared" si="2"/>
        <v>8.1712008590410674E-3</v>
      </c>
      <c r="Q64" s="202">
        <f t="shared" si="2"/>
        <v>8.4478257572427294E-3</v>
      </c>
    </row>
    <row r="65" spans="1:17" x14ac:dyDescent="0.25">
      <c r="A65" s="76" t="s">
        <v>81</v>
      </c>
      <c r="B65" s="202">
        <f t="shared" ref="B65:Q65" si="3">IF(B$8=0,0,B$8/B$5)</f>
        <v>3.5154466259219648E-2</v>
      </c>
      <c r="C65" s="202">
        <f t="shared" si="3"/>
        <v>3.5393413611632583E-2</v>
      </c>
      <c r="D65" s="202">
        <f t="shared" si="3"/>
        <v>3.5411167828832961E-2</v>
      </c>
      <c r="E65" s="202">
        <f t="shared" si="3"/>
        <v>3.5529490381548338E-2</v>
      </c>
      <c r="F65" s="202">
        <f t="shared" si="3"/>
        <v>3.5390122837953147E-2</v>
      </c>
      <c r="G65" s="202">
        <f t="shared" si="3"/>
        <v>3.2935497807095711E-2</v>
      </c>
      <c r="H65" s="202">
        <f t="shared" si="3"/>
        <v>3.3221976708461581E-2</v>
      </c>
      <c r="I65" s="202">
        <f t="shared" si="3"/>
        <v>3.2559314150772033E-2</v>
      </c>
      <c r="J65" s="202">
        <f t="shared" si="3"/>
        <v>3.2783473415571682E-2</v>
      </c>
      <c r="K65" s="202">
        <f t="shared" si="3"/>
        <v>3.2487727130991892E-2</v>
      </c>
      <c r="L65" s="202">
        <f t="shared" si="3"/>
        <v>3.197775864152249E-2</v>
      </c>
      <c r="M65" s="202">
        <f t="shared" si="3"/>
        <v>3.1910049714093822E-2</v>
      </c>
      <c r="N65" s="202">
        <f t="shared" si="3"/>
        <v>3.2461821315943912E-2</v>
      </c>
      <c r="O65" s="202">
        <f t="shared" si="3"/>
        <v>3.2448750856798929E-2</v>
      </c>
      <c r="P65" s="202">
        <f t="shared" si="3"/>
        <v>3.1670754048158584E-2</v>
      </c>
      <c r="Q65" s="202">
        <f t="shared" si="3"/>
        <v>3.2742924377302821E-2</v>
      </c>
    </row>
    <row r="66" spans="1:17" x14ac:dyDescent="0.25">
      <c r="A66" s="76" t="s">
        <v>80</v>
      </c>
      <c r="B66" s="202">
        <f t="shared" ref="B66:Q66" si="4">IF(B$9=0,0,B$9/B$5)</f>
        <v>4.835757531074112E-2</v>
      </c>
      <c r="C66" s="202">
        <f t="shared" si="4"/>
        <v>4.8686265113749579E-2</v>
      </c>
      <c r="D66" s="202">
        <f t="shared" si="4"/>
        <v>4.8710687356119019E-2</v>
      </c>
      <c r="E66" s="202">
        <f t="shared" si="4"/>
        <v>4.8873448801896681E-2</v>
      </c>
      <c r="F66" s="202">
        <f t="shared" si="4"/>
        <v>4.8681738410517608E-2</v>
      </c>
      <c r="G66" s="202">
        <f t="shared" si="4"/>
        <v>4.5305219651448451E-2</v>
      </c>
      <c r="H66" s="202">
        <f t="shared" si="4"/>
        <v>4.5699292624867729E-2</v>
      </c>
      <c r="I66" s="202">
        <f t="shared" si="4"/>
        <v>4.4787751135294512E-2</v>
      </c>
      <c r="J66" s="202">
        <f t="shared" si="4"/>
        <v>4.5096098827141676E-2</v>
      </c>
      <c r="K66" s="202">
        <f t="shared" si="4"/>
        <v>4.4689277880864665E-2</v>
      </c>
      <c r="L66" s="202">
        <f t="shared" si="4"/>
        <v>4.3987778405555338E-2</v>
      </c>
      <c r="M66" s="202">
        <f t="shared" si="4"/>
        <v>4.3894639754745016E-2</v>
      </c>
      <c r="N66" s="202">
        <f t="shared" si="4"/>
        <v>4.4653642511152843E-2</v>
      </c>
      <c r="O66" s="202">
        <f t="shared" si="4"/>
        <v>4.4635663125324923E-2</v>
      </c>
      <c r="P66" s="202">
        <f t="shared" si="4"/>
        <v>4.3565470820656517E-2</v>
      </c>
      <c r="Q66" s="202">
        <f t="shared" si="4"/>
        <v>4.5040320617983097E-2</v>
      </c>
    </row>
    <row r="67" spans="1:17" x14ac:dyDescent="0.25">
      <c r="A67" s="129" t="s">
        <v>79</v>
      </c>
      <c r="B67" s="201">
        <f t="shared" ref="B67:Q67" si="5">IF(B$10=0,0,B$10/B$5)</f>
        <v>0.11473875265502759</v>
      </c>
      <c r="C67" s="201">
        <f t="shared" si="5"/>
        <v>0.11575962196418801</v>
      </c>
      <c r="D67" s="201">
        <f t="shared" si="5"/>
        <v>0.11606149075832502</v>
      </c>
      <c r="E67" s="201">
        <f t="shared" si="5"/>
        <v>0.11642643820975054</v>
      </c>
      <c r="F67" s="201">
        <f t="shared" si="5"/>
        <v>0.11581773076276788</v>
      </c>
      <c r="G67" s="201">
        <f t="shared" si="5"/>
        <v>0.12176150125416846</v>
      </c>
      <c r="H67" s="201">
        <f t="shared" si="5"/>
        <v>0.12371369114406973</v>
      </c>
      <c r="I67" s="201">
        <f t="shared" si="5"/>
        <v>0.12185605687380247</v>
      </c>
      <c r="J67" s="201">
        <f t="shared" si="5"/>
        <v>0.12136300534684229</v>
      </c>
      <c r="K67" s="201">
        <f t="shared" si="5"/>
        <v>0.12151773202856851</v>
      </c>
      <c r="L67" s="201">
        <f t="shared" si="5"/>
        <v>0.11985813585960889</v>
      </c>
      <c r="M67" s="201">
        <f t="shared" si="5"/>
        <v>0.11811523153278018</v>
      </c>
      <c r="N67" s="201">
        <f t="shared" si="5"/>
        <v>0.12198703346866199</v>
      </c>
      <c r="O67" s="201">
        <f t="shared" si="5"/>
        <v>0.12175190310806511</v>
      </c>
      <c r="P67" s="201">
        <f t="shared" si="5"/>
        <v>0.12010881574693311</v>
      </c>
      <c r="Q67" s="201">
        <f t="shared" si="5"/>
        <v>0.12245338581693373</v>
      </c>
    </row>
    <row r="68" spans="1:17" x14ac:dyDescent="0.25">
      <c r="A68" s="127" t="s">
        <v>306</v>
      </c>
      <c r="B68" s="200">
        <f t="shared" ref="B68:Q68" si="6">IF(B$15=0,0,B$15/B$5)</f>
        <v>3.5159561837614386E-2</v>
      </c>
      <c r="C68" s="200">
        <f t="shared" si="6"/>
        <v>3.5712042352647543E-2</v>
      </c>
      <c r="D68" s="200">
        <f t="shared" si="6"/>
        <v>3.5920664576389108E-2</v>
      </c>
      <c r="E68" s="200">
        <f t="shared" si="6"/>
        <v>3.5973459856854385E-2</v>
      </c>
      <c r="F68" s="200">
        <f t="shared" si="6"/>
        <v>3.5894962823519519E-2</v>
      </c>
      <c r="G68" s="200">
        <f t="shared" si="6"/>
        <v>3.2792989862391986E-2</v>
      </c>
      <c r="H68" s="200">
        <f t="shared" si="6"/>
        <v>3.3350264081064299E-2</v>
      </c>
      <c r="I68" s="200">
        <f t="shared" si="6"/>
        <v>3.2770124913732622E-2</v>
      </c>
      <c r="J68" s="200">
        <f t="shared" si="6"/>
        <v>3.308728087862E-2</v>
      </c>
      <c r="K68" s="200">
        <f t="shared" si="6"/>
        <v>3.2920659220967145E-2</v>
      </c>
      <c r="L68" s="200">
        <f t="shared" si="6"/>
        <v>3.249013703437182E-2</v>
      </c>
      <c r="M68" s="200">
        <f t="shared" si="6"/>
        <v>3.2467747360970516E-2</v>
      </c>
      <c r="N68" s="200">
        <f t="shared" si="6"/>
        <v>3.309589144459426E-2</v>
      </c>
      <c r="O68" s="200">
        <f t="shared" si="6"/>
        <v>3.3051530535085714E-2</v>
      </c>
      <c r="P68" s="200">
        <f t="shared" si="6"/>
        <v>3.225227604176558E-2</v>
      </c>
      <c r="Q68" s="200">
        <f t="shared" si="6"/>
        <v>3.3381730925402642E-2</v>
      </c>
    </row>
    <row r="69" spans="1:17" x14ac:dyDescent="0.25">
      <c r="A69" s="127" t="s">
        <v>305</v>
      </c>
      <c r="B69" s="200">
        <f t="shared" ref="B69:Q69" si="7">IF(B$26=0,0,B$26/B$5)</f>
        <v>0.26437285920206205</v>
      </c>
      <c r="C69" s="200">
        <f t="shared" si="7"/>
        <v>0.26852708769009975</v>
      </c>
      <c r="D69" s="200">
        <f t="shared" si="7"/>
        <v>0.27009576633400267</v>
      </c>
      <c r="E69" s="200">
        <f t="shared" si="7"/>
        <v>0.27049274623134739</v>
      </c>
      <c r="F69" s="200">
        <f t="shared" si="7"/>
        <v>0.26990250892300249</v>
      </c>
      <c r="G69" s="200">
        <f t="shared" si="7"/>
        <v>0.24657805838837046</v>
      </c>
      <c r="H69" s="200">
        <f t="shared" si="7"/>
        <v>0.2507683318403105</v>
      </c>
      <c r="I69" s="200">
        <f t="shared" si="7"/>
        <v>0.24640613156287414</v>
      </c>
      <c r="J69" s="200">
        <f t="shared" si="7"/>
        <v>0.24879090045270039</v>
      </c>
      <c r="K69" s="200">
        <f t="shared" si="7"/>
        <v>0.24753803375765687</v>
      </c>
      <c r="L69" s="200">
        <f t="shared" si="7"/>
        <v>0.24430083808537276</v>
      </c>
      <c r="M69" s="200">
        <f t="shared" si="7"/>
        <v>0.24413248496422071</v>
      </c>
      <c r="N69" s="200">
        <f t="shared" si="7"/>
        <v>0.24885564528531443</v>
      </c>
      <c r="O69" s="200">
        <f t="shared" si="7"/>
        <v>0.24852208536958686</v>
      </c>
      <c r="P69" s="200">
        <f t="shared" si="7"/>
        <v>0.24251230639096805</v>
      </c>
      <c r="Q69" s="200">
        <f t="shared" si="7"/>
        <v>0.25100493830446985</v>
      </c>
    </row>
    <row r="70" spans="1:17" x14ac:dyDescent="0.25">
      <c r="A70" s="127" t="s">
        <v>304</v>
      </c>
      <c r="B70" s="200">
        <f t="shared" ref="B70:Q70" si="8">IF(B$37=0,0,B$37/B$5)</f>
        <v>3.8323280685951859E-2</v>
      </c>
      <c r="C70" s="200">
        <f t="shared" si="8"/>
        <v>1.6424402232494546E-2</v>
      </c>
      <c r="D70" s="200">
        <f t="shared" si="8"/>
        <v>8.9889625238642832E-3</v>
      </c>
      <c r="E70" s="200">
        <f t="shared" si="8"/>
        <v>2.0633438931089037E-3</v>
      </c>
      <c r="F70" s="200">
        <f t="shared" si="8"/>
        <v>1.1543361878163858E-2</v>
      </c>
      <c r="G70" s="200">
        <f t="shared" si="8"/>
        <v>0.16192289857971676</v>
      </c>
      <c r="H70" s="200">
        <f t="shared" si="8"/>
        <v>0.13409514387793803</v>
      </c>
      <c r="I70" s="200">
        <f t="shared" si="8"/>
        <v>0.17804262192371589</v>
      </c>
      <c r="J70" s="200">
        <f t="shared" si="8"/>
        <v>0.16358821966919207</v>
      </c>
      <c r="K70" s="200">
        <f t="shared" si="8"/>
        <v>0.17742479944638087</v>
      </c>
      <c r="L70" s="200">
        <f t="shared" si="8"/>
        <v>0.21037942766158946</v>
      </c>
      <c r="M70" s="200">
        <f t="shared" si="8"/>
        <v>0.21633142123452939</v>
      </c>
      <c r="N70" s="200">
        <f t="shared" si="8"/>
        <v>0.17316411972168758</v>
      </c>
      <c r="O70" s="200">
        <f t="shared" si="8"/>
        <v>0.17849830715018616</v>
      </c>
      <c r="P70" s="200">
        <f t="shared" si="8"/>
        <v>0.2299356210024065</v>
      </c>
      <c r="Q70" s="200">
        <f t="shared" si="8"/>
        <v>0.15608133712162517</v>
      </c>
    </row>
    <row r="71" spans="1:17" x14ac:dyDescent="0.25">
      <c r="A71" s="127" t="s">
        <v>303</v>
      </c>
      <c r="B71" s="200">
        <f t="shared" ref="B71:Q71" si="9">IF(B$38=0,0,B$38/B$5)</f>
        <v>0.40173102631127761</v>
      </c>
      <c r="C71" s="200">
        <f t="shared" si="9"/>
        <v>0.42247781366049886</v>
      </c>
      <c r="D71" s="200">
        <f t="shared" si="9"/>
        <v>0.42963289318890169</v>
      </c>
      <c r="E71" s="200">
        <f t="shared" si="9"/>
        <v>0.43702534655044883</v>
      </c>
      <c r="F71" s="200">
        <f t="shared" si="9"/>
        <v>0.4269810832852271</v>
      </c>
      <c r="G71" s="200">
        <f t="shared" si="9"/>
        <v>0.2688136778401945</v>
      </c>
      <c r="H71" s="200">
        <f t="shared" si="9"/>
        <v>0.29582235695846576</v>
      </c>
      <c r="I71" s="200">
        <f t="shared" si="9"/>
        <v>0.25020133191153171</v>
      </c>
      <c r="J71" s="200">
        <f t="shared" si="9"/>
        <v>0.2652097898887063</v>
      </c>
      <c r="K71" s="200">
        <f t="shared" si="9"/>
        <v>0.25030726222653082</v>
      </c>
      <c r="L71" s="200">
        <f t="shared" si="9"/>
        <v>0.21637651000091512</v>
      </c>
      <c r="M71" s="200">
        <f t="shared" si="9"/>
        <v>0.21112526971984763</v>
      </c>
      <c r="N71" s="200">
        <f t="shared" si="9"/>
        <v>0.25377618496401394</v>
      </c>
      <c r="O71" s="200">
        <f t="shared" si="9"/>
        <v>0.24776587303163761</v>
      </c>
      <c r="P71" s="200">
        <f t="shared" si="9"/>
        <v>0.19487232573991708</v>
      </c>
      <c r="Q71" s="200">
        <f t="shared" si="9"/>
        <v>0.27116019318814522</v>
      </c>
    </row>
    <row r="72" spans="1:17" x14ac:dyDescent="0.25">
      <c r="A72" s="142" t="s">
        <v>310</v>
      </c>
      <c r="B72" s="199">
        <f t="shared" ref="B72:Q72" si="10">IF(B$39=0,0,B$39/B$5)</f>
        <v>0.35331599866326818</v>
      </c>
      <c r="C72" s="199">
        <f t="shared" si="10"/>
        <v>0.3775760683335721</v>
      </c>
      <c r="D72" s="199">
        <f t="shared" si="10"/>
        <v>0.38589941977906095</v>
      </c>
      <c r="E72" s="199">
        <f t="shared" si="10"/>
        <v>0.39454561767456969</v>
      </c>
      <c r="F72" s="199">
        <f t="shared" si="10"/>
        <v>0.38279247487397255</v>
      </c>
      <c r="G72" s="199">
        <f t="shared" si="10"/>
        <v>0.19968985797665553</v>
      </c>
      <c r="H72" s="199">
        <f t="shared" si="10"/>
        <v>0.23133239418791215</v>
      </c>
      <c r="I72" s="199">
        <f t="shared" si="10"/>
        <v>0.17804234032300784</v>
      </c>
      <c r="J72" s="199">
        <f t="shared" si="10"/>
        <v>0.19542533310223734</v>
      </c>
      <c r="K72" s="199">
        <f t="shared" si="10"/>
        <v>0.17808950497837309</v>
      </c>
      <c r="L72" s="199">
        <f t="shared" si="10"/>
        <v>0.13840275607938188</v>
      </c>
      <c r="M72" s="199">
        <f t="shared" si="10"/>
        <v>0.13204713663969989</v>
      </c>
      <c r="N72" s="199">
        <f t="shared" si="10"/>
        <v>0.18216272284424928</v>
      </c>
      <c r="O72" s="199">
        <f t="shared" si="10"/>
        <v>0.17519108896722074</v>
      </c>
      <c r="P72" s="199">
        <f t="shared" si="10"/>
        <v>0.11346218505846029</v>
      </c>
      <c r="Q72" s="199">
        <f t="shared" si="10"/>
        <v>0.20245716299250213</v>
      </c>
    </row>
    <row r="73" spans="1:17" x14ac:dyDescent="0.25">
      <c r="A73" s="142" t="s">
        <v>309</v>
      </c>
      <c r="B73" s="199">
        <f t="shared" ref="B73:Q73" si="11">IF(B$45=0,0,B$45/B$5)</f>
        <v>4.1135564379658471E-2</v>
      </c>
      <c r="C73" s="199">
        <f t="shared" si="11"/>
        <v>4.1781948936429017E-2</v>
      </c>
      <c r="D73" s="199">
        <f t="shared" si="11"/>
        <v>4.2026030274967423E-2</v>
      </c>
      <c r="E73" s="199">
        <f t="shared" si="11"/>
        <v>4.2087799066869672E-2</v>
      </c>
      <c r="F73" s="199">
        <f t="shared" si="11"/>
        <v>4.1995960045004943E-2</v>
      </c>
      <c r="G73" s="199">
        <f t="shared" si="11"/>
        <v>3.8366750755203405E-2</v>
      </c>
      <c r="H73" s="199">
        <f t="shared" si="11"/>
        <v>3.9018743792124444E-2</v>
      </c>
      <c r="I73" s="199">
        <f t="shared" si="11"/>
        <v>3.833999949556148E-2</v>
      </c>
      <c r="J73" s="199">
        <f t="shared" si="11"/>
        <v>3.8711061844753217E-2</v>
      </c>
      <c r="K73" s="199">
        <f t="shared" si="11"/>
        <v>3.8516119827071649E-2</v>
      </c>
      <c r="L73" s="199">
        <f t="shared" si="11"/>
        <v>3.8012422619314735E-2</v>
      </c>
      <c r="M73" s="199">
        <f t="shared" si="11"/>
        <v>3.7986227416544782E-2</v>
      </c>
      <c r="N73" s="199">
        <f t="shared" si="11"/>
        <v>3.8721135931927983E-2</v>
      </c>
      <c r="O73" s="199">
        <f t="shared" si="11"/>
        <v>3.8669235084657583E-2</v>
      </c>
      <c r="P73" s="199">
        <f t="shared" si="11"/>
        <v>3.7734132855069262E-2</v>
      </c>
      <c r="Q73" s="199">
        <f t="shared" si="11"/>
        <v>3.9055558994972608E-2</v>
      </c>
    </row>
    <row r="74" spans="1:17" x14ac:dyDescent="0.25">
      <c r="A74" s="142" t="s">
        <v>308</v>
      </c>
      <c r="B74" s="199">
        <f t="shared" ref="B74:Q74" si="12">IF(B$56=0,0,B$56/B$5)</f>
        <v>7.2794632683509377E-3</v>
      </c>
      <c r="C74" s="199">
        <f t="shared" si="12"/>
        <v>3.1197963904977619E-3</v>
      </c>
      <c r="D74" s="199">
        <f t="shared" si="12"/>
        <v>1.7074431348733563E-3</v>
      </c>
      <c r="E74" s="199">
        <f t="shared" si="12"/>
        <v>3.9192980900949786E-4</v>
      </c>
      <c r="F74" s="199">
        <f t="shared" si="12"/>
        <v>2.1926483662495764E-3</v>
      </c>
      <c r="G74" s="199">
        <f t="shared" si="12"/>
        <v>3.0757069108335557E-2</v>
      </c>
      <c r="H74" s="199">
        <f t="shared" si="12"/>
        <v>2.547121897842914E-2</v>
      </c>
      <c r="I74" s="199">
        <f t="shared" si="12"/>
        <v>3.3818992092962366E-2</v>
      </c>
      <c r="J74" s="199">
        <f t="shared" si="12"/>
        <v>3.1073394941715723E-2</v>
      </c>
      <c r="K74" s="199">
        <f t="shared" si="12"/>
        <v>3.3701637421086103E-2</v>
      </c>
      <c r="L74" s="199">
        <f t="shared" si="12"/>
        <v>3.9961331302218503E-2</v>
      </c>
      <c r="M74" s="199">
        <f t="shared" si="12"/>
        <v>4.1091905663602955E-2</v>
      </c>
      <c r="N74" s="199">
        <f t="shared" si="12"/>
        <v>3.2892326187836669E-2</v>
      </c>
      <c r="O74" s="199">
        <f t="shared" si="12"/>
        <v>3.3905548979759295E-2</v>
      </c>
      <c r="P74" s="199">
        <f t="shared" si="12"/>
        <v>4.3676007826387565E-2</v>
      </c>
      <c r="Q74" s="199">
        <f t="shared" si="12"/>
        <v>2.9647471200670517E-2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9.6254499736081068E-3</v>
      </c>
      <c r="C76" s="276">
        <f t="shared" si="14"/>
        <v>4.1252277781438822E-3</v>
      </c>
      <c r="D76" s="276">
        <f t="shared" si="14"/>
        <v>2.2577088270997196E-3</v>
      </c>
      <c r="E76" s="276">
        <f t="shared" si="14"/>
        <v>5.1823886332231053E-4</v>
      </c>
      <c r="F76" s="276">
        <f t="shared" si="14"/>
        <v>2.8992834198104198E-3</v>
      </c>
      <c r="G76" s="276">
        <f t="shared" si="14"/>
        <v>4.0669293754697022E-2</v>
      </c>
      <c r="H76" s="276">
        <f t="shared" si="14"/>
        <v>3.3679947958474607E-2</v>
      </c>
      <c r="I76" s="276">
        <f t="shared" si="14"/>
        <v>4.4717996993533855E-2</v>
      </c>
      <c r="J76" s="276">
        <f t="shared" si="14"/>
        <v>4.1087563395234741E-2</v>
      </c>
      <c r="K76" s="276">
        <f t="shared" si="14"/>
        <v>4.4562821882172921E-2</v>
      </c>
      <c r="L76" s="276">
        <f t="shared" si="14"/>
        <v>5.2839856614239088E-2</v>
      </c>
      <c r="M76" s="276">
        <f t="shared" si="14"/>
        <v>5.4334786467689015E-2</v>
      </c>
      <c r="N76" s="276">
        <f t="shared" si="14"/>
        <v>4.3492690129109439E-2</v>
      </c>
      <c r="O76" s="276">
        <f t="shared" si="14"/>
        <v>4.4832448973442497E-2</v>
      </c>
      <c r="P76" s="276">
        <f t="shared" si="14"/>
        <v>5.7751679331578765E-2</v>
      </c>
      <c r="Q76" s="276">
        <f t="shared" si="14"/>
        <v>3.920210053490493E-2</v>
      </c>
    </row>
    <row r="78" spans="1:17" ht="12.75" x14ac:dyDescent="0.25">
      <c r="A78" s="98" t="s">
        <v>128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53">
        <f>IF(B$5=0,0,B$5/TEL_fec!B$5)</f>
        <v>0.37722439295595983</v>
      </c>
      <c r="C80" s="253">
        <f>IF(C$5=0,0,C$5/TEL_fec!C$5)</f>
        <v>0.37467768268518853</v>
      </c>
      <c r="D80" s="253">
        <f>IF(D$5=0,0,D$5/TEL_fec!D$5)</f>
        <v>0.37448982926587515</v>
      </c>
      <c r="E80" s="253">
        <f>IF(E$5=0,0,E$5/TEL_fec!E$5)</f>
        <v>0.37324267958574076</v>
      </c>
      <c r="F80" s="253">
        <f>IF(F$5=0,0,F$5/TEL_fec!F$5)</f>
        <v>0.37471252233415214</v>
      </c>
      <c r="G80" s="253">
        <f>IF(G$5=0,0,G$5/TEL_fec!G$5)</f>
        <v>0.4026391910635671</v>
      </c>
      <c r="H80" s="253">
        <f>IF(H$5=0,0,H$5/TEL_fec!H$5)</f>
        <v>0.39916716307092348</v>
      </c>
      <c r="I80" s="253">
        <f>IF(I$5=0,0,I$5/TEL_fec!I$5)</f>
        <v>0.40729120192510149</v>
      </c>
      <c r="J80" s="253">
        <f>IF(J$5=0,0,J$5/TEL_fec!J$5)</f>
        <v>0.40450632018833199</v>
      </c>
      <c r="K80" s="253">
        <f>IF(K$5=0,0,K$5/TEL_fec!K$5)</f>
        <v>0.40818867201314202</v>
      </c>
      <c r="L80" s="253">
        <f>IF(L$5=0,0,L$5/TEL_fec!L$5)</f>
        <v>0.41469830149714138</v>
      </c>
      <c r="M80" s="253">
        <f>IF(M$5=0,0,M$5/TEL_fec!M$5)</f>
        <v>0.41557823673548899</v>
      </c>
      <c r="N80" s="253">
        <f>IF(N$5=0,0,N$5/TEL_fec!N$5)</f>
        <v>0.40851442268926513</v>
      </c>
      <c r="O80" s="253">
        <f>IF(O$5=0,0,O$5/TEL_fec!O$5)</f>
        <v>0.40867897358663097</v>
      </c>
      <c r="P80" s="253">
        <f>IF(P$5=0,0,P$5/TEL_fec!P$5)</f>
        <v>0.4187182336789339</v>
      </c>
      <c r="Q80" s="253">
        <f>IF(Q$5=0,0,Q$5/TEL_fec!Q$5)</f>
        <v>0.47069281261974749</v>
      </c>
    </row>
    <row r="81" spans="1:17" x14ac:dyDescent="0.25">
      <c r="A81" s="132" t="s">
        <v>83</v>
      </c>
      <c r="B81" s="282">
        <f>IF(B$6=0,0,B$6/TEL_fec!B$6)</f>
        <v>0.40972857144936131</v>
      </c>
      <c r="C81" s="282">
        <f>IF(C$6=0,0,C$6/TEL_fec!C$6)</f>
        <v>0.40972857144936131</v>
      </c>
      <c r="D81" s="282">
        <f>IF(D$6=0,0,D$6/TEL_fec!D$6)</f>
        <v>0.40972857144936126</v>
      </c>
      <c r="E81" s="282">
        <f>IF(E$6=0,0,E$6/TEL_fec!E$6)</f>
        <v>0.40972857144936126</v>
      </c>
      <c r="F81" s="282">
        <f>IF(F$6=0,0,F$6/TEL_fec!F$6)</f>
        <v>0.40972857144936126</v>
      </c>
      <c r="G81" s="282">
        <f>IF(G$6=0,0,G$6/TEL_fec!G$6)</f>
        <v>0.40972857144936131</v>
      </c>
      <c r="H81" s="282">
        <f>IF(H$6=0,0,H$6/TEL_fec!H$6)</f>
        <v>0.40972857144936131</v>
      </c>
      <c r="I81" s="282">
        <f>IF(I$6=0,0,I$6/TEL_fec!I$6)</f>
        <v>0.40972857144936137</v>
      </c>
      <c r="J81" s="282">
        <f>IF(J$6=0,0,J$6/TEL_fec!J$6)</f>
        <v>0.40972857144936137</v>
      </c>
      <c r="K81" s="282">
        <f>IF(K$6=0,0,K$6/TEL_fec!K$6)</f>
        <v>0.40972857144936131</v>
      </c>
      <c r="L81" s="282">
        <f>IF(L$6=0,0,L$6/TEL_fec!L$6)</f>
        <v>0.40972857144936137</v>
      </c>
      <c r="M81" s="282">
        <f>IF(M$6=0,0,M$6/TEL_fec!M$6)</f>
        <v>0.40972857144936131</v>
      </c>
      <c r="N81" s="282">
        <f>IF(N$6=0,0,N$6/TEL_fec!N$6)</f>
        <v>0.40972857144936131</v>
      </c>
      <c r="O81" s="282">
        <f>IF(O$6=0,0,O$6/TEL_fec!O$6)</f>
        <v>0.40972857144936126</v>
      </c>
      <c r="P81" s="282">
        <f>IF(P$6=0,0,P$6/TEL_fec!P$6)</f>
        <v>0.40972857144936131</v>
      </c>
      <c r="Q81" s="282">
        <f>IF(Q$6=0,0,Q$6/TEL_fec!Q$6)</f>
        <v>0.47617983968283056</v>
      </c>
    </row>
    <row r="82" spans="1:17" x14ac:dyDescent="0.25">
      <c r="A82" s="76" t="s">
        <v>82</v>
      </c>
      <c r="B82" s="281">
        <f>IF(B$7=0,0,B$7/TEL_fec!B$7)</f>
        <v>0.10419792528506201</v>
      </c>
      <c r="C82" s="281">
        <f>IF(C$7=0,0,C$7/TEL_fec!C$7)</f>
        <v>0.10419792528506201</v>
      </c>
      <c r="D82" s="281">
        <f>IF(D$7=0,0,D$7/TEL_fec!D$7)</f>
        <v>0.10419792528506201</v>
      </c>
      <c r="E82" s="281">
        <f>IF(E$7=0,0,E$7/TEL_fec!E$7)</f>
        <v>0.10419792528506201</v>
      </c>
      <c r="F82" s="281">
        <f>IF(F$7=0,0,F$7/TEL_fec!F$7)</f>
        <v>0.10419792528506203</v>
      </c>
      <c r="G82" s="281">
        <f>IF(G$7=0,0,G$7/TEL_fec!G$7)</f>
        <v>0.10419792528506203</v>
      </c>
      <c r="H82" s="281">
        <f>IF(H$7=0,0,H$7/TEL_fec!H$7)</f>
        <v>0.104197925285062</v>
      </c>
      <c r="I82" s="281">
        <f>IF(I$7=0,0,I$7/TEL_fec!I$7)</f>
        <v>0.10419792528506201</v>
      </c>
      <c r="J82" s="281">
        <f>IF(J$7=0,0,J$7/TEL_fec!J$7)</f>
        <v>0.10419792528506203</v>
      </c>
      <c r="K82" s="281">
        <f>IF(K$7=0,0,K$7/TEL_fec!K$7)</f>
        <v>0.10419792528506201</v>
      </c>
      <c r="L82" s="281">
        <f>IF(L$7=0,0,L$7/TEL_fec!L$7)</f>
        <v>0.10419792528506203</v>
      </c>
      <c r="M82" s="281">
        <f>IF(M$7=0,0,M$7/TEL_fec!M$7)</f>
        <v>0.10419792528506203</v>
      </c>
      <c r="N82" s="281">
        <f>IF(N$7=0,0,N$7/TEL_fec!N$7)</f>
        <v>0.10419792528506201</v>
      </c>
      <c r="O82" s="281">
        <f>IF(O$7=0,0,O$7/TEL_fec!O$7)</f>
        <v>0.10419792528506201</v>
      </c>
      <c r="P82" s="281">
        <f>IF(P$7=0,0,P$7/TEL_fec!P$7)</f>
        <v>0.104197925285062</v>
      </c>
      <c r="Q82" s="281">
        <f>IF(Q$7=0,0,Q$7/TEL_fec!Q$7)</f>
        <v>0.12109712335171284</v>
      </c>
    </row>
    <row r="83" spans="1:17" x14ac:dyDescent="0.25">
      <c r="A83" s="76" t="s">
        <v>81</v>
      </c>
      <c r="B83" s="281">
        <f>IF(B$8=0,0,B$8/TEL_fec!B$8)</f>
        <v>0.56189314191070749</v>
      </c>
      <c r="C83" s="281">
        <f>IF(C$8=0,0,C$8/TEL_fec!C$8)</f>
        <v>0.56189314191070749</v>
      </c>
      <c r="D83" s="281">
        <f>IF(D$8=0,0,D$8/TEL_fec!D$8)</f>
        <v>0.56189314191070749</v>
      </c>
      <c r="E83" s="281">
        <f>IF(E$8=0,0,E$8/TEL_fec!E$8)</f>
        <v>0.56189314191070749</v>
      </c>
      <c r="F83" s="281">
        <f>IF(F$8=0,0,F$8/TEL_fec!F$8)</f>
        <v>0.56189314191070749</v>
      </c>
      <c r="G83" s="281">
        <f>IF(G$8=0,0,G$8/TEL_fec!G$8)</f>
        <v>0.56189314191070749</v>
      </c>
      <c r="H83" s="281">
        <f>IF(H$8=0,0,H$8/TEL_fec!H$8)</f>
        <v>0.56189314191070738</v>
      </c>
      <c r="I83" s="281">
        <f>IF(I$8=0,0,I$8/TEL_fec!I$8)</f>
        <v>0.56189314191070749</v>
      </c>
      <c r="J83" s="281">
        <f>IF(J$8=0,0,J$8/TEL_fec!J$8)</f>
        <v>0.56189314191070749</v>
      </c>
      <c r="K83" s="281">
        <f>IF(K$8=0,0,K$8/TEL_fec!K$8)</f>
        <v>0.56189314191070738</v>
      </c>
      <c r="L83" s="281">
        <f>IF(L$8=0,0,L$8/TEL_fec!L$8)</f>
        <v>0.56189314191070761</v>
      </c>
      <c r="M83" s="281">
        <f>IF(M$8=0,0,M$8/TEL_fec!M$8)</f>
        <v>0.56189314191070738</v>
      </c>
      <c r="N83" s="281">
        <f>IF(N$8=0,0,N$8/TEL_fec!N$8)</f>
        <v>0.56189314191070749</v>
      </c>
      <c r="O83" s="281">
        <f>IF(O$8=0,0,O$8/TEL_fec!O$8)</f>
        <v>0.56189314191070738</v>
      </c>
      <c r="P83" s="281">
        <f>IF(P$8=0,0,P$8/TEL_fec!P$8)</f>
        <v>0.56189314191070749</v>
      </c>
      <c r="Q83" s="281">
        <f>IF(Q$8=0,0,Q$8/TEL_fec!Q$8)</f>
        <v>0.65302301298505094</v>
      </c>
    </row>
    <row r="84" spans="1:17" x14ac:dyDescent="0.25">
      <c r="A84" s="76" t="s">
        <v>80</v>
      </c>
      <c r="B84" s="281">
        <f>IF(B$9=0,0,B$9/TEL_fec!B$9)</f>
        <v>0.39505090584577629</v>
      </c>
      <c r="C84" s="281">
        <f>IF(C$9=0,0,C$9/TEL_fec!C$9)</f>
        <v>0.39505090584577629</v>
      </c>
      <c r="D84" s="281">
        <f>IF(D$9=0,0,D$9/TEL_fec!D$9)</f>
        <v>0.39505090584577635</v>
      </c>
      <c r="E84" s="281">
        <f>IF(E$9=0,0,E$9/TEL_fec!E$9)</f>
        <v>0.39505090584577629</v>
      </c>
      <c r="F84" s="281">
        <f>IF(F$9=0,0,F$9/TEL_fec!F$9)</f>
        <v>0.39505090584577629</v>
      </c>
      <c r="G84" s="281">
        <f>IF(G$9=0,0,G$9/TEL_fec!G$9)</f>
        <v>0.39505090584577629</v>
      </c>
      <c r="H84" s="281">
        <f>IF(H$9=0,0,H$9/TEL_fec!H$9)</f>
        <v>0.39505090584577623</v>
      </c>
      <c r="I84" s="281">
        <f>IF(I$9=0,0,I$9/TEL_fec!I$9)</f>
        <v>0.39505090584577635</v>
      </c>
      <c r="J84" s="281">
        <f>IF(J$9=0,0,J$9/TEL_fec!J$9)</f>
        <v>0.39505090584577635</v>
      </c>
      <c r="K84" s="281">
        <f>IF(K$9=0,0,K$9/TEL_fec!K$9)</f>
        <v>0.39505090584577623</v>
      </c>
      <c r="L84" s="281">
        <f>IF(L$9=0,0,L$9/TEL_fec!L$9)</f>
        <v>0.39505090584577629</v>
      </c>
      <c r="M84" s="281">
        <f>IF(M$9=0,0,M$9/TEL_fec!M$9)</f>
        <v>0.39505090584577629</v>
      </c>
      <c r="N84" s="281">
        <f>IF(N$9=0,0,N$9/TEL_fec!N$9)</f>
        <v>0.39505090584577635</v>
      </c>
      <c r="O84" s="281">
        <f>IF(O$9=0,0,O$9/TEL_fec!O$9)</f>
        <v>0.39505090584577629</v>
      </c>
      <c r="P84" s="281">
        <f>IF(P$9=0,0,P$9/TEL_fec!P$9)</f>
        <v>0.39505090584577629</v>
      </c>
      <c r="Q84" s="281">
        <f>IF(Q$9=0,0,Q$9/TEL_fec!Q$9)</f>
        <v>0.45912169694870325</v>
      </c>
    </row>
    <row r="85" spans="1:17" x14ac:dyDescent="0.25">
      <c r="A85" s="129" t="s">
        <v>79</v>
      </c>
      <c r="B85" s="280">
        <f>IF(B$10=0,0,B$10/TEL_fec!B$10)</f>
        <v>0.5550058884618877</v>
      </c>
      <c r="C85" s="280">
        <f>IF(C$10=0,0,C$10/TEL_fec!C$10)</f>
        <v>0.55616367947955081</v>
      </c>
      <c r="D85" s="280">
        <f>IF(D$10=0,0,D$10/TEL_fec!D$10)</f>
        <v>0.55733442635133468</v>
      </c>
      <c r="E85" s="280">
        <f>IF(E$10=0,0,E$10/TEL_fec!E$10)</f>
        <v>0.5572250198971892</v>
      </c>
      <c r="F85" s="280">
        <f>IF(F$10=0,0,F$10/TEL_fec!F$10)</f>
        <v>0.55649460268622497</v>
      </c>
      <c r="G85" s="280">
        <f>IF(G$10=0,0,G$10/TEL_fec!G$10)</f>
        <v>0.62865697321967418</v>
      </c>
      <c r="H85" s="280">
        <f>IF(H$10=0,0,H$10/TEL_fec!H$10)</f>
        <v>0.63322823376492754</v>
      </c>
      <c r="I85" s="280">
        <f>IF(I$10=0,0,I$10/TEL_fec!I$10)</f>
        <v>0.63641418026787233</v>
      </c>
      <c r="J85" s="280">
        <f>IF(J$10=0,0,J$10/TEL_fec!J$10)</f>
        <v>0.62950521513237556</v>
      </c>
      <c r="K85" s="280">
        <f>IF(K$10=0,0,K$10/TEL_fec!K$10)</f>
        <v>0.6360456719378268</v>
      </c>
      <c r="L85" s="280">
        <f>IF(L$10=0,0,L$10/TEL_fec!L$10)</f>
        <v>0.63736391786685476</v>
      </c>
      <c r="M85" s="280">
        <f>IF(M$10=0,0,M$10/TEL_fec!M$10)</f>
        <v>0.6294284948531943</v>
      </c>
      <c r="N85" s="280">
        <f>IF(N$10=0,0,N$10/TEL_fec!N$10)</f>
        <v>0.63901162997712146</v>
      </c>
      <c r="O85" s="280">
        <f>IF(O$10=0,0,O$10/TEL_fec!O$10)</f>
        <v>0.63803683297592984</v>
      </c>
      <c r="P85" s="280">
        <f>IF(P$10=0,0,P$10/TEL_fec!P$10)</f>
        <v>0.64488823872088352</v>
      </c>
      <c r="Q85" s="280">
        <f>IF(Q$10=0,0,Q$10/TEL_fec!Q$10)</f>
        <v>0.73908784994428334</v>
      </c>
    </row>
    <row r="86" spans="1:17" x14ac:dyDescent="0.25">
      <c r="A86" s="127" t="s">
        <v>306</v>
      </c>
      <c r="B86" s="305">
        <f>IF(B$15=0,0,B$15/TEL_fec!B$15)</f>
        <v>0.44528717289665815</v>
      </c>
      <c r="C86" s="305">
        <f>IF(C$15=0,0,C$15/TEL_fec!C$15)</f>
        <v>0.44923074960876652</v>
      </c>
      <c r="D86" s="305">
        <f>IF(D$15=0,0,D$15/TEL_fec!D$15)</f>
        <v>0.45162851285240896</v>
      </c>
      <c r="E86" s="305">
        <f>IF(E$15=0,0,E$15/TEL_fec!E$15)</f>
        <v>0.45078605257163706</v>
      </c>
      <c r="F86" s="305">
        <f>IF(F$15=0,0,F$15/TEL_fec!F$15)</f>
        <v>0.45157373812598428</v>
      </c>
      <c r="G86" s="305">
        <f>IF(G$15=0,0,G$15/TEL_fec!G$15)</f>
        <v>0.44329621375087896</v>
      </c>
      <c r="H86" s="305">
        <f>IF(H$15=0,0,H$15/TEL_fec!H$15)</f>
        <v>0.44694187538200175</v>
      </c>
      <c r="I86" s="305">
        <f>IF(I$15=0,0,I$15/TEL_fec!I$15)</f>
        <v>0.44810530761026929</v>
      </c>
      <c r="J86" s="305">
        <f>IF(J$15=0,0,J$15/TEL_fec!J$15)</f>
        <v>0.44934855779088917</v>
      </c>
      <c r="K86" s="305">
        <f>IF(K$15=0,0,K$15/TEL_fec!K$15)</f>
        <v>0.45115568428312192</v>
      </c>
      <c r="L86" s="305">
        <f>IF(L$15=0,0,L$15/TEL_fec!L$15)</f>
        <v>0.45235642381414443</v>
      </c>
      <c r="M86" s="305">
        <f>IF(M$15=0,0,M$15/TEL_fec!M$15)</f>
        <v>0.45300387435047079</v>
      </c>
      <c r="N86" s="305">
        <f>IF(N$15=0,0,N$15/TEL_fec!N$15)</f>
        <v>0.45391908156210597</v>
      </c>
      <c r="O86" s="305">
        <f>IF(O$15=0,0,O$15/TEL_fec!O$15)</f>
        <v>0.45349325468097945</v>
      </c>
      <c r="P86" s="305">
        <f>IF(P$15=0,0,P$15/TEL_fec!P$15)</f>
        <v>0.45339758630549132</v>
      </c>
      <c r="Q86" s="305">
        <f>IF(Q$15=0,0,Q$15/TEL_fec!Q$15)</f>
        <v>0.52752540705504847</v>
      </c>
    </row>
    <row r="87" spans="1:17" x14ac:dyDescent="0.25">
      <c r="A87" s="127" t="s">
        <v>305</v>
      </c>
      <c r="B87" s="305">
        <f>IF(B$26=0,0,B$26/TEL_fec!B$26)</f>
        <v>0.39390788371627461</v>
      </c>
      <c r="C87" s="305">
        <f>IF(C$26=0,0,C$26/TEL_fec!C$26)</f>
        <v>0.39739643234621636</v>
      </c>
      <c r="D87" s="305">
        <f>IF(D$26=0,0,D$26/TEL_fec!D$26)</f>
        <v>0.39951753060020778</v>
      </c>
      <c r="E87" s="305">
        <f>IF(E$26=0,0,E$26/TEL_fec!E$26)</f>
        <v>0.39877227727490955</v>
      </c>
      <c r="F87" s="305">
        <f>IF(F$26=0,0,F$26/TEL_fec!F$26)</f>
        <v>0.39946907603452447</v>
      </c>
      <c r="G87" s="305">
        <f>IF(G$26=0,0,G$26/TEL_fec!G$26)</f>
        <v>0.39214665062577753</v>
      </c>
      <c r="H87" s="305">
        <f>IF(H$26=0,0,H$26/TEL_fec!H$26)</f>
        <v>0.39537165899177079</v>
      </c>
      <c r="I87" s="305">
        <f>IF(I$26=0,0,I$26/TEL_fec!I$26)</f>
        <v>0.39640084903985362</v>
      </c>
      <c r="J87" s="305">
        <f>IF(J$26=0,0,J$26/TEL_fec!J$26)</f>
        <v>0.39750064727655571</v>
      </c>
      <c r="K87" s="305">
        <f>IF(K$26=0,0,K$26/TEL_fec!K$26)</f>
        <v>0.39909925917353095</v>
      </c>
      <c r="L87" s="305">
        <f>IF(L$26=0,0,L$26/TEL_fec!L$26)</f>
        <v>0.40016145183558932</v>
      </c>
      <c r="M87" s="305">
        <f>IF(M$26=0,0,M$26/TEL_fec!M$26)</f>
        <v>0.40073419654080117</v>
      </c>
      <c r="N87" s="305">
        <f>IF(N$26=0,0,N$26/TEL_fec!N$26)</f>
        <v>0.40154380292032432</v>
      </c>
      <c r="O87" s="305">
        <f>IF(O$26=0,0,O$26/TEL_fec!O$26)</f>
        <v>0.40116710991009719</v>
      </c>
      <c r="P87" s="305">
        <f>IF(P$26=0,0,P$26/TEL_fec!P$26)</f>
        <v>0.4010824801933191</v>
      </c>
      <c r="Q87" s="305">
        <f>IF(Q$26=0,0,Q$26/TEL_fec!Q$26)</f>
        <v>0.46665709085638901</v>
      </c>
    </row>
    <row r="88" spans="1:17" x14ac:dyDescent="0.25">
      <c r="A88" s="127" t="s">
        <v>304</v>
      </c>
      <c r="B88" s="305">
        <f>IF(B$37=0,0,B$37/TEL_fec!B$37)</f>
        <v>0.49279369294112135</v>
      </c>
      <c r="C88" s="305">
        <f>IF(C$37=0,0,C$37/TEL_fec!C$37)</f>
        <v>0.49279369294112124</v>
      </c>
      <c r="D88" s="305">
        <f>IF(D$37=0,0,D$37/TEL_fec!D$37)</f>
        <v>0.49279369294112135</v>
      </c>
      <c r="E88" s="305">
        <f>IF(E$37=0,0,E$37/TEL_fec!E$37)</f>
        <v>0.4927936929411213</v>
      </c>
      <c r="F88" s="305">
        <f>IF(F$37=0,0,F$37/TEL_fec!F$37)</f>
        <v>0.4927936929411213</v>
      </c>
      <c r="G88" s="305">
        <f>IF(G$37=0,0,G$37/TEL_fec!G$37)</f>
        <v>0.49279369294112119</v>
      </c>
      <c r="H88" s="305">
        <f>IF(H$37=0,0,H$37/TEL_fec!H$37)</f>
        <v>0.4927936929411213</v>
      </c>
      <c r="I88" s="305">
        <f>IF(I$37=0,0,I$37/TEL_fec!I$37)</f>
        <v>0.4927936929411213</v>
      </c>
      <c r="J88" s="305">
        <f>IF(J$37=0,0,J$37/TEL_fec!J$37)</f>
        <v>0.49279369294112124</v>
      </c>
      <c r="K88" s="305">
        <f>IF(K$37=0,0,K$37/TEL_fec!K$37)</f>
        <v>0.49279369294112135</v>
      </c>
      <c r="L88" s="305">
        <f>IF(L$37=0,0,L$37/TEL_fec!L$37)</f>
        <v>0.49279369294112135</v>
      </c>
      <c r="M88" s="305">
        <f>IF(M$37=0,0,M$37/TEL_fec!M$37)</f>
        <v>0.49279369294112135</v>
      </c>
      <c r="N88" s="305">
        <f>IF(N$37=0,0,N$37/TEL_fec!N$37)</f>
        <v>0.49279369294112119</v>
      </c>
      <c r="O88" s="305">
        <f>IF(O$37=0,0,O$37/TEL_fec!O$37)</f>
        <v>0.49279369294112124</v>
      </c>
      <c r="P88" s="305">
        <f>IF(P$37=0,0,P$37/TEL_fec!P$37)</f>
        <v>0.49279369294112124</v>
      </c>
      <c r="Q88" s="305">
        <f>IF(Q$37=0,0,Q$37/TEL_fec!Q$37)</f>
        <v>0.57271676434801622</v>
      </c>
    </row>
    <row r="89" spans="1:17" x14ac:dyDescent="0.25">
      <c r="A89" s="127" t="s">
        <v>303</v>
      </c>
      <c r="B89" s="305">
        <f>IF(B$38=0,0,B$38/TEL_fec!B$38)</f>
        <v>0.3310506818666526</v>
      </c>
      <c r="C89" s="305">
        <f>IF(C$38=0,0,C$38/TEL_fec!C$38)</f>
        <v>0.32980041852788333</v>
      </c>
      <c r="D89" s="305">
        <f>IF(D$38=0,0,D$38/TEL_fec!D$38)</f>
        <v>0.33009092916039179</v>
      </c>
      <c r="E89" s="305">
        <f>IF(E$38=0,0,E$38/TEL_fec!E$38)</f>
        <v>0.32995265864920331</v>
      </c>
      <c r="F89" s="305">
        <f>IF(F$38=0,0,F$38/TEL_fec!F$38)</f>
        <v>0.32998513175381605</v>
      </c>
      <c r="G89" s="305">
        <f>IF(G$38=0,0,G$38/TEL_fec!G$38)</f>
        <v>0.33605755235862317</v>
      </c>
      <c r="H89" s="305">
        <f>IF(H$38=0,0,H$38/TEL_fec!H$38)</f>
        <v>0.33424531704024968</v>
      </c>
      <c r="I89" s="305">
        <f>IF(I$38=0,0,I$38/TEL_fec!I$38)</f>
        <v>0.33687455532789351</v>
      </c>
      <c r="J89" s="305">
        <f>IF(J$38=0,0,J$38/TEL_fec!J$38)</f>
        <v>0.33581091216159109</v>
      </c>
      <c r="K89" s="305">
        <f>IF(K$38=0,0,K$38/TEL_fec!K$38)</f>
        <v>0.3374841264327193</v>
      </c>
      <c r="L89" s="305">
        <f>IF(L$38=0,0,L$38/TEL_fec!L$38)</f>
        <v>0.34103641900461656</v>
      </c>
      <c r="M89" s="305">
        <f>IF(M$38=0,0,M$38/TEL_fec!M$38)</f>
        <v>0.34272702256432319</v>
      </c>
      <c r="N89" s="305">
        <f>IF(N$38=0,0,N$38/TEL_fec!N$38)</f>
        <v>0.33741884506951486</v>
      </c>
      <c r="O89" s="305">
        <f>IF(O$38=0,0,O$38/TEL_fec!O$38)</f>
        <v>0.33601925729053583</v>
      </c>
      <c r="P89" s="305">
        <f>IF(P$38=0,0,P$38/TEL_fec!P$38)</f>
        <v>0.34147557948559959</v>
      </c>
      <c r="Q89" s="305">
        <f>IF(Q$38=0,0,Q$38/TEL_fec!Q$38)</f>
        <v>0.38986949610273264</v>
      </c>
    </row>
    <row r="90" spans="1:17" x14ac:dyDescent="0.25">
      <c r="A90" s="72" t="s">
        <v>302</v>
      </c>
      <c r="B90" s="279">
        <f>IF(B$58=0,0,B$58/TEL_fec!B$58)</f>
        <v>0.38941391146062426</v>
      </c>
      <c r="C90" s="279">
        <f>IF(C$58=0,0,C$58/TEL_fec!C$58)</f>
        <v>0.38941391146062421</v>
      </c>
      <c r="D90" s="279">
        <f>IF(D$58=0,0,D$58/TEL_fec!D$58)</f>
        <v>0.38941391146062426</v>
      </c>
      <c r="E90" s="279">
        <f>IF(E$58=0,0,E$58/TEL_fec!E$58)</f>
        <v>0.38941391146062426</v>
      </c>
      <c r="F90" s="279">
        <f>IF(F$58=0,0,F$58/TEL_fec!F$58)</f>
        <v>0.38941391146062426</v>
      </c>
      <c r="G90" s="279">
        <f>IF(G$58=0,0,G$58/TEL_fec!G$58)</f>
        <v>0.38941391146062426</v>
      </c>
      <c r="H90" s="279">
        <f>IF(H$58=0,0,H$58/TEL_fec!H$58)</f>
        <v>0.38941391146062421</v>
      </c>
      <c r="I90" s="279">
        <f>IF(I$58=0,0,I$58/TEL_fec!I$58)</f>
        <v>0.38941391146062426</v>
      </c>
      <c r="J90" s="279">
        <f>IF(J$58=0,0,J$58/TEL_fec!J$58)</f>
        <v>0.38941391146062426</v>
      </c>
      <c r="K90" s="279">
        <f>IF(K$58=0,0,K$58/TEL_fec!K$58)</f>
        <v>0.38941391146062432</v>
      </c>
      <c r="L90" s="279">
        <f>IF(L$58=0,0,L$58/TEL_fec!L$58)</f>
        <v>0.38941391146062432</v>
      </c>
      <c r="M90" s="279">
        <f>IF(M$58=0,0,M$58/TEL_fec!M$58)</f>
        <v>0.38941391146062426</v>
      </c>
      <c r="N90" s="279">
        <f>IF(N$58=0,0,N$58/TEL_fec!N$58)</f>
        <v>0.38941391146062426</v>
      </c>
      <c r="O90" s="279">
        <f>IF(O$58=0,0,O$58/TEL_fec!O$58)</f>
        <v>0.38941391146062426</v>
      </c>
      <c r="P90" s="279">
        <f>IF(P$58=0,0,P$58/TEL_fec!P$58)</f>
        <v>0.38941391146062426</v>
      </c>
      <c r="Q90" s="279">
        <f>IF(Q$58=0,0,Q$58/TEL_fec!Q$58)</f>
        <v>0.45257047433535313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3264.9236918111874</v>
      </c>
      <c r="C5" s="96">
        <v>3652.6813254432363</v>
      </c>
      <c r="D5" s="96">
        <v>3570.0321172352046</v>
      </c>
      <c r="E5" s="96">
        <v>3559.7026531546562</v>
      </c>
      <c r="F5" s="96">
        <v>3132.1120156680963</v>
      </c>
      <c r="G5" s="96">
        <v>856.19854366212815</v>
      </c>
      <c r="H5" s="96">
        <v>914.73095236273207</v>
      </c>
      <c r="I5" s="96">
        <v>671.20585722277201</v>
      </c>
      <c r="J5" s="96">
        <v>669.95497263895209</v>
      </c>
      <c r="K5" s="96">
        <v>502.61820100358392</v>
      </c>
      <c r="L5" s="96">
        <v>425.2574544119189</v>
      </c>
      <c r="M5" s="96">
        <v>393.08818819784369</v>
      </c>
      <c r="N5" s="96">
        <v>486.38535253338347</v>
      </c>
      <c r="O5" s="96">
        <v>429.81771811300069</v>
      </c>
      <c r="P5" s="96">
        <v>359.10163001271076</v>
      </c>
      <c r="Q5" s="96">
        <v>530.14342021660559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315.68727225601259</v>
      </c>
      <c r="C10" s="158">
        <v>342.76017954733692</v>
      </c>
      <c r="D10" s="158">
        <v>331.760746895588</v>
      </c>
      <c r="E10" s="158">
        <v>327.4063022500082</v>
      </c>
      <c r="F10" s="158">
        <v>293.11896877718192</v>
      </c>
      <c r="G10" s="158">
        <v>52.055461013885704</v>
      </c>
      <c r="H10" s="158">
        <v>50.066467701576713</v>
      </c>
      <c r="I10" s="158">
        <v>38.606988395202031</v>
      </c>
      <c r="J10" s="158">
        <v>41.113563312585086</v>
      </c>
      <c r="K10" s="158">
        <v>29.338365057382298</v>
      </c>
      <c r="L10" s="158">
        <v>26.492065532759881</v>
      </c>
      <c r="M10" s="158">
        <v>27.773427027423534</v>
      </c>
      <c r="N10" s="158">
        <v>27.188372934007887</v>
      </c>
      <c r="O10" s="158">
        <v>24.522991656194137</v>
      </c>
      <c r="P10" s="158">
        <v>20.992057896398613</v>
      </c>
      <c r="Q10" s="158">
        <v>29.771141493491612</v>
      </c>
    </row>
    <row r="11" spans="1:17" x14ac:dyDescent="0.25">
      <c r="A11" s="92" t="s">
        <v>125</v>
      </c>
      <c r="B11" s="91">
        <v>47.015639066182196</v>
      </c>
      <c r="C11" s="91">
        <v>42.197368636426859</v>
      </c>
      <c r="D11" s="91">
        <v>32.066988676003866</v>
      </c>
      <c r="E11" s="91">
        <v>32.460334328992829</v>
      </c>
      <c r="F11" s="91">
        <v>33.904629099220664</v>
      </c>
      <c r="G11" s="91">
        <v>20.915290141681329</v>
      </c>
      <c r="H11" s="91">
        <v>18.129016894117175</v>
      </c>
      <c r="I11" s="91">
        <v>12.785549120031192</v>
      </c>
      <c r="J11" s="91">
        <v>16.231690490328759</v>
      </c>
      <c r="K11" s="91">
        <v>9.8254666312226107</v>
      </c>
      <c r="L11" s="91">
        <v>8.5135885491652061</v>
      </c>
      <c r="M11" s="91">
        <v>10.98272482466329</v>
      </c>
      <c r="N11" s="91">
        <v>8.2556706730552989</v>
      </c>
      <c r="O11" s="91">
        <v>7.7060659063077637</v>
      </c>
      <c r="P11" s="91">
        <v>4.8733941031257197</v>
      </c>
      <c r="Q11" s="91">
        <v>9.9997577596336615</v>
      </c>
    </row>
    <row r="12" spans="1:17" x14ac:dyDescent="0.25">
      <c r="A12" s="92" t="s">
        <v>26</v>
      </c>
      <c r="B12" s="91">
        <v>268.6716331898304</v>
      </c>
      <c r="C12" s="91">
        <v>300.56281091091006</v>
      </c>
      <c r="D12" s="91">
        <v>299.69375821958414</v>
      </c>
      <c r="E12" s="91">
        <v>294.94596792101538</v>
      </c>
      <c r="F12" s="91">
        <v>259.21433967796128</v>
      </c>
      <c r="G12" s="91">
        <v>31.140170872204379</v>
      </c>
      <c r="H12" s="91">
        <v>31.937450807459538</v>
      </c>
      <c r="I12" s="91">
        <v>25.821439275170839</v>
      </c>
      <c r="J12" s="91">
        <v>24.881872822256327</v>
      </c>
      <c r="K12" s="91">
        <v>19.512898426159687</v>
      </c>
      <c r="L12" s="91">
        <v>17.978476983594675</v>
      </c>
      <c r="M12" s="91">
        <v>16.790702202760244</v>
      </c>
      <c r="N12" s="91">
        <v>18.932702260952588</v>
      </c>
      <c r="O12" s="91">
        <v>16.816925749886373</v>
      </c>
      <c r="P12" s="91">
        <v>16.118663793272894</v>
      </c>
      <c r="Q12" s="91">
        <v>19.771383733857952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306</v>
      </c>
      <c r="B15" s="206">
        <v>123.87043534716884</v>
      </c>
      <c r="C15" s="206">
        <v>132.45741965730934</v>
      </c>
      <c r="D15" s="206">
        <v>127.29192939586609</v>
      </c>
      <c r="E15" s="206">
        <v>126.12169348958892</v>
      </c>
      <c r="F15" s="206">
        <v>112.01019850224907</v>
      </c>
      <c r="G15" s="206">
        <v>42.88242042952016</v>
      </c>
      <c r="H15" s="206">
        <v>43.002102070947949</v>
      </c>
      <c r="I15" s="206">
        <v>34.600253238880228</v>
      </c>
      <c r="J15" s="206">
        <v>33.161524282752367</v>
      </c>
      <c r="K15" s="206">
        <v>25.726755013900267</v>
      </c>
      <c r="L15" s="206">
        <v>23.567688878467298</v>
      </c>
      <c r="M15" s="206">
        <v>21.982415993074255</v>
      </c>
      <c r="N15" s="206">
        <v>24.56998145651508</v>
      </c>
      <c r="O15" s="206">
        <v>21.868137179708825</v>
      </c>
      <c r="P15" s="206">
        <v>20.971436778388426</v>
      </c>
      <c r="Q15" s="206">
        <v>25.664237504819095</v>
      </c>
    </row>
    <row r="16" spans="1:17" x14ac:dyDescent="0.25">
      <c r="A16" s="88" t="s">
        <v>33</v>
      </c>
      <c r="B16" s="87">
        <v>0.4431708368110116</v>
      </c>
      <c r="C16" s="87">
        <v>0.21411399304216214</v>
      </c>
      <c r="D16" s="87">
        <v>0</v>
      </c>
      <c r="E16" s="87">
        <v>0</v>
      </c>
      <c r="F16" s="87">
        <v>0</v>
      </c>
      <c r="G16" s="87">
        <v>0.44317240314274636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6.7645481288530611E-15</v>
      </c>
      <c r="I18" s="87">
        <v>0</v>
      </c>
      <c r="J18" s="87">
        <v>6.7645481288530611E-15</v>
      </c>
      <c r="K18" s="87">
        <v>0</v>
      </c>
      <c r="L18" s="87">
        <v>0</v>
      </c>
      <c r="M18" s="87">
        <v>0</v>
      </c>
      <c r="N18" s="87">
        <v>3.3822740644265309E-15</v>
      </c>
      <c r="O18" s="87">
        <v>3.3822740644265298E-15</v>
      </c>
      <c r="P18" s="87">
        <v>3.3822740644265298E-15</v>
      </c>
      <c r="Q18" s="87">
        <v>0</v>
      </c>
    </row>
    <row r="19" spans="1:17" x14ac:dyDescent="0.25">
      <c r="A19" s="88" t="s">
        <v>125</v>
      </c>
      <c r="B19" s="87">
        <v>2.3531264595907371</v>
      </c>
      <c r="C19" s="87">
        <v>2.2076388004065897</v>
      </c>
      <c r="D19" s="87">
        <v>1.6892460601798318</v>
      </c>
      <c r="E19" s="87">
        <v>1.6534964780136185</v>
      </c>
      <c r="F19" s="87">
        <v>1.8088638510287691</v>
      </c>
      <c r="G19" s="87">
        <v>1.8407639804720133</v>
      </c>
      <c r="H19" s="87">
        <v>1.5250035983047587</v>
      </c>
      <c r="I19" s="87">
        <v>1.4193970947305237</v>
      </c>
      <c r="J19" s="87">
        <v>1.6879179255664183</v>
      </c>
      <c r="K19" s="87">
        <v>1.1272668725316566</v>
      </c>
      <c r="L19" s="87">
        <v>1.2357950422547066</v>
      </c>
      <c r="M19" s="87">
        <v>1.5875946291517391</v>
      </c>
      <c r="N19" s="87">
        <v>0.97195263294697853</v>
      </c>
      <c r="O19" s="87">
        <v>1.0213928540986679</v>
      </c>
      <c r="P19" s="87">
        <v>0.9895787480657019</v>
      </c>
      <c r="Q19" s="87">
        <v>1.1019060219310854</v>
      </c>
    </row>
    <row r="20" spans="1:17" x14ac:dyDescent="0.25">
      <c r="A20" s="88" t="s">
        <v>29</v>
      </c>
      <c r="B20" s="87">
        <v>25.102708338808235</v>
      </c>
      <c r="C20" s="87">
        <v>17.574905940771888</v>
      </c>
      <c r="D20" s="87">
        <v>11.42934134363027</v>
      </c>
      <c r="E20" s="87">
        <v>13.384551596516754</v>
      </c>
      <c r="F20" s="87">
        <v>10.042666597907028</v>
      </c>
      <c r="G20" s="87">
        <v>9.4832197137354513</v>
      </c>
      <c r="H20" s="87">
        <v>7.2406919548605408</v>
      </c>
      <c r="I20" s="87">
        <v>5.0206764239805413</v>
      </c>
      <c r="J20" s="87">
        <v>3.902281094996757</v>
      </c>
      <c r="K20" s="87">
        <v>2.2190024836994588</v>
      </c>
      <c r="L20" s="87">
        <v>1.3945945850163868</v>
      </c>
      <c r="M20" s="87">
        <v>0.8368238307976279</v>
      </c>
      <c r="N20" s="87">
        <v>0.83675541520075791</v>
      </c>
      <c r="O20" s="87">
        <v>0.83675662636920545</v>
      </c>
      <c r="P20" s="87">
        <v>0.83675511799246638</v>
      </c>
      <c r="Q20" s="87">
        <v>0.8367554104387932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95.971429711958862</v>
      </c>
      <c r="C22" s="87">
        <v>112.4607609230887</v>
      </c>
      <c r="D22" s="87">
        <v>114.173341992056</v>
      </c>
      <c r="E22" s="87">
        <v>111.08364541505854</v>
      </c>
      <c r="F22" s="87">
        <v>100.15866805331326</v>
      </c>
      <c r="G22" s="87">
        <v>31.115264332169946</v>
      </c>
      <c r="H22" s="87">
        <v>34.23640651778264</v>
      </c>
      <c r="I22" s="87">
        <v>28.160179720169161</v>
      </c>
      <c r="J22" s="87">
        <v>27.571325262189188</v>
      </c>
      <c r="K22" s="87">
        <v>22.380485657669151</v>
      </c>
      <c r="L22" s="87">
        <v>20.937299251196205</v>
      </c>
      <c r="M22" s="87">
        <v>19.557997533124887</v>
      </c>
      <c r="N22" s="87">
        <v>22.761273408367341</v>
      </c>
      <c r="O22" s="87">
        <v>20.009987699240948</v>
      </c>
      <c r="P22" s="87">
        <v>19.145102912330255</v>
      </c>
      <c r="Q22" s="87">
        <v>23.725576072449215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1052.8987004509354</v>
      </c>
      <c r="C26" s="204">
        <v>1125.8880670871297</v>
      </c>
      <c r="D26" s="204">
        <v>1081.9813998648619</v>
      </c>
      <c r="E26" s="204">
        <v>1072.034394661506</v>
      </c>
      <c r="F26" s="204">
        <v>952.08668726911696</v>
      </c>
      <c r="G26" s="204">
        <v>364.50057365092135</v>
      </c>
      <c r="H26" s="204">
        <v>365.5178676030576</v>
      </c>
      <c r="I26" s="204">
        <v>294.10215253048193</v>
      </c>
      <c r="J26" s="204">
        <v>281.87295640339522</v>
      </c>
      <c r="K26" s="204">
        <v>218.6774176181523</v>
      </c>
      <c r="L26" s="204">
        <v>200.3253554669721</v>
      </c>
      <c r="M26" s="204">
        <v>186.85053594113123</v>
      </c>
      <c r="N26" s="204">
        <v>208.84484238037822</v>
      </c>
      <c r="O26" s="204">
        <v>185.87916602752506</v>
      </c>
      <c r="P26" s="204">
        <v>178.25721261630164</v>
      </c>
      <c r="Q26" s="204">
        <v>218.14601879096233</v>
      </c>
    </row>
    <row r="27" spans="1:17" x14ac:dyDescent="0.25">
      <c r="A27" s="88" t="s">
        <v>33</v>
      </c>
      <c r="B27" s="87">
        <v>3.7669521128935992</v>
      </c>
      <c r="C27" s="87">
        <v>1.8199689408583786</v>
      </c>
      <c r="D27" s="87">
        <v>0</v>
      </c>
      <c r="E27" s="87">
        <v>0</v>
      </c>
      <c r="F27" s="87">
        <v>0</v>
      </c>
      <c r="G27" s="87">
        <v>3.7669654267133446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5.7498659095251032E-14</v>
      </c>
      <c r="I29" s="87">
        <v>0</v>
      </c>
      <c r="J29" s="87">
        <v>5.7498659095251032E-14</v>
      </c>
      <c r="K29" s="87">
        <v>0</v>
      </c>
      <c r="L29" s="87">
        <v>0</v>
      </c>
      <c r="M29" s="87">
        <v>0</v>
      </c>
      <c r="N29" s="87">
        <v>2.8749329547625516E-14</v>
      </c>
      <c r="O29" s="87">
        <v>2.8749329547625516E-14</v>
      </c>
      <c r="P29" s="87">
        <v>2.8749329547625516E-14</v>
      </c>
      <c r="Q29" s="87">
        <v>0</v>
      </c>
    </row>
    <row r="30" spans="1:17" x14ac:dyDescent="0.25">
      <c r="A30" s="88" t="s">
        <v>125</v>
      </c>
      <c r="B30" s="87">
        <v>20.00157490652127</v>
      </c>
      <c r="C30" s="87">
        <v>18.764929803456013</v>
      </c>
      <c r="D30" s="87">
        <v>14.358591511528573</v>
      </c>
      <c r="E30" s="87">
        <v>14.054720063115763</v>
      </c>
      <c r="F30" s="87">
        <v>15.375342733744541</v>
      </c>
      <c r="G30" s="87">
        <v>15.646493834012118</v>
      </c>
      <c r="H30" s="87">
        <v>12.962530585590452</v>
      </c>
      <c r="I30" s="87">
        <v>12.064875305209451</v>
      </c>
      <c r="J30" s="87">
        <v>14.347302367314557</v>
      </c>
      <c r="K30" s="87">
        <v>9.5817684165190844</v>
      </c>
      <c r="L30" s="87">
        <v>10.504257859165008</v>
      </c>
      <c r="M30" s="87">
        <v>13.494554347789784</v>
      </c>
      <c r="N30" s="87">
        <v>8.2615973800493201</v>
      </c>
      <c r="O30" s="87">
        <v>8.6818392598386787</v>
      </c>
      <c r="P30" s="87">
        <v>8.4114193585584687</v>
      </c>
      <c r="Q30" s="87">
        <v>9.3662011864142301</v>
      </c>
    </row>
    <row r="31" spans="1:17" x14ac:dyDescent="0.25">
      <c r="A31" s="88" t="s">
        <v>29</v>
      </c>
      <c r="B31" s="87">
        <v>213.37302087987004</v>
      </c>
      <c r="C31" s="87">
        <v>149.38670049656108</v>
      </c>
      <c r="D31" s="87">
        <v>97.149401420857316</v>
      </c>
      <c r="E31" s="87">
        <v>113.76868857039244</v>
      </c>
      <c r="F31" s="87">
        <v>85.362666082209742</v>
      </c>
      <c r="G31" s="87">
        <v>80.607367566751336</v>
      </c>
      <c r="H31" s="87">
        <v>61.54588161631461</v>
      </c>
      <c r="I31" s="87">
        <v>42.675749603834603</v>
      </c>
      <c r="J31" s="87">
        <v>33.169389307472443</v>
      </c>
      <c r="K31" s="87">
        <v>18.861521111445402</v>
      </c>
      <c r="L31" s="87">
        <v>11.85405397263929</v>
      </c>
      <c r="M31" s="87">
        <v>7.1130025617798385</v>
      </c>
      <c r="N31" s="87">
        <v>7.112421029206442</v>
      </c>
      <c r="O31" s="87">
        <v>7.1124313241382486</v>
      </c>
      <c r="P31" s="87">
        <v>7.1124185029359666</v>
      </c>
      <c r="Q31" s="87">
        <v>7.1124209887297418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815.75715255165039</v>
      </c>
      <c r="C33" s="87">
        <v>955.91646784625414</v>
      </c>
      <c r="D33" s="87">
        <v>970.47340693247611</v>
      </c>
      <c r="E33" s="87">
        <v>944.21098602799782</v>
      </c>
      <c r="F33" s="87">
        <v>851.34867845316273</v>
      </c>
      <c r="G33" s="87">
        <v>264.47974682344454</v>
      </c>
      <c r="H33" s="87">
        <v>291.00945540115248</v>
      </c>
      <c r="I33" s="87">
        <v>239.36152762143789</v>
      </c>
      <c r="J33" s="87">
        <v>234.35626472860815</v>
      </c>
      <c r="K33" s="87">
        <v>190.23412809018782</v>
      </c>
      <c r="L33" s="87">
        <v>177.96704363516778</v>
      </c>
      <c r="M33" s="87">
        <v>166.24297903156159</v>
      </c>
      <c r="N33" s="87">
        <v>193.47082397112243</v>
      </c>
      <c r="O33" s="87">
        <v>170.08489544354811</v>
      </c>
      <c r="P33" s="87">
        <v>162.73337475480719</v>
      </c>
      <c r="Q33" s="87">
        <v>201.66739661581835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0</v>
      </c>
      <c r="C37" s="204">
        <v>0</v>
      </c>
      <c r="D37" s="204">
        <v>0</v>
      </c>
      <c r="E37" s="204">
        <v>0</v>
      </c>
      <c r="F37" s="204">
        <v>0</v>
      </c>
      <c r="G37" s="204">
        <v>0</v>
      </c>
      <c r="H37" s="204">
        <v>0</v>
      </c>
      <c r="I37" s="204">
        <v>0</v>
      </c>
      <c r="J37" s="204">
        <v>0</v>
      </c>
      <c r="K37" s="204">
        <v>0</v>
      </c>
      <c r="L37" s="204">
        <v>0</v>
      </c>
      <c r="M37" s="204">
        <v>0</v>
      </c>
      <c r="N37" s="204">
        <v>0</v>
      </c>
      <c r="O37" s="204">
        <v>0</v>
      </c>
      <c r="P37" s="204">
        <v>0</v>
      </c>
      <c r="Q37" s="204">
        <v>0</v>
      </c>
    </row>
    <row r="38" spans="1:17" x14ac:dyDescent="0.25">
      <c r="A38" s="156" t="s">
        <v>303</v>
      </c>
      <c r="B38" s="204">
        <v>1772.4672837570704</v>
      </c>
      <c r="C38" s="204">
        <v>2051.5756591514605</v>
      </c>
      <c r="D38" s="204">
        <v>2028.9980410788885</v>
      </c>
      <c r="E38" s="204">
        <v>2034.1402627535531</v>
      </c>
      <c r="F38" s="204">
        <v>1774.8961611195482</v>
      </c>
      <c r="G38" s="204">
        <v>396.76008856780106</v>
      </c>
      <c r="H38" s="204">
        <v>456.14451498714988</v>
      </c>
      <c r="I38" s="204">
        <v>303.89646305820793</v>
      </c>
      <c r="J38" s="204">
        <v>313.8069286402195</v>
      </c>
      <c r="K38" s="204">
        <v>228.87566331414908</v>
      </c>
      <c r="L38" s="204">
        <v>174.87234453371963</v>
      </c>
      <c r="M38" s="204">
        <v>156.4818092362147</v>
      </c>
      <c r="N38" s="204">
        <v>225.78215576248232</v>
      </c>
      <c r="O38" s="204">
        <v>197.54742324957272</v>
      </c>
      <c r="P38" s="204">
        <v>138.88092272162208</v>
      </c>
      <c r="Q38" s="204">
        <v>256.56202242733264</v>
      </c>
    </row>
    <row r="39" spans="1:17" x14ac:dyDescent="0.25">
      <c r="A39" s="152" t="s">
        <v>310</v>
      </c>
      <c r="B39" s="264">
        <v>1574.2745872016003</v>
      </c>
      <c r="C39" s="264">
        <v>1839.6437876997654</v>
      </c>
      <c r="D39" s="264">
        <v>1825.3309540455027</v>
      </c>
      <c r="E39" s="264">
        <v>1832.3455531702107</v>
      </c>
      <c r="F39" s="264">
        <v>1595.6798435159496</v>
      </c>
      <c r="G39" s="264">
        <v>328.14821588056878</v>
      </c>
      <c r="H39" s="264">
        <v>387.34115167363314</v>
      </c>
      <c r="I39" s="264">
        <v>248.53605787599955</v>
      </c>
      <c r="J39" s="264">
        <v>260.74848978781569</v>
      </c>
      <c r="K39" s="264">
        <v>187.71285529190865</v>
      </c>
      <c r="L39" s="264">
        <v>137.16404232817194</v>
      </c>
      <c r="M39" s="264">
        <v>121.30994364729588</v>
      </c>
      <c r="N39" s="264">
        <v>186.47018543205817</v>
      </c>
      <c r="O39" s="264">
        <v>162.55840376203858</v>
      </c>
      <c r="P39" s="264">
        <v>105.3266238762006</v>
      </c>
      <c r="Q39" s="264">
        <v>215.49924241962208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</v>
      </c>
      <c r="C41" s="208">
        <v>75.551005877832011</v>
      </c>
      <c r="D41" s="208">
        <v>43.537053291804007</v>
      </c>
      <c r="E41" s="208">
        <v>31.915569317436002</v>
      </c>
      <c r="F41" s="208">
        <v>52.287087893652007</v>
      </c>
      <c r="G41" s="208">
        <v>23.220798607295578</v>
      </c>
      <c r="H41" s="208">
        <v>31.956808920623931</v>
      </c>
      <c r="I41" s="208">
        <v>34.854069370860003</v>
      </c>
      <c r="J41" s="208">
        <v>34.772990356007924</v>
      </c>
      <c r="K41" s="208">
        <v>23.240695939848003</v>
      </c>
      <c r="L41" s="208">
        <v>20.318245678580908</v>
      </c>
      <c r="M41" s="208">
        <v>11.611379617401401</v>
      </c>
      <c r="N41" s="208">
        <v>23.220410040924044</v>
      </c>
      <c r="O41" s="208">
        <v>37.733682915892921</v>
      </c>
      <c r="P41" s="208">
        <v>34.83096755730999</v>
      </c>
      <c r="Q41" s="208">
        <v>31.928437633445597</v>
      </c>
    </row>
    <row r="42" spans="1:17" x14ac:dyDescent="0.25">
      <c r="A42" s="154" t="s">
        <v>125</v>
      </c>
      <c r="B42" s="208">
        <v>0</v>
      </c>
      <c r="C42" s="208">
        <v>0</v>
      </c>
      <c r="D42" s="208">
        <v>0</v>
      </c>
      <c r="E42" s="208">
        <v>0</v>
      </c>
      <c r="F42" s="208">
        <v>2.755501427031959E-15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1574.2745872016003</v>
      </c>
      <c r="C44" s="208">
        <v>1764.0927818219334</v>
      </c>
      <c r="D44" s="208">
        <v>1781.7939007536986</v>
      </c>
      <c r="E44" s="208">
        <v>1800.4299838527747</v>
      </c>
      <c r="F44" s="208">
        <v>1543.3927556222977</v>
      </c>
      <c r="G44" s="208">
        <v>304.92741727327319</v>
      </c>
      <c r="H44" s="208">
        <v>355.38434275300921</v>
      </c>
      <c r="I44" s="208">
        <v>213.68198850513954</v>
      </c>
      <c r="J44" s="208">
        <v>225.97549943180778</v>
      </c>
      <c r="K44" s="208">
        <v>164.47215935206066</v>
      </c>
      <c r="L44" s="208">
        <v>116.84579664959102</v>
      </c>
      <c r="M44" s="208">
        <v>109.69856402989448</v>
      </c>
      <c r="N44" s="208">
        <v>163.24977539113414</v>
      </c>
      <c r="O44" s="208">
        <v>124.82472084614565</v>
      </c>
      <c r="P44" s="208">
        <v>70.49565631889061</v>
      </c>
      <c r="Q44" s="208">
        <v>183.5708047861765</v>
      </c>
    </row>
    <row r="45" spans="1:17" x14ac:dyDescent="0.25">
      <c r="A45" s="152" t="s">
        <v>309</v>
      </c>
      <c r="B45" s="264">
        <v>198.19269655547015</v>
      </c>
      <c r="C45" s="264">
        <v>211.93187145169495</v>
      </c>
      <c r="D45" s="264">
        <v>203.6670870333858</v>
      </c>
      <c r="E45" s="264">
        <v>201.7947095833423</v>
      </c>
      <c r="F45" s="264">
        <v>179.2163176035985</v>
      </c>
      <c r="G45" s="264">
        <v>68.61187268723225</v>
      </c>
      <c r="H45" s="264">
        <v>68.803363313516726</v>
      </c>
      <c r="I45" s="264">
        <v>55.360405182208368</v>
      </c>
      <c r="J45" s="264">
        <v>53.058438852403796</v>
      </c>
      <c r="K45" s="264">
        <v>41.162808022240419</v>
      </c>
      <c r="L45" s="264">
        <v>37.708302205547689</v>
      </c>
      <c r="M45" s="264">
        <v>35.171865588918813</v>
      </c>
      <c r="N45" s="264">
        <v>39.311970330424131</v>
      </c>
      <c r="O45" s="264">
        <v>34.989019487534122</v>
      </c>
      <c r="P45" s="264">
        <v>33.554298845421485</v>
      </c>
      <c r="Q45" s="264">
        <v>41.062780007710543</v>
      </c>
    </row>
    <row r="46" spans="1:17" x14ac:dyDescent="0.25">
      <c r="A46" s="150" t="s">
        <v>33</v>
      </c>
      <c r="B46" s="87">
        <v>0.70907333889761859</v>
      </c>
      <c r="C46" s="87">
        <v>0.3425823888674594</v>
      </c>
      <c r="D46" s="87">
        <v>0</v>
      </c>
      <c r="E46" s="87">
        <v>0</v>
      </c>
      <c r="F46" s="87">
        <v>0</v>
      </c>
      <c r="G46" s="87">
        <v>0.70907584502839416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1.0823277006164899E-14</v>
      </c>
      <c r="I48" s="87">
        <v>0</v>
      </c>
      <c r="J48" s="87">
        <v>1.0823277006164899E-14</v>
      </c>
      <c r="K48" s="87">
        <v>0</v>
      </c>
      <c r="L48" s="87">
        <v>0</v>
      </c>
      <c r="M48" s="87">
        <v>0</v>
      </c>
      <c r="N48" s="87">
        <v>5.4116385030824487E-15</v>
      </c>
      <c r="O48" s="87">
        <v>5.4116385030824487E-15</v>
      </c>
      <c r="P48" s="87">
        <v>5.4116385030824487E-15</v>
      </c>
      <c r="Q48" s="87">
        <v>0</v>
      </c>
    </row>
    <row r="49" spans="1:17" x14ac:dyDescent="0.25">
      <c r="A49" s="150" t="s">
        <v>125</v>
      </c>
      <c r="B49" s="87">
        <v>3.76500233534518</v>
      </c>
      <c r="C49" s="87">
        <v>3.5322220806505431</v>
      </c>
      <c r="D49" s="87">
        <v>2.7027936962877313</v>
      </c>
      <c r="E49" s="87">
        <v>2.6455943648217906</v>
      </c>
      <c r="F49" s="87">
        <v>2.894182161646031</v>
      </c>
      <c r="G49" s="87">
        <v>2.9452223687552217</v>
      </c>
      <c r="H49" s="87">
        <v>2.4400057572876142</v>
      </c>
      <c r="I49" s="87">
        <v>2.2710353515688375</v>
      </c>
      <c r="J49" s="87">
        <v>2.7006686809062694</v>
      </c>
      <c r="K49" s="87">
        <v>1.8036269960506508</v>
      </c>
      <c r="L49" s="87">
        <v>1.9772720676075306</v>
      </c>
      <c r="M49" s="87">
        <v>2.5401514066427828</v>
      </c>
      <c r="N49" s="87">
        <v>1.5551242127151659</v>
      </c>
      <c r="O49" s="87">
        <v>1.6342285665578689</v>
      </c>
      <c r="P49" s="87">
        <v>1.5833259969051232</v>
      </c>
      <c r="Q49" s="87">
        <v>1.7630496350897369</v>
      </c>
    </row>
    <row r="50" spans="1:17" x14ac:dyDescent="0.25">
      <c r="A50" s="150" t="s">
        <v>29</v>
      </c>
      <c r="B50" s="87">
        <v>40.16433334209318</v>
      </c>
      <c r="C50" s="87">
        <v>28.119849505235024</v>
      </c>
      <c r="D50" s="87">
        <v>18.286946149808436</v>
      </c>
      <c r="E50" s="87">
        <v>21.41528255442681</v>
      </c>
      <c r="F50" s="87">
        <v>16.068266556651245</v>
      </c>
      <c r="G50" s="87">
        <v>15.173151541976722</v>
      </c>
      <c r="H50" s="87">
        <v>11.585107127776867</v>
      </c>
      <c r="I50" s="87">
        <v>8.033082278368866</v>
      </c>
      <c r="J50" s="87">
        <v>6.2436497519948126</v>
      </c>
      <c r="K50" s="87">
        <v>3.5504039739191344</v>
      </c>
      <c r="L50" s="87">
        <v>2.2313513360262189</v>
      </c>
      <c r="M50" s="87">
        <v>1.3389181292762049</v>
      </c>
      <c r="N50" s="87">
        <v>1.3388086643212125</v>
      </c>
      <c r="O50" s="87">
        <v>1.3388106021907289</v>
      </c>
      <c r="P50" s="87">
        <v>1.3388081887879466</v>
      </c>
      <c r="Q50" s="87">
        <v>1.3388086567020689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153.55428753913418</v>
      </c>
      <c r="C52" s="87">
        <v>179.93721747694192</v>
      </c>
      <c r="D52" s="87">
        <v>182.67734718728963</v>
      </c>
      <c r="E52" s="87">
        <v>177.73383266409371</v>
      </c>
      <c r="F52" s="87">
        <v>160.25386888530122</v>
      </c>
      <c r="G52" s="87">
        <v>49.784422931471909</v>
      </c>
      <c r="H52" s="87">
        <v>54.778250428452232</v>
      </c>
      <c r="I52" s="87">
        <v>45.056287552270668</v>
      </c>
      <c r="J52" s="87">
        <v>44.114120419502704</v>
      </c>
      <c r="K52" s="87">
        <v>35.808777052270635</v>
      </c>
      <c r="L52" s="87">
        <v>33.499678801913937</v>
      </c>
      <c r="M52" s="87">
        <v>31.292796052999826</v>
      </c>
      <c r="N52" s="87">
        <v>36.418037453387747</v>
      </c>
      <c r="O52" s="87">
        <v>32.015980318785516</v>
      </c>
      <c r="P52" s="87">
        <v>30.632164659728414</v>
      </c>
      <c r="Q52" s="87">
        <v>37.960921715918737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0</v>
      </c>
      <c r="C56" s="264">
        <v>0</v>
      </c>
      <c r="D56" s="264">
        <v>0</v>
      </c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  <c r="O56" s="264">
        <v>0</v>
      </c>
      <c r="P56" s="264">
        <v>0</v>
      </c>
      <c r="Q56" s="264">
        <v>0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0</v>
      </c>
      <c r="C58" s="242">
        <v>0</v>
      </c>
      <c r="D58" s="242">
        <v>0</v>
      </c>
      <c r="E58" s="242">
        <v>0</v>
      </c>
      <c r="F58" s="242">
        <v>0</v>
      </c>
      <c r="G58" s="242">
        <v>0</v>
      </c>
      <c r="H58" s="242">
        <v>0</v>
      </c>
      <c r="I58" s="242">
        <v>0</v>
      </c>
      <c r="J58" s="242">
        <v>0</v>
      </c>
      <c r="K58" s="242">
        <v>0</v>
      </c>
      <c r="L58" s="242">
        <v>0</v>
      </c>
      <c r="M58" s="242">
        <v>0</v>
      </c>
      <c r="N58" s="242">
        <v>0</v>
      </c>
      <c r="O58" s="242">
        <v>0</v>
      </c>
      <c r="P58" s="242">
        <v>0</v>
      </c>
      <c r="Q58" s="242">
        <v>0</v>
      </c>
    </row>
    <row r="60" spans="1:17" ht="12.75" x14ac:dyDescent="0.25">
      <c r="A60" s="80" t="s">
        <v>134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0.99999999999999989</v>
      </c>
      <c r="C62" s="77">
        <f t="shared" si="0"/>
        <v>0.99999999999999989</v>
      </c>
      <c r="D62" s="77">
        <f t="shared" si="0"/>
        <v>1</v>
      </c>
      <c r="E62" s="77">
        <f t="shared" si="0"/>
        <v>1</v>
      </c>
      <c r="F62" s="77">
        <f t="shared" si="0"/>
        <v>0.99999999999999989</v>
      </c>
      <c r="G62" s="77">
        <f t="shared" si="0"/>
        <v>1.0000000000000002</v>
      </c>
      <c r="H62" s="77">
        <f t="shared" si="0"/>
        <v>1</v>
      </c>
      <c r="I62" s="77">
        <f t="shared" si="0"/>
        <v>1.0000000000000002</v>
      </c>
      <c r="J62" s="77">
        <f t="shared" si="0"/>
        <v>1.0000000000000002</v>
      </c>
      <c r="K62" s="77">
        <f t="shared" si="0"/>
        <v>1</v>
      </c>
      <c r="L62" s="77">
        <f t="shared" si="0"/>
        <v>1</v>
      </c>
      <c r="M62" s="77">
        <f t="shared" si="0"/>
        <v>1</v>
      </c>
      <c r="N62" s="77">
        <f t="shared" si="0"/>
        <v>1</v>
      </c>
      <c r="O62" s="77">
        <f t="shared" si="0"/>
        <v>1</v>
      </c>
      <c r="P62" s="77">
        <f t="shared" si="0"/>
        <v>1</v>
      </c>
      <c r="Q62" s="77">
        <f t="shared" si="0"/>
        <v>1.0000000000000002</v>
      </c>
    </row>
    <row r="63" spans="1:17" x14ac:dyDescent="0.25">
      <c r="A63" s="132" t="s">
        <v>83</v>
      </c>
      <c r="B63" s="203">
        <f t="shared" ref="B63:Q63" si="1">IF(B$6=0,0,B$6/B$5)</f>
        <v>0</v>
      </c>
      <c r="C63" s="203">
        <f t="shared" si="1"/>
        <v>0</v>
      </c>
      <c r="D63" s="203">
        <f t="shared" si="1"/>
        <v>0</v>
      </c>
      <c r="E63" s="203">
        <f t="shared" si="1"/>
        <v>0</v>
      </c>
      <c r="F63" s="203">
        <f t="shared" si="1"/>
        <v>0</v>
      </c>
      <c r="G63" s="203">
        <f t="shared" si="1"/>
        <v>0</v>
      </c>
      <c r="H63" s="203">
        <f t="shared" si="1"/>
        <v>0</v>
      </c>
      <c r="I63" s="203">
        <f t="shared" si="1"/>
        <v>0</v>
      </c>
      <c r="J63" s="203">
        <f t="shared" si="1"/>
        <v>0</v>
      </c>
      <c r="K63" s="203">
        <f t="shared" si="1"/>
        <v>0</v>
      </c>
      <c r="L63" s="203">
        <f t="shared" si="1"/>
        <v>0</v>
      </c>
      <c r="M63" s="203">
        <f t="shared" si="1"/>
        <v>0</v>
      </c>
      <c r="N63" s="203">
        <f t="shared" si="1"/>
        <v>0</v>
      </c>
      <c r="O63" s="203">
        <f t="shared" si="1"/>
        <v>0</v>
      </c>
      <c r="P63" s="203">
        <f t="shared" si="1"/>
        <v>0</v>
      </c>
      <c r="Q63" s="203">
        <f t="shared" si="1"/>
        <v>0</v>
      </c>
    </row>
    <row r="64" spans="1:17" x14ac:dyDescent="0.25">
      <c r="A64" s="76" t="s">
        <v>82</v>
      </c>
      <c r="B64" s="202">
        <f t="shared" ref="B64:Q64" si="2">IF(B$7=0,0,B$7/B$5)</f>
        <v>0</v>
      </c>
      <c r="C64" s="202">
        <f t="shared" si="2"/>
        <v>0</v>
      </c>
      <c r="D64" s="202">
        <f t="shared" si="2"/>
        <v>0</v>
      </c>
      <c r="E64" s="202">
        <f t="shared" si="2"/>
        <v>0</v>
      </c>
      <c r="F64" s="202">
        <f t="shared" si="2"/>
        <v>0</v>
      </c>
      <c r="G64" s="202">
        <f t="shared" si="2"/>
        <v>0</v>
      </c>
      <c r="H64" s="202">
        <f t="shared" si="2"/>
        <v>0</v>
      </c>
      <c r="I64" s="202">
        <f t="shared" si="2"/>
        <v>0</v>
      </c>
      <c r="J64" s="202">
        <f t="shared" si="2"/>
        <v>0</v>
      </c>
      <c r="K64" s="202">
        <f t="shared" si="2"/>
        <v>0</v>
      </c>
      <c r="L64" s="202">
        <f t="shared" si="2"/>
        <v>0</v>
      </c>
      <c r="M64" s="202">
        <f t="shared" si="2"/>
        <v>0</v>
      </c>
      <c r="N64" s="202">
        <f t="shared" si="2"/>
        <v>0</v>
      </c>
      <c r="O64" s="202">
        <f t="shared" si="2"/>
        <v>0</v>
      </c>
      <c r="P64" s="202">
        <f t="shared" si="2"/>
        <v>0</v>
      </c>
      <c r="Q64" s="202">
        <f t="shared" si="2"/>
        <v>0</v>
      </c>
    </row>
    <row r="65" spans="1:17" x14ac:dyDescent="0.25">
      <c r="A65" s="76" t="s">
        <v>81</v>
      </c>
      <c r="B65" s="202">
        <f t="shared" ref="B65:Q65" si="3">IF(B$8=0,0,B$8/B$5)</f>
        <v>0</v>
      </c>
      <c r="C65" s="202">
        <f t="shared" si="3"/>
        <v>0</v>
      </c>
      <c r="D65" s="202">
        <f t="shared" si="3"/>
        <v>0</v>
      </c>
      <c r="E65" s="202">
        <f t="shared" si="3"/>
        <v>0</v>
      </c>
      <c r="F65" s="202">
        <f t="shared" si="3"/>
        <v>0</v>
      </c>
      <c r="G65" s="202">
        <f t="shared" si="3"/>
        <v>0</v>
      </c>
      <c r="H65" s="202">
        <f t="shared" si="3"/>
        <v>0</v>
      </c>
      <c r="I65" s="202">
        <f t="shared" si="3"/>
        <v>0</v>
      </c>
      <c r="J65" s="202">
        <f t="shared" si="3"/>
        <v>0</v>
      </c>
      <c r="K65" s="202">
        <f t="shared" si="3"/>
        <v>0</v>
      </c>
      <c r="L65" s="202">
        <f t="shared" si="3"/>
        <v>0</v>
      </c>
      <c r="M65" s="202">
        <f t="shared" si="3"/>
        <v>0</v>
      </c>
      <c r="N65" s="202">
        <f t="shared" si="3"/>
        <v>0</v>
      </c>
      <c r="O65" s="202">
        <f t="shared" si="3"/>
        <v>0</v>
      </c>
      <c r="P65" s="202">
        <f t="shared" si="3"/>
        <v>0</v>
      </c>
      <c r="Q65" s="202">
        <f t="shared" si="3"/>
        <v>0</v>
      </c>
    </row>
    <row r="66" spans="1:17" x14ac:dyDescent="0.25">
      <c r="A66" s="76" t="s">
        <v>80</v>
      </c>
      <c r="B66" s="202">
        <f t="shared" ref="B66:Q66" si="4">IF(B$9=0,0,B$9/B$5)</f>
        <v>0</v>
      </c>
      <c r="C66" s="202">
        <f t="shared" si="4"/>
        <v>0</v>
      </c>
      <c r="D66" s="202">
        <f t="shared" si="4"/>
        <v>0</v>
      </c>
      <c r="E66" s="202">
        <f t="shared" si="4"/>
        <v>0</v>
      </c>
      <c r="F66" s="202">
        <f t="shared" si="4"/>
        <v>0</v>
      </c>
      <c r="G66" s="202">
        <f t="shared" si="4"/>
        <v>0</v>
      </c>
      <c r="H66" s="202">
        <f t="shared" si="4"/>
        <v>0</v>
      </c>
      <c r="I66" s="202">
        <f t="shared" si="4"/>
        <v>0</v>
      </c>
      <c r="J66" s="202">
        <f t="shared" si="4"/>
        <v>0</v>
      </c>
      <c r="K66" s="202">
        <f t="shared" si="4"/>
        <v>0</v>
      </c>
      <c r="L66" s="202">
        <f t="shared" si="4"/>
        <v>0</v>
      </c>
      <c r="M66" s="202">
        <f t="shared" si="4"/>
        <v>0</v>
      </c>
      <c r="N66" s="202">
        <f t="shared" si="4"/>
        <v>0</v>
      </c>
      <c r="O66" s="202">
        <f t="shared" si="4"/>
        <v>0</v>
      </c>
      <c r="P66" s="202">
        <f t="shared" si="4"/>
        <v>0</v>
      </c>
      <c r="Q66" s="202">
        <f t="shared" si="4"/>
        <v>0</v>
      </c>
    </row>
    <row r="67" spans="1:17" x14ac:dyDescent="0.25">
      <c r="A67" s="129" t="s">
        <v>79</v>
      </c>
      <c r="B67" s="201">
        <f t="shared" ref="B67:Q67" si="5">IF(B$10=0,0,B$10/B$5)</f>
        <v>9.6690551466116464E-2</v>
      </c>
      <c r="C67" s="201">
        <f t="shared" si="5"/>
        <v>9.3837964226387724E-2</v>
      </c>
      <c r="D67" s="201">
        <f t="shared" si="5"/>
        <v>9.2929345171415045E-2</v>
      </c>
      <c r="E67" s="201">
        <f t="shared" si="5"/>
        <v>9.1975744648181881E-2</v>
      </c>
      <c r="F67" s="201">
        <f t="shared" si="5"/>
        <v>9.3585084859954495E-2</v>
      </c>
      <c r="G67" s="201">
        <f t="shared" si="5"/>
        <v>6.0798352670905449E-2</v>
      </c>
      <c r="H67" s="201">
        <f t="shared" si="5"/>
        <v>5.4733544953580078E-2</v>
      </c>
      <c r="I67" s="201">
        <f t="shared" si="5"/>
        <v>5.7518849068071289E-2</v>
      </c>
      <c r="J67" s="201">
        <f t="shared" si="5"/>
        <v>6.136765154625063E-2</v>
      </c>
      <c r="K67" s="201">
        <f t="shared" si="5"/>
        <v>5.8371075696825196E-2</v>
      </c>
      <c r="L67" s="201">
        <f t="shared" si="5"/>
        <v>6.2296534153399606E-2</v>
      </c>
      <c r="M67" s="201">
        <f t="shared" si="5"/>
        <v>7.065444310284133E-2</v>
      </c>
      <c r="N67" s="201">
        <f t="shared" si="5"/>
        <v>5.5898831641197071E-2</v>
      </c>
      <c r="O67" s="201">
        <f t="shared" si="5"/>
        <v>5.7054399162174488E-2</v>
      </c>
      <c r="P67" s="201">
        <f t="shared" si="5"/>
        <v>5.8457150126708081E-2</v>
      </c>
      <c r="Q67" s="201">
        <f t="shared" si="5"/>
        <v>5.6156768825552421E-2</v>
      </c>
    </row>
    <row r="68" spans="1:17" x14ac:dyDescent="0.25">
      <c r="A68" s="127" t="s">
        <v>306</v>
      </c>
      <c r="B68" s="200">
        <f t="shared" ref="B68:Q68" si="6">IF(B$15=0,0,B$15/B$5)</f>
        <v>3.793976430685056E-2</v>
      </c>
      <c r="C68" s="200">
        <f t="shared" si="6"/>
        <v>3.6263064816155634E-2</v>
      </c>
      <c r="D68" s="200">
        <f t="shared" si="6"/>
        <v>3.565568185824803E-2</v>
      </c>
      <c r="E68" s="200">
        <f t="shared" si="6"/>
        <v>3.5430401294281752E-2</v>
      </c>
      <c r="F68" s="200">
        <f t="shared" si="6"/>
        <v>3.5761875035735809E-2</v>
      </c>
      <c r="G68" s="200">
        <f t="shared" si="6"/>
        <v>5.0084668733613683E-2</v>
      </c>
      <c r="H68" s="200">
        <f t="shared" si="6"/>
        <v>4.7010655930986446E-2</v>
      </c>
      <c r="I68" s="200">
        <f t="shared" si="6"/>
        <v>5.1549391094476794E-2</v>
      </c>
      <c r="J68" s="200">
        <f t="shared" si="6"/>
        <v>4.9498138885556965E-2</v>
      </c>
      <c r="K68" s="200">
        <f t="shared" si="6"/>
        <v>5.1185482265726431E-2</v>
      </c>
      <c r="L68" s="200">
        <f t="shared" si="6"/>
        <v>5.5419813653963201E-2</v>
      </c>
      <c r="M68" s="200">
        <f t="shared" si="6"/>
        <v>5.592235191256973E-2</v>
      </c>
      <c r="N68" s="200">
        <f t="shared" si="6"/>
        <v>5.0515463363647858E-2</v>
      </c>
      <c r="O68" s="200">
        <f t="shared" si="6"/>
        <v>5.0877700611587189E-2</v>
      </c>
      <c r="P68" s="200">
        <f t="shared" si="6"/>
        <v>5.8399725942892881E-2</v>
      </c>
      <c r="Q68" s="200">
        <f t="shared" si="6"/>
        <v>4.8409989686061215E-2</v>
      </c>
    </row>
    <row r="69" spans="1:17" x14ac:dyDescent="0.25">
      <c r="A69" s="127" t="s">
        <v>305</v>
      </c>
      <c r="B69" s="200">
        <f t="shared" ref="B69:Q69" si="7">IF(B$26=0,0,B$26/B$5)</f>
        <v>0.3224879966082298</v>
      </c>
      <c r="C69" s="200">
        <f t="shared" si="7"/>
        <v>0.30823605093732293</v>
      </c>
      <c r="D69" s="200">
        <f t="shared" si="7"/>
        <v>0.30307329579510833</v>
      </c>
      <c r="E69" s="200">
        <f t="shared" si="7"/>
        <v>0.30115841100139495</v>
      </c>
      <c r="F69" s="200">
        <f t="shared" si="7"/>
        <v>0.30397593780375437</v>
      </c>
      <c r="G69" s="200">
        <f t="shared" si="7"/>
        <v>0.42571968423571632</v>
      </c>
      <c r="H69" s="200">
        <f t="shared" si="7"/>
        <v>0.39959057541338483</v>
      </c>
      <c r="I69" s="200">
        <f t="shared" si="7"/>
        <v>0.43816982430305279</v>
      </c>
      <c r="J69" s="200">
        <f t="shared" si="7"/>
        <v>0.42073418052723438</v>
      </c>
      <c r="K69" s="200">
        <f t="shared" si="7"/>
        <v>0.4350765992586747</v>
      </c>
      <c r="L69" s="200">
        <f t="shared" si="7"/>
        <v>0.47106841605868738</v>
      </c>
      <c r="M69" s="200">
        <f t="shared" si="7"/>
        <v>0.4753399912568429</v>
      </c>
      <c r="N69" s="200">
        <f t="shared" si="7"/>
        <v>0.42938143859100686</v>
      </c>
      <c r="O69" s="200">
        <f t="shared" si="7"/>
        <v>0.43246045519849119</v>
      </c>
      <c r="P69" s="200">
        <f t="shared" si="7"/>
        <v>0.49639767051458955</v>
      </c>
      <c r="Q69" s="200">
        <f t="shared" si="7"/>
        <v>0.4114849123315204</v>
      </c>
    </row>
    <row r="70" spans="1:17" x14ac:dyDescent="0.25">
      <c r="A70" s="127" t="s">
        <v>304</v>
      </c>
      <c r="B70" s="200">
        <f t="shared" ref="B70:Q70" si="8">IF(B$37=0,0,B$37/B$5)</f>
        <v>0</v>
      </c>
      <c r="C70" s="200">
        <f t="shared" si="8"/>
        <v>0</v>
      </c>
      <c r="D70" s="200">
        <f t="shared" si="8"/>
        <v>0</v>
      </c>
      <c r="E70" s="200">
        <f t="shared" si="8"/>
        <v>0</v>
      </c>
      <c r="F70" s="200">
        <f t="shared" si="8"/>
        <v>0</v>
      </c>
      <c r="G70" s="200">
        <f t="shared" si="8"/>
        <v>0</v>
      </c>
      <c r="H70" s="200">
        <f t="shared" si="8"/>
        <v>0</v>
      </c>
      <c r="I70" s="200">
        <f t="shared" si="8"/>
        <v>0</v>
      </c>
      <c r="J70" s="200">
        <f t="shared" si="8"/>
        <v>0</v>
      </c>
      <c r="K70" s="200">
        <f t="shared" si="8"/>
        <v>0</v>
      </c>
      <c r="L70" s="200">
        <f t="shared" si="8"/>
        <v>0</v>
      </c>
      <c r="M70" s="200">
        <f t="shared" si="8"/>
        <v>0</v>
      </c>
      <c r="N70" s="200">
        <f t="shared" si="8"/>
        <v>0</v>
      </c>
      <c r="O70" s="200">
        <f t="shared" si="8"/>
        <v>0</v>
      </c>
      <c r="P70" s="200">
        <f t="shared" si="8"/>
        <v>0</v>
      </c>
      <c r="Q70" s="200">
        <f t="shared" si="8"/>
        <v>0</v>
      </c>
    </row>
    <row r="71" spans="1:17" x14ac:dyDescent="0.25">
      <c r="A71" s="127" t="s">
        <v>303</v>
      </c>
      <c r="B71" s="200">
        <f t="shared" ref="B71:Q71" si="9">IF(B$38=0,0,B$38/B$5)</f>
        <v>0.54288168761880307</v>
      </c>
      <c r="C71" s="200">
        <f t="shared" si="9"/>
        <v>0.56166292002013374</v>
      </c>
      <c r="D71" s="200">
        <f t="shared" si="9"/>
        <v>0.56834167717522854</v>
      </c>
      <c r="E71" s="200">
        <f t="shared" si="9"/>
        <v>0.57143544305614147</v>
      </c>
      <c r="F71" s="200">
        <f t="shared" si="9"/>
        <v>0.56667710230055524</v>
      </c>
      <c r="G71" s="200">
        <f t="shared" si="9"/>
        <v>0.46339729435976473</v>
      </c>
      <c r="H71" s="200">
        <f t="shared" si="9"/>
        <v>0.49866522370204874</v>
      </c>
      <c r="I71" s="200">
        <f t="shared" si="9"/>
        <v>0.45276193553439931</v>
      </c>
      <c r="J71" s="200">
        <f t="shared" si="9"/>
        <v>0.46840002904095818</v>
      </c>
      <c r="K71" s="200">
        <f t="shared" si="9"/>
        <v>0.45536684277877371</v>
      </c>
      <c r="L71" s="200">
        <f t="shared" si="9"/>
        <v>0.41121523613394984</v>
      </c>
      <c r="M71" s="200">
        <f t="shared" si="9"/>
        <v>0.39808321372774613</v>
      </c>
      <c r="N71" s="200">
        <f t="shared" si="9"/>
        <v>0.4642042664041483</v>
      </c>
      <c r="O71" s="200">
        <f t="shared" si="9"/>
        <v>0.4596074450277472</v>
      </c>
      <c r="P71" s="200">
        <f t="shared" si="9"/>
        <v>0.38674545341580951</v>
      </c>
      <c r="Q71" s="200">
        <f t="shared" si="9"/>
        <v>0.48394832915686614</v>
      </c>
    </row>
    <row r="72" spans="1:17" x14ac:dyDescent="0.25">
      <c r="A72" s="142" t="s">
        <v>310</v>
      </c>
      <c r="B72" s="199">
        <f t="shared" ref="B72:Q72" si="10">IF(B$39=0,0,B$39/B$5)</f>
        <v>0.48217806472784225</v>
      </c>
      <c r="C72" s="199">
        <f t="shared" si="10"/>
        <v>0.50364201631428462</v>
      </c>
      <c r="D72" s="199">
        <f t="shared" si="10"/>
        <v>0.51129258620203177</v>
      </c>
      <c r="E72" s="199">
        <f t="shared" si="10"/>
        <v>0.51474680098529058</v>
      </c>
      <c r="F72" s="199">
        <f t="shared" si="10"/>
        <v>0.50945810224337795</v>
      </c>
      <c r="G72" s="199">
        <f t="shared" si="10"/>
        <v>0.38326182438598277</v>
      </c>
      <c r="H72" s="199">
        <f t="shared" si="10"/>
        <v>0.42344817421247039</v>
      </c>
      <c r="I72" s="199">
        <f t="shared" si="10"/>
        <v>0.37028290978323641</v>
      </c>
      <c r="J72" s="199">
        <f t="shared" si="10"/>
        <v>0.389203006824067</v>
      </c>
      <c r="K72" s="199">
        <f t="shared" si="10"/>
        <v>0.37347007115361142</v>
      </c>
      <c r="L72" s="199">
        <f t="shared" si="10"/>
        <v>0.32254353428760868</v>
      </c>
      <c r="M72" s="199">
        <f t="shared" si="10"/>
        <v>0.30860745066763451</v>
      </c>
      <c r="N72" s="199">
        <f t="shared" si="10"/>
        <v>0.38337952502231165</v>
      </c>
      <c r="O72" s="199">
        <f t="shared" si="10"/>
        <v>0.3782031240492077</v>
      </c>
      <c r="P72" s="199">
        <f t="shared" si="10"/>
        <v>0.29330589190718087</v>
      </c>
      <c r="Q72" s="199">
        <f t="shared" si="10"/>
        <v>0.40649234565916814</v>
      </c>
    </row>
    <row r="73" spans="1:17" x14ac:dyDescent="0.25">
      <c r="A73" s="142" t="s">
        <v>309</v>
      </c>
      <c r="B73" s="199">
        <f t="shared" ref="B73:Q73" si="11">IF(B$45=0,0,B$45/B$5)</f>
        <v>6.0703622890960894E-2</v>
      </c>
      <c r="C73" s="199">
        <f t="shared" si="11"/>
        <v>5.802090370584901E-2</v>
      </c>
      <c r="D73" s="199">
        <f t="shared" si="11"/>
        <v>5.704909097319686E-2</v>
      </c>
      <c r="E73" s="199">
        <f t="shared" si="11"/>
        <v>5.6688642070850809E-2</v>
      </c>
      <c r="F73" s="199">
        <f t="shared" si="11"/>
        <v>5.7219000057177297E-2</v>
      </c>
      <c r="G73" s="199">
        <f t="shared" si="11"/>
        <v>8.0135469973781889E-2</v>
      </c>
      <c r="H73" s="199">
        <f t="shared" si="11"/>
        <v>7.5217049489578316E-2</v>
      </c>
      <c r="I73" s="199">
        <f t="shared" si="11"/>
        <v>8.2479025751162879E-2</v>
      </c>
      <c r="J73" s="199">
        <f t="shared" si="11"/>
        <v>7.9197022216891164E-2</v>
      </c>
      <c r="K73" s="199">
        <f t="shared" si="11"/>
        <v>8.1896771625162276E-2</v>
      </c>
      <c r="L73" s="199">
        <f t="shared" si="11"/>
        <v>8.8671701846341155E-2</v>
      </c>
      <c r="M73" s="199">
        <f t="shared" si="11"/>
        <v>8.9475763060111582E-2</v>
      </c>
      <c r="N73" s="199">
        <f t="shared" si="11"/>
        <v>8.0824741381836582E-2</v>
      </c>
      <c r="O73" s="199">
        <f t="shared" si="11"/>
        <v>8.1404320978539502E-2</v>
      </c>
      <c r="P73" s="199">
        <f t="shared" si="11"/>
        <v>9.3439561508628616E-2</v>
      </c>
      <c r="Q73" s="199">
        <f t="shared" si="11"/>
        <v>7.7455983497697931E-2</v>
      </c>
    </row>
    <row r="74" spans="1:17" x14ac:dyDescent="0.25">
      <c r="A74" s="142" t="s">
        <v>308</v>
      </c>
      <c r="B74" s="199">
        <f t="shared" ref="B74:Q74" si="12">IF(B$56=0,0,B$56/B$5)</f>
        <v>0</v>
      </c>
      <c r="C74" s="199">
        <f t="shared" si="12"/>
        <v>0</v>
      </c>
      <c r="D74" s="199">
        <f t="shared" si="12"/>
        <v>0</v>
      </c>
      <c r="E74" s="199">
        <f t="shared" si="12"/>
        <v>0</v>
      </c>
      <c r="F74" s="199">
        <f t="shared" si="12"/>
        <v>0</v>
      </c>
      <c r="G74" s="199">
        <f t="shared" si="12"/>
        <v>0</v>
      </c>
      <c r="H74" s="199">
        <f t="shared" si="12"/>
        <v>0</v>
      </c>
      <c r="I74" s="199">
        <f t="shared" si="12"/>
        <v>0</v>
      </c>
      <c r="J74" s="199">
        <f t="shared" si="12"/>
        <v>0</v>
      </c>
      <c r="K74" s="199">
        <f t="shared" si="12"/>
        <v>0</v>
      </c>
      <c r="L74" s="199">
        <f t="shared" si="12"/>
        <v>0</v>
      </c>
      <c r="M74" s="199">
        <f t="shared" si="12"/>
        <v>0</v>
      </c>
      <c r="N74" s="199">
        <f t="shared" si="12"/>
        <v>0</v>
      </c>
      <c r="O74" s="199">
        <f t="shared" si="12"/>
        <v>0</v>
      </c>
      <c r="P74" s="199">
        <f t="shared" si="12"/>
        <v>0</v>
      </c>
      <c r="Q74" s="199">
        <f t="shared" si="12"/>
        <v>0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0</v>
      </c>
      <c r="C76" s="276">
        <f t="shared" si="14"/>
        <v>0</v>
      </c>
      <c r="D76" s="276">
        <f t="shared" si="14"/>
        <v>0</v>
      </c>
      <c r="E76" s="276">
        <f t="shared" si="14"/>
        <v>0</v>
      </c>
      <c r="F76" s="276">
        <f t="shared" si="14"/>
        <v>0</v>
      </c>
      <c r="G76" s="276">
        <f t="shared" si="14"/>
        <v>0</v>
      </c>
      <c r="H76" s="276">
        <f t="shared" si="14"/>
        <v>0</v>
      </c>
      <c r="I76" s="276">
        <f t="shared" si="14"/>
        <v>0</v>
      </c>
      <c r="J76" s="276">
        <f t="shared" si="14"/>
        <v>0</v>
      </c>
      <c r="K76" s="276">
        <f t="shared" si="14"/>
        <v>0</v>
      </c>
      <c r="L76" s="276">
        <f t="shared" si="14"/>
        <v>0</v>
      </c>
      <c r="M76" s="276">
        <f t="shared" si="14"/>
        <v>0</v>
      </c>
      <c r="N76" s="276">
        <f t="shared" si="14"/>
        <v>0</v>
      </c>
      <c r="O76" s="276">
        <f t="shared" si="14"/>
        <v>0</v>
      </c>
      <c r="P76" s="276">
        <f t="shared" si="14"/>
        <v>0</v>
      </c>
      <c r="Q76" s="276">
        <f t="shared" si="14"/>
        <v>0</v>
      </c>
    </row>
    <row r="78" spans="1:17" ht="12.75" x14ac:dyDescent="0.25">
      <c r="A78" s="266" t="s">
        <v>133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>IF(B$5=0,0,B$5/TEL_fec!B$5)</f>
        <v>1.9655148026261509</v>
      </c>
      <c r="C80" s="230">
        <f>IF(C$5=0,0,C$5/TEL_fec!C$5)</f>
        <v>2.0121701608481404</v>
      </c>
      <c r="D80" s="230">
        <f>IF(D$5=0,0,D$5/TEL_fec!D$5)</f>
        <v>2.0184737407043363</v>
      </c>
      <c r="E80" s="230">
        <f>IF(E$5=0,0,E$5/TEL_fec!E$5)</f>
        <v>2.0406636150089978</v>
      </c>
      <c r="F80" s="230">
        <f>IF(F$5=0,0,F$5/TEL_fec!F$5)</f>
        <v>2.0138544991675378</v>
      </c>
      <c r="G80" s="230">
        <f>IF(G$5=0,0,G$5/TEL_fec!G$5)</f>
        <v>1.5108874948132225</v>
      </c>
      <c r="H80" s="230">
        <f>IF(H$5=0,0,H$5/TEL_fec!H$5)</f>
        <v>1.5738805176956239</v>
      </c>
      <c r="I80" s="230">
        <f>IF(I$5=0,0,I$5/TEL_fec!I$5)</f>
        <v>1.4284134302778315</v>
      </c>
      <c r="J80" s="230">
        <f>IF(J$5=0,0,J$5/TEL_fec!J$5)</f>
        <v>1.4795893007703285</v>
      </c>
      <c r="K80" s="230">
        <f>IF(K$5=0,0,K$5/TEL_fec!K$5)</f>
        <v>1.4154517207312489</v>
      </c>
      <c r="L80" s="230">
        <f>IF(L$5=0,0,L$5/TEL_fec!L$5)</f>
        <v>1.2998034038309652</v>
      </c>
      <c r="M80" s="230">
        <f>IF(M$5=0,0,M$5/TEL_fec!M$5)</f>
        <v>1.2864703110542326</v>
      </c>
      <c r="N80" s="230">
        <f>IF(N$5=0,0,N$5/TEL_fec!N$5)</f>
        <v>1.4117133306902032</v>
      </c>
      <c r="O80" s="230">
        <f>IF(O$5=0,0,O$5/TEL_fec!O$5)</f>
        <v>1.4044825273649575</v>
      </c>
      <c r="P80" s="230">
        <f>IF(P$5=0,0,P$5/TEL_fec!P$5)</f>
        <v>1.2242411490674863</v>
      </c>
      <c r="Q80" s="230">
        <f>IF(Q$5=0,0,Q$5/TEL_fec!Q$5)</f>
        <v>1.4734484409523809</v>
      </c>
    </row>
    <row r="81" spans="1:17" x14ac:dyDescent="0.25">
      <c r="A81" s="132" t="s">
        <v>83</v>
      </c>
      <c r="B81" s="275">
        <f>IF(B$6=0,0,B$6/TEL_fec!B$6)</f>
        <v>0</v>
      </c>
      <c r="C81" s="275">
        <f>IF(C$6=0,0,C$6/TEL_fec!C$6)</f>
        <v>0</v>
      </c>
      <c r="D81" s="275">
        <f>IF(D$6=0,0,D$6/TEL_fec!D$6)</f>
        <v>0</v>
      </c>
      <c r="E81" s="275">
        <f>IF(E$6=0,0,E$6/TEL_fec!E$6)</f>
        <v>0</v>
      </c>
      <c r="F81" s="275">
        <f>IF(F$6=0,0,F$6/TEL_fec!F$6)</f>
        <v>0</v>
      </c>
      <c r="G81" s="275">
        <f>IF(G$6=0,0,G$6/TEL_fec!G$6)</f>
        <v>0</v>
      </c>
      <c r="H81" s="275">
        <f>IF(H$6=0,0,H$6/TEL_fec!H$6)</f>
        <v>0</v>
      </c>
      <c r="I81" s="275">
        <f>IF(I$6=0,0,I$6/TEL_fec!I$6)</f>
        <v>0</v>
      </c>
      <c r="J81" s="275">
        <f>IF(J$6=0,0,J$6/TEL_fec!J$6)</f>
        <v>0</v>
      </c>
      <c r="K81" s="275">
        <f>IF(K$6=0,0,K$6/TEL_fec!K$6)</f>
        <v>0</v>
      </c>
      <c r="L81" s="275">
        <f>IF(L$6=0,0,L$6/TEL_fec!L$6)</f>
        <v>0</v>
      </c>
      <c r="M81" s="275">
        <f>IF(M$6=0,0,M$6/TEL_fec!M$6)</f>
        <v>0</v>
      </c>
      <c r="N81" s="275">
        <f>IF(N$6=0,0,N$6/TEL_fec!N$6)</f>
        <v>0</v>
      </c>
      <c r="O81" s="275">
        <f>IF(O$6=0,0,O$6/TEL_fec!O$6)</f>
        <v>0</v>
      </c>
      <c r="P81" s="275">
        <f>IF(P$6=0,0,P$6/TEL_fec!P$6)</f>
        <v>0</v>
      </c>
      <c r="Q81" s="275">
        <f>IF(Q$6=0,0,Q$6/TEL_fec!Q$6)</f>
        <v>0</v>
      </c>
    </row>
    <row r="82" spans="1:17" x14ac:dyDescent="0.25">
      <c r="A82" s="76" t="s">
        <v>82</v>
      </c>
      <c r="B82" s="274">
        <f>IF(B$7=0,0,B$7/TEL_fec!B$7)</f>
        <v>0</v>
      </c>
      <c r="C82" s="274">
        <f>IF(C$7=0,0,C$7/TEL_fec!C$7)</f>
        <v>0</v>
      </c>
      <c r="D82" s="274">
        <f>IF(D$7=0,0,D$7/TEL_fec!D$7)</f>
        <v>0</v>
      </c>
      <c r="E82" s="274">
        <f>IF(E$7=0,0,E$7/TEL_fec!E$7)</f>
        <v>0</v>
      </c>
      <c r="F82" s="274">
        <f>IF(F$7=0,0,F$7/TEL_fec!F$7)</f>
        <v>0</v>
      </c>
      <c r="G82" s="274">
        <f>IF(G$7=0,0,G$7/TEL_fec!G$7)</f>
        <v>0</v>
      </c>
      <c r="H82" s="274">
        <f>IF(H$7=0,0,H$7/TEL_fec!H$7)</f>
        <v>0</v>
      </c>
      <c r="I82" s="274">
        <f>IF(I$7=0,0,I$7/TEL_fec!I$7)</f>
        <v>0</v>
      </c>
      <c r="J82" s="274">
        <f>IF(J$7=0,0,J$7/TEL_fec!J$7)</f>
        <v>0</v>
      </c>
      <c r="K82" s="274">
        <f>IF(K$7=0,0,K$7/TEL_fec!K$7)</f>
        <v>0</v>
      </c>
      <c r="L82" s="274">
        <f>IF(L$7=0,0,L$7/TEL_fec!L$7)</f>
        <v>0</v>
      </c>
      <c r="M82" s="274">
        <f>IF(M$7=0,0,M$7/TEL_fec!M$7)</f>
        <v>0</v>
      </c>
      <c r="N82" s="274">
        <f>IF(N$7=0,0,N$7/TEL_fec!N$7)</f>
        <v>0</v>
      </c>
      <c r="O82" s="274">
        <f>IF(O$7=0,0,O$7/TEL_fec!O$7)</f>
        <v>0</v>
      </c>
      <c r="P82" s="274">
        <f>IF(P$7=0,0,P$7/TEL_fec!P$7)</f>
        <v>0</v>
      </c>
      <c r="Q82" s="274">
        <f>IF(Q$7=0,0,Q$7/TEL_fec!Q$7)</f>
        <v>0</v>
      </c>
    </row>
    <row r="83" spans="1:17" x14ac:dyDescent="0.25">
      <c r="A83" s="76" t="s">
        <v>81</v>
      </c>
      <c r="B83" s="274">
        <f>IF(B$8=0,0,B$8/TEL_fec!B$8)</f>
        <v>0</v>
      </c>
      <c r="C83" s="274">
        <f>IF(C$8=0,0,C$8/TEL_fec!C$8)</f>
        <v>0</v>
      </c>
      <c r="D83" s="274">
        <f>IF(D$8=0,0,D$8/TEL_fec!D$8)</f>
        <v>0</v>
      </c>
      <c r="E83" s="274">
        <f>IF(E$8=0,0,E$8/TEL_fec!E$8)</f>
        <v>0</v>
      </c>
      <c r="F83" s="274">
        <f>IF(F$8=0,0,F$8/TEL_fec!F$8)</f>
        <v>0</v>
      </c>
      <c r="G83" s="274">
        <f>IF(G$8=0,0,G$8/TEL_fec!G$8)</f>
        <v>0</v>
      </c>
      <c r="H83" s="274">
        <f>IF(H$8=0,0,H$8/TEL_fec!H$8)</f>
        <v>0</v>
      </c>
      <c r="I83" s="274">
        <f>IF(I$8=0,0,I$8/TEL_fec!I$8)</f>
        <v>0</v>
      </c>
      <c r="J83" s="274">
        <f>IF(J$8=0,0,J$8/TEL_fec!J$8)</f>
        <v>0</v>
      </c>
      <c r="K83" s="274">
        <f>IF(K$8=0,0,K$8/TEL_fec!K$8)</f>
        <v>0</v>
      </c>
      <c r="L83" s="274">
        <f>IF(L$8=0,0,L$8/TEL_fec!L$8)</f>
        <v>0</v>
      </c>
      <c r="M83" s="274">
        <f>IF(M$8=0,0,M$8/TEL_fec!M$8)</f>
        <v>0</v>
      </c>
      <c r="N83" s="274">
        <f>IF(N$8=0,0,N$8/TEL_fec!N$8)</f>
        <v>0</v>
      </c>
      <c r="O83" s="274">
        <f>IF(O$8=0,0,O$8/TEL_fec!O$8)</f>
        <v>0</v>
      </c>
      <c r="P83" s="274">
        <f>IF(P$8=0,0,P$8/TEL_fec!P$8)</f>
        <v>0</v>
      </c>
      <c r="Q83" s="274">
        <f>IF(Q$8=0,0,Q$8/TEL_fec!Q$8)</f>
        <v>0</v>
      </c>
    </row>
    <row r="84" spans="1:17" x14ac:dyDescent="0.25">
      <c r="A84" s="76" t="s">
        <v>80</v>
      </c>
      <c r="B84" s="274">
        <f>IF(B$9=0,0,B$9/TEL_fec!B$9)</f>
        <v>0</v>
      </c>
      <c r="C84" s="274">
        <f>IF(C$9=0,0,C$9/TEL_fec!C$9)</f>
        <v>0</v>
      </c>
      <c r="D84" s="274">
        <f>IF(D$9=0,0,D$9/TEL_fec!D$9)</f>
        <v>0</v>
      </c>
      <c r="E84" s="274">
        <f>IF(E$9=0,0,E$9/TEL_fec!E$9)</f>
        <v>0</v>
      </c>
      <c r="F84" s="274">
        <f>IF(F$9=0,0,F$9/TEL_fec!F$9)</f>
        <v>0</v>
      </c>
      <c r="G84" s="274">
        <f>IF(G$9=0,0,G$9/TEL_fec!G$9)</f>
        <v>0</v>
      </c>
      <c r="H84" s="274">
        <f>IF(H$9=0,0,H$9/TEL_fec!H$9)</f>
        <v>0</v>
      </c>
      <c r="I84" s="274">
        <f>IF(I$9=0,0,I$9/TEL_fec!I$9)</f>
        <v>0</v>
      </c>
      <c r="J84" s="274">
        <f>IF(J$9=0,0,J$9/TEL_fec!J$9)</f>
        <v>0</v>
      </c>
      <c r="K84" s="274">
        <f>IF(K$9=0,0,K$9/TEL_fec!K$9)</f>
        <v>0</v>
      </c>
      <c r="L84" s="274">
        <f>IF(L$9=0,0,L$9/TEL_fec!L$9)</f>
        <v>0</v>
      </c>
      <c r="M84" s="274">
        <f>IF(M$9=0,0,M$9/TEL_fec!M$9)</f>
        <v>0</v>
      </c>
      <c r="N84" s="274">
        <f>IF(N$9=0,0,N$9/TEL_fec!N$9)</f>
        <v>0</v>
      </c>
      <c r="O84" s="274">
        <f>IF(O$9=0,0,O$9/TEL_fec!O$9)</f>
        <v>0</v>
      </c>
      <c r="P84" s="274">
        <f>IF(P$9=0,0,P$9/TEL_fec!P$9)</f>
        <v>0</v>
      </c>
      <c r="Q84" s="274">
        <f>IF(Q$9=0,0,Q$9/TEL_fec!Q$9)</f>
        <v>0</v>
      </c>
    </row>
    <row r="85" spans="1:17" x14ac:dyDescent="0.25">
      <c r="A85" s="129" t="s">
        <v>79</v>
      </c>
      <c r="B85" s="273">
        <f>IF(B$10=0,0,B$10/TEL_fec!B$10)</f>
        <v>2.4369580563493729</v>
      </c>
      <c r="C85" s="273">
        <f>IF(C$10=0,0,C$10/TEL_fec!C$10)</f>
        <v>2.4212017552259075</v>
      </c>
      <c r="D85" s="273">
        <f>IF(D$10=0,0,D$10/TEL_fec!D$10)</f>
        <v>2.4052691387435154</v>
      </c>
      <c r="E85" s="273">
        <f>IF(E$10=0,0,E$10/TEL_fec!E$10)</f>
        <v>2.4067580439173057</v>
      </c>
      <c r="F85" s="273">
        <f>IF(F$10=0,0,F$10/TEL_fec!F$10)</f>
        <v>2.4166982432677413</v>
      </c>
      <c r="G85" s="273">
        <f>IF(G$10=0,0,G$10/TEL_fec!G$10)</f>
        <v>1.177908720952008</v>
      </c>
      <c r="H85" s="273">
        <f>IF(H$10=0,0,H$10/TEL_fec!H$10)</f>
        <v>1.1046203377418415</v>
      </c>
      <c r="I85" s="273">
        <f>IF(I$10=0,0,I$10/TEL_fec!I$10)</f>
        <v>1.0535418953989844</v>
      </c>
      <c r="J85" s="273">
        <f>IF(J$10=0,0,J$10/TEL_fec!J$10)</f>
        <v>1.1643093477074578</v>
      </c>
      <c r="K85" s="273">
        <f>IF(K$10=0,0,K$10/TEL_fec!K$10)</f>
        <v>1.0594499768660453</v>
      </c>
      <c r="L85" s="273">
        <f>IF(L$10=0,0,L$10/TEL_fec!L$10)</f>
        <v>1.0383153003680787</v>
      </c>
      <c r="M85" s="273">
        <f>IF(M$10=0,0,M$10/TEL_fec!M$10)</f>
        <v>1.1655393596844559</v>
      </c>
      <c r="N85" s="273">
        <f>IF(N$10=0,0,N$10/TEL_fec!N$10)</f>
        <v>1.0118984826518693</v>
      </c>
      <c r="O85" s="273">
        <f>IF(O$10=0,0,O$10/TEL_fec!O$10)</f>
        <v>1.0275268406218903</v>
      </c>
      <c r="P85" s="273">
        <f>IF(P$10=0,0,P$10/TEL_fec!P$10)</f>
        <v>0.91768220481658958</v>
      </c>
      <c r="Q85" s="273">
        <f>IF(Q$10=0,0,Q$10/TEL_fec!Q$10)</f>
        <v>1.0610228895142599</v>
      </c>
    </row>
    <row r="86" spans="1:17" x14ac:dyDescent="0.25">
      <c r="A86" s="127" t="s">
        <v>306</v>
      </c>
      <c r="B86" s="296">
        <f>IF(B$15=0,0,B$15/TEL_fec!B$15)</f>
        <v>2.5036171038341251</v>
      </c>
      <c r="C86" s="296">
        <f>IF(C$15=0,0,C$15/TEL_fec!C$15)</f>
        <v>2.4497748568570668</v>
      </c>
      <c r="D86" s="296">
        <f>IF(D$15=0,0,D$15/TEL_fec!D$15)</f>
        <v>2.4162886406973416</v>
      </c>
      <c r="E86" s="296">
        <f>IF(E$15=0,0,E$15/TEL_fec!E$15)</f>
        <v>2.4274173666252268</v>
      </c>
      <c r="F86" s="296">
        <f>IF(F$15=0,0,F$15/TEL_fec!F$15)</f>
        <v>2.4179389608802584</v>
      </c>
      <c r="G86" s="296">
        <f>IF(G$15=0,0,G$15/TEL_fec!G$15)</f>
        <v>2.5405859654295</v>
      </c>
      <c r="H86" s="296">
        <f>IF(H$15=0,0,H$15/TEL_fec!H$15)</f>
        <v>2.4840768796214903</v>
      </c>
      <c r="I86" s="296">
        <f>IF(I$15=0,0,I$15/TEL_fec!I$15)</f>
        <v>2.4721477714540296</v>
      </c>
      <c r="J86" s="296">
        <f>IF(J$15=0,0,J$15/TEL_fec!J$15)</f>
        <v>2.4588215705751386</v>
      </c>
      <c r="K86" s="296">
        <f>IF(K$15=0,0,K$15/TEL_fec!K$15)</f>
        <v>2.432421439091899</v>
      </c>
      <c r="L86" s="296">
        <f>IF(L$15=0,0,L$15/TEL_fec!L$15)</f>
        <v>2.4184643693722476</v>
      </c>
      <c r="M86" s="296">
        <f>IF(M$15=0,0,M$15/TEL_fec!M$15)</f>
        <v>2.4153616058645233</v>
      </c>
      <c r="N86" s="296">
        <f>IF(N$15=0,0,N$15/TEL_fec!N$15)</f>
        <v>2.3942407546578015</v>
      </c>
      <c r="O86" s="296">
        <f>IF(O$15=0,0,O$15/TEL_fec!O$15)</f>
        <v>2.3990581697971667</v>
      </c>
      <c r="P86" s="296">
        <f>IF(P$15=0,0,P$15/TEL_fec!P$15)</f>
        <v>2.4003509537604875</v>
      </c>
      <c r="Q86" s="296">
        <f>IF(Q$15=0,0,Q$15/TEL_fec!Q$15)</f>
        <v>2.3947870225590702</v>
      </c>
    </row>
    <row r="87" spans="1:17" x14ac:dyDescent="0.25">
      <c r="A87" s="127" t="s">
        <v>305</v>
      </c>
      <c r="B87" s="296">
        <f>IF(B$26=0,0,B$26/TEL_fec!B$26)</f>
        <v>2.5036171038341255</v>
      </c>
      <c r="C87" s="296">
        <f>IF(C$26=0,0,C$26/TEL_fec!C$26)</f>
        <v>2.4497748568570668</v>
      </c>
      <c r="D87" s="296">
        <f>IF(D$26=0,0,D$26/TEL_fec!D$26)</f>
        <v>2.4162886406973416</v>
      </c>
      <c r="E87" s="296">
        <f>IF(E$26=0,0,E$26/TEL_fec!E$26)</f>
        <v>2.4274173666252268</v>
      </c>
      <c r="F87" s="296">
        <f>IF(F$26=0,0,F$26/TEL_fec!F$26)</f>
        <v>2.4179389608802579</v>
      </c>
      <c r="G87" s="296">
        <f>IF(G$26=0,0,G$26/TEL_fec!G$26)</f>
        <v>2.5405859654295</v>
      </c>
      <c r="H87" s="296">
        <f>IF(H$26=0,0,H$26/TEL_fec!H$26)</f>
        <v>2.4840768796214898</v>
      </c>
      <c r="I87" s="296">
        <f>IF(I$26=0,0,I$26/TEL_fec!I$26)</f>
        <v>2.4721477714540296</v>
      </c>
      <c r="J87" s="296">
        <f>IF(J$26=0,0,J$26/TEL_fec!J$26)</f>
        <v>2.4588215705751391</v>
      </c>
      <c r="K87" s="296">
        <f>IF(K$26=0,0,K$26/TEL_fec!K$26)</f>
        <v>2.432421439091899</v>
      </c>
      <c r="L87" s="296">
        <f>IF(L$26=0,0,L$26/TEL_fec!L$26)</f>
        <v>2.4184643693722485</v>
      </c>
      <c r="M87" s="296">
        <f>IF(M$26=0,0,M$26/TEL_fec!M$26)</f>
        <v>2.4153616058645238</v>
      </c>
      <c r="N87" s="296">
        <f>IF(N$26=0,0,N$26/TEL_fec!N$26)</f>
        <v>2.3942407546578015</v>
      </c>
      <c r="O87" s="296">
        <f>IF(O$26=0,0,O$26/TEL_fec!O$26)</f>
        <v>2.3990581697971667</v>
      </c>
      <c r="P87" s="296">
        <f>IF(P$26=0,0,P$26/TEL_fec!P$26)</f>
        <v>2.400350953760487</v>
      </c>
      <c r="Q87" s="296">
        <f>IF(Q$26=0,0,Q$26/TEL_fec!Q$26)</f>
        <v>2.3947870225590697</v>
      </c>
    </row>
    <row r="88" spans="1:17" x14ac:dyDescent="0.25">
      <c r="A88" s="127" t="s">
        <v>304</v>
      </c>
      <c r="B88" s="296">
        <f>IF(B$37=0,0,B$37/TEL_fec!B$37)</f>
        <v>0</v>
      </c>
      <c r="C88" s="296">
        <f>IF(C$37=0,0,C$37/TEL_fec!C$37)</f>
        <v>0</v>
      </c>
      <c r="D88" s="296">
        <f>IF(D$37=0,0,D$37/TEL_fec!D$37)</f>
        <v>0</v>
      </c>
      <c r="E88" s="296">
        <f>IF(E$37=0,0,E$37/TEL_fec!E$37)</f>
        <v>0</v>
      </c>
      <c r="F88" s="296">
        <f>IF(F$37=0,0,F$37/TEL_fec!F$37)</f>
        <v>0</v>
      </c>
      <c r="G88" s="296">
        <f>IF(G$37=0,0,G$37/TEL_fec!G$37)</f>
        <v>0</v>
      </c>
      <c r="H88" s="296">
        <f>IF(H$37=0,0,H$37/TEL_fec!H$37)</f>
        <v>0</v>
      </c>
      <c r="I88" s="296">
        <f>IF(I$37=0,0,I$37/TEL_fec!I$37)</f>
        <v>0</v>
      </c>
      <c r="J88" s="296">
        <f>IF(J$37=0,0,J$37/TEL_fec!J$37)</f>
        <v>0</v>
      </c>
      <c r="K88" s="296">
        <f>IF(K$37=0,0,K$37/TEL_fec!K$37)</f>
        <v>0</v>
      </c>
      <c r="L88" s="296">
        <f>IF(L$37=0,0,L$37/TEL_fec!L$37)</f>
        <v>0</v>
      </c>
      <c r="M88" s="296">
        <f>IF(M$37=0,0,M$37/TEL_fec!M$37)</f>
        <v>0</v>
      </c>
      <c r="N88" s="296">
        <f>IF(N$37=0,0,N$37/TEL_fec!N$37)</f>
        <v>0</v>
      </c>
      <c r="O88" s="296">
        <f>IF(O$37=0,0,O$37/TEL_fec!O$37)</f>
        <v>0</v>
      </c>
      <c r="P88" s="296">
        <f>IF(P$37=0,0,P$37/TEL_fec!P$37)</f>
        <v>0</v>
      </c>
      <c r="Q88" s="296">
        <f>IF(Q$37=0,0,Q$37/TEL_fec!Q$37)</f>
        <v>0</v>
      </c>
    </row>
    <row r="89" spans="1:17" x14ac:dyDescent="0.25">
      <c r="A89" s="127" t="s">
        <v>303</v>
      </c>
      <c r="B89" s="296">
        <f>IF(B$38=0,0,B$38/TEL_fec!B$38)</f>
        <v>2.3309923886217905</v>
      </c>
      <c r="C89" s="296">
        <f>IF(C$38=0,0,C$38/TEL_fec!C$38)</f>
        <v>2.3546693339703024</v>
      </c>
      <c r="D89" s="296">
        <f>IF(D$38=0,0,D$38/TEL_fec!D$38)</f>
        <v>2.3535782786247612</v>
      </c>
      <c r="E89" s="296">
        <f>IF(E$38=0,0,E$38/TEL_fec!E$38)</f>
        <v>2.3588064274350131</v>
      </c>
      <c r="F89" s="296">
        <f>IF(F$38=0,0,F$38/TEL_fec!F$38)</f>
        <v>2.3537009613152087</v>
      </c>
      <c r="G89" s="296">
        <f>IF(G$38=0,0,G$38/TEL_fec!G$38)</f>
        <v>2.1738615080202361</v>
      </c>
      <c r="H89" s="296">
        <f>IF(H$38=0,0,H$38/TEL_fec!H$38)</f>
        <v>2.2215718945027092</v>
      </c>
      <c r="I89" s="296">
        <f>IF(I$38=0,0,I$38/TEL_fec!I$38)</f>
        <v>2.1379492700311911</v>
      </c>
      <c r="J89" s="296">
        <f>IF(J$38=0,0,J$38/TEL_fec!J$38)</f>
        <v>2.1693920127186312</v>
      </c>
      <c r="K89" s="296">
        <f>IF(K$38=0,0,K$38/TEL_fec!K$38)</f>
        <v>2.1289988053452045</v>
      </c>
      <c r="L89" s="296">
        <f>IF(L$38=0,0,L$38/TEL_fec!L$38)</f>
        <v>2.031445888969841</v>
      </c>
      <c r="M89" s="296">
        <f>IF(M$38=0,0,M$38/TEL_fec!M$38)</f>
        <v>2.0004558336609559</v>
      </c>
      <c r="N89" s="296">
        <f>IF(N$38=0,0,N$38/TEL_fec!N$38)</f>
        <v>2.1328814623532519</v>
      </c>
      <c r="O89" s="296">
        <f>IF(O$38=0,0,O$38/TEL_fec!O$38)</f>
        <v>2.1421199325682241</v>
      </c>
      <c r="P89" s="296">
        <f>IF(P$38=0,0,P$38/TEL_fec!P$38)</f>
        <v>1.9814348571387408</v>
      </c>
      <c r="Q89" s="296">
        <f>IF(Q$38=0,0,Q$38/TEL_fec!Q$38)</f>
        <v>2.1781595754445031</v>
      </c>
    </row>
    <row r="90" spans="1:17" x14ac:dyDescent="0.25">
      <c r="A90" s="72" t="s">
        <v>302</v>
      </c>
      <c r="B90" s="272">
        <f>IF(B$58=0,0,B$58/TEL_fec!B$58)</f>
        <v>0</v>
      </c>
      <c r="C90" s="272">
        <f>IF(C$58=0,0,C$58/TEL_fec!C$58)</f>
        <v>0</v>
      </c>
      <c r="D90" s="272">
        <f>IF(D$58=0,0,D$58/TEL_fec!D$58)</f>
        <v>0</v>
      </c>
      <c r="E90" s="272">
        <f>IF(E$58=0,0,E$58/TEL_fec!E$58)</f>
        <v>0</v>
      </c>
      <c r="F90" s="272">
        <f>IF(F$58=0,0,F$58/TEL_fec!F$58)</f>
        <v>0</v>
      </c>
      <c r="G90" s="272">
        <f>IF(G$58=0,0,G$58/TEL_fec!G$58)</f>
        <v>0</v>
      </c>
      <c r="H90" s="272">
        <f>IF(H$58=0,0,H$58/TEL_fec!H$58)</f>
        <v>0</v>
      </c>
      <c r="I90" s="272">
        <f>IF(I$58=0,0,I$58/TEL_fec!I$58)</f>
        <v>0</v>
      </c>
      <c r="J90" s="272">
        <f>IF(J$58=0,0,J$58/TEL_fec!J$58)</f>
        <v>0</v>
      </c>
      <c r="K90" s="272">
        <f>IF(K$58=0,0,K$58/TEL_fec!K$58)</f>
        <v>0</v>
      </c>
      <c r="L90" s="272">
        <f>IF(L$58=0,0,L$58/TEL_fec!L$58)</f>
        <v>0</v>
      </c>
      <c r="M90" s="272">
        <f>IF(M$58=0,0,M$58/TEL_fec!M$58)</f>
        <v>0</v>
      </c>
      <c r="N90" s="272">
        <f>IF(N$58=0,0,N$58/TEL_fec!N$58)</f>
        <v>0</v>
      </c>
      <c r="O90" s="272">
        <f>IF(O$58=0,0,O$58/TEL_fec!O$58)</f>
        <v>0</v>
      </c>
      <c r="P90" s="272">
        <f>IF(P$58=0,0,P$58/TEL_fec!P$58)</f>
        <v>0</v>
      </c>
      <c r="Q90" s="272">
        <f>IF(Q$58=0,0,Q$58/TEL_fec!Q$58)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3663.5022986446952</v>
      </c>
      <c r="C3" s="46">
        <v>3521.2829281387503</v>
      </c>
      <c r="D3" s="46">
        <v>3534.4768517461116</v>
      </c>
      <c r="E3" s="46">
        <v>3706.4815851337739</v>
      </c>
      <c r="F3" s="46">
        <v>3268.4506637486043</v>
      </c>
      <c r="G3" s="46">
        <v>3004.5523520485581</v>
      </c>
      <c r="H3" s="46">
        <v>3015.3643032826158</v>
      </c>
      <c r="I3" s="46">
        <v>3242.6940899619544</v>
      </c>
      <c r="J3" s="46">
        <v>3283.9176134637582</v>
      </c>
      <c r="K3" s="46">
        <v>2980.7944746248763</v>
      </c>
      <c r="L3" s="46">
        <v>2652</v>
      </c>
      <c r="M3" s="46">
        <v>3032.7135328626828</v>
      </c>
      <c r="N3" s="46">
        <v>2898.0649994578448</v>
      </c>
      <c r="O3" s="46">
        <v>2888.2209537982553</v>
      </c>
      <c r="P3" s="46">
        <v>2584.1205402451401</v>
      </c>
      <c r="Q3" s="46">
        <v>2736.4336595818613</v>
      </c>
    </row>
    <row r="5" spans="1:17" x14ac:dyDescent="0.25">
      <c r="A5" s="31" t="s">
        <v>257</v>
      </c>
      <c r="B5" s="46">
        <v>4185.4642755664263</v>
      </c>
      <c r="C5" s="46">
        <v>4373.8669947993412</v>
      </c>
      <c r="D5" s="46">
        <v>4335.9678791611295</v>
      </c>
      <c r="E5" s="46">
        <v>4454.4103889065682</v>
      </c>
      <c r="F5" s="46">
        <v>4666.5527528251978</v>
      </c>
      <c r="G5" s="46">
        <v>1978.5990622699067</v>
      </c>
      <c r="H5" s="46">
        <v>1894.6134004651356</v>
      </c>
      <c r="I5" s="46">
        <v>2009.7300978568455</v>
      </c>
      <c r="J5" s="46">
        <v>2402.4257253797709</v>
      </c>
      <c r="K5" s="46">
        <v>2502.1874685116472</v>
      </c>
      <c r="L5" s="46">
        <v>2492.7575875020725</v>
      </c>
      <c r="M5" s="46">
        <v>2080.5915928810723</v>
      </c>
      <c r="N5" s="46">
        <v>2154.5908689717285</v>
      </c>
      <c r="O5" s="46">
        <v>2437.5256204565694</v>
      </c>
      <c r="P5" s="46">
        <v>2211.9204379889825</v>
      </c>
      <c r="Q5" s="46">
        <v>2668.7970964657684</v>
      </c>
    </row>
    <row r="6" spans="1:17" x14ac:dyDescent="0.25">
      <c r="A6" s="294" t="s">
        <v>256</v>
      </c>
      <c r="B6" s="293">
        <v>5231.8303444580333</v>
      </c>
      <c r="C6" s="293">
        <v>5326.8691142633907</v>
      </c>
      <c r="D6" s="293">
        <v>5485.3109178332179</v>
      </c>
      <c r="E6" s="293">
        <v>5337.0026474363776</v>
      </c>
      <c r="F6" s="293">
        <v>5532.6728270491722</v>
      </c>
      <c r="G6" s="293">
        <v>4128.0106608003634</v>
      </c>
      <c r="H6" s="293">
        <v>3532.4626856425234</v>
      </c>
      <c r="I6" s="293">
        <v>3622.732226707682</v>
      </c>
      <c r="J6" s="293">
        <v>3543.3915404000586</v>
      </c>
      <c r="K6" s="293">
        <v>3631.0642972300343</v>
      </c>
      <c r="L6" s="293">
        <v>3475.6411293491633</v>
      </c>
      <c r="M6" s="293">
        <v>3215.9798890892012</v>
      </c>
      <c r="N6" s="293">
        <v>3008.2665309218592</v>
      </c>
      <c r="O6" s="293">
        <v>2769.1148712083291</v>
      </c>
      <c r="P6" s="293">
        <v>2403.3297320583692</v>
      </c>
      <c r="Q6" s="293">
        <v>3073.1161927264147</v>
      </c>
    </row>
    <row r="7" spans="1:17" x14ac:dyDescent="0.25">
      <c r="A7" s="292" t="s">
        <v>255</v>
      </c>
      <c r="B7" s="291"/>
      <c r="C7" s="291">
        <v>3121.3334500971364</v>
      </c>
      <c r="D7" s="291">
        <v>158.44180356982724</v>
      </c>
      <c r="E7" s="291">
        <v>0</v>
      </c>
      <c r="F7" s="291">
        <v>195.67017961279453</v>
      </c>
      <c r="G7" s="291">
        <v>0</v>
      </c>
      <c r="H7" s="291">
        <v>0</v>
      </c>
      <c r="I7" s="291">
        <v>90.269541065158592</v>
      </c>
      <c r="J7" s="291">
        <v>0</v>
      </c>
      <c r="K7" s="291">
        <v>87.672756829975697</v>
      </c>
      <c r="L7" s="291">
        <v>0</v>
      </c>
      <c r="M7" s="291">
        <v>0</v>
      </c>
      <c r="N7" s="291">
        <v>0</v>
      </c>
      <c r="O7" s="291">
        <v>0</v>
      </c>
      <c r="P7" s="291">
        <v>0</v>
      </c>
      <c r="Q7" s="291">
        <v>669.78646066804549</v>
      </c>
    </row>
    <row r="8" spans="1:17" x14ac:dyDescent="0.25">
      <c r="A8" s="290" t="s">
        <v>254</v>
      </c>
      <c r="B8" s="289"/>
      <c r="C8" s="289">
        <f>B6+C7-C6</f>
        <v>3026.2946802917795</v>
      </c>
      <c r="D8" s="289">
        <f t="shared" ref="D8:Q8" si="0">C6+D7-D6</f>
        <v>0</v>
      </c>
      <c r="E8" s="289">
        <f t="shared" si="0"/>
        <v>148.30827039684027</v>
      </c>
      <c r="F8" s="289">
        <f t="shared" si="0"/>
        <v>0</v>
      </c>
      <c r="G8" s="289">
        <f t="shared" si="0"/>
        <v>1404.6621662488087</v>
      </c>
      <c r="H8" s="289">
        <f t="shared" si="0"/>
        <v>595.54797515784003</v>
      </c>
      <c r="I8" s="289">
        <f t="shared" si="0"/>
        <v>0</v>
      </c>
      <c r="J8" s="289">
        <f t="shared" si="0"/>
        <v>79.3406863076234</v>
      </c>
      <c r="K8" s="289">
        <f t="shared" si="0"/>
        <v>0</v>
      </c>
      <c r="L8" s="289">
        <f t="shared" si="0"/>
        <v>155.42316788087101</v>
      </c>
      <c r="M8" s="289">
        <f t="shared" si="0"/>
        <v>259.66124025996214</v>
      </c>
      <c r="N8" s="289">
        <f t="shared" si="0"/>
        <v>207.71335816734199</v>
      </c>
      <c r="O8" s="289">
        <f t="shared" si="0"/>
        <v>239.15165971353008</v>
      </c>
      <c r="P8" s="289">
        <f t="shared" si="0"/>
        <v>365.78513914995983</v>
      </c>
      <c r="Q8" s="289">
        <f t="shared" si="0"/>
        <v>0</v>
      </c>
    </row>
    <row r="9" spans="1:17" x14ac:dyDescent="0.25">
      <c r="A9" s="288" t="s">
        <v>253</v>
      </c>
      <c r="B9" s="287">
        <f>B6-B5</f>
        <v>1046.366068891607</v>
      </c>
      <c r="C9" s="287">
        <f t="shared" ref="C9:Q9" si="1">C6-C5</f>
        <v>953.00211946404943</v>
      </c>
      <c r="D9" s="287">
        <f t="shared" si="1"/>
        <v>1149.3430386720884</v>
      </c>
      <c r="E9" s="287">
        <f t="shared" si="1"/>
        <v>882.59225852980944</v>
      </c>
      <c r="F9" s="287">
        <f t="shared" si="1"/>
        <v>866.12007422397437</v>
      </c>
      <c r="G9" s="287">
        <f t="shared" si="1"/>
        <v>2149.411598530457</v>
      </c>
      <c r="H9" s="287">
        <f t="shared" si="1"/>
        <v>1637.8492851773879</v>
      </c>
      <c r="I9" s="287">
        <f t="shared" si="1"/>
        <v>1613.0021288508365</v>
      </c>
      <c r="J9" s="287">
        <f t="shared" si="1"/>
        <v>1140.9658150202877</v>
      </c>
      <c r="K9" s="287">
        <f t="shared" si="1"/>
        <v>1128.8768287183871</v>
      </c>
      <c r="L9" s="287">
        <f t="shared" si="1"/>
        <v>982.88354184709078</v>
      </c>
      <c r="M9" s="287">
        <f t="shared" si="1"/>
        <v>1135.3882962081288</v>
      </c>
      <c r="N9" s="287">
        <f t="shared" si="1"/>
        <v>853.67566195013069</v>
      </c>
      <c r="O9" s="287">
        <f t="shared" si="1"/>
        <v>331.58925075175966</v>
      </c>
      <c r="P9" s="287">
        <f t="shared" si="1"/>
        <v>191.40929406938676</v>
      </c>
      <c r="Q9" s="287">
        <f t="shared" si="1"/>
        <v>404.31909626064635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1048.9157760553987</v>
      </c>
      <c r="C12" s="38">
        <v>1081.6005299999999</v>
      </c>
      <c r="D12" s="38">
        <v>1072.71</v>
      </c>
      <c r="E12" s="38">
        <v>1118.7052000000001</v>
      </c>
      <c r="F12" s="38">
        <v>1171.64166</v>
      </c>
      <c r="G12" s="38">
        <v>463.17000730891152</v>
      </c>
      <c r="H12" s="38">
        <v>441.28413999999998</v>
      </c>
      <c r="I12" s="38">
        <v>472.50508000000002</v>
      </c>
      <c r="J12" s="38">
        <v>577.02241000000004</v>
      </c>
      <c r="K12" s="38">
        <v>607.61477000000002</v>
      </c>
      <c r="L12" s="38">
        <v>602.34598019651071</v>
      </c>
      <c r="M12" s="38">
        <v>492.6689088777286</v>
      </c>
      <c r="N12" s="38">
        <v>514.59306680104055</v>
      </c>
      <c r="O12" s="38">
        <v>590.25764136845123</v>
      </c>
      <c r="P12" s="38">
        <v>529.5234845408047</v>
      </c>
      <c r="Q12" s="38">
        <v>611.92626194090553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0</v>
      </c>
      <c r="C14" s="51">
        <v>0</v>
      </c>
      <c r="D14" s="51">
        <v>0</v>
      </c>
      <c r="E14" s="51">
        <v>25.498819999999998</v>
      </c>
      <c r="F14" s="51">
        <v>17.59779</v>
      </c>
      <c r="G14" s="51">
        <v>35.826850361433259</v>
      </c>
      <c r="H14" s="51">
        <v>41.187719999999999</v>
      </c>
      <c r="I14" s="51">
        <v>46.401049999999998</v>
      </c>
      <c r="J14" s="51">
        <v>37.100590000000004</v>
      </c>
      <c r="K14" s="51">
        <v>27.898690000000002</v>
      </c>
      <c r="L14" s="51">
        <v>26.727583678639476</v>
      </c>
      <c r="M14" s="51">
        <v>23.789197548552938</v>
      </c>
      <c r="N14" s="51">
        <v>19.63350716361613</v>
      </c>
      <c r="O14" s="51">
        <v>16.551898250285788</v>
      </c>
      <c r="P14" s="51">
        <v>20.802788785636174</v>
      </c>
      <c r="Q14" s="51">
        <v>45.31068672366893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6.59795</v>
      </c>
      <c r="F16" s="51">
        <v>5.4976900000000004</v>
      </c>
      <c r="G16" s="51">
        <v>7.6908374101351322</v>
      </c>
      <c r="H16" s="51">
        <v>8.8167000000000009</v>
      </c>
      <c r="I16" s="51">
        <v>12.0701</v>
      </c>
      <c r="J16" s="51">
        <v>8.7744</v>
      </c>
      <c r="K16" s="51">
        <v>6.5978000000000003</v>
      </c>
      <c r="L16" s="51">
        <v>5.4934679726040327</v>
      </c>
      <c r="M16" s="51">
        <v>5.4934896806865767</v>
      </c>
      <c r="N16" s="51">
        <v>4.394690694360234</v>
      </c>
      <c r="O16" s="51">
        <v>3.2960631460821799</v>
      </c>
      <c r="P16" s="51">
        <v>5.4931711874058182</v>
      </c>
      <c r="Q16" s="51">
        <v>4.3947421492438474</v>
      </c>
    </row>
    <row r="17" spans="1:17" x14ac:dyDescent="0.25">
      <c r="A17" s="53" t="s">
        <v>76</v>
      </c>
      <c r="B17" s="51">
        <v>0</v>
      </c>
      <c r="C17" s="51">
        <v>0</v>
      </c>
      <c r="D17" s="51">
        <v>0</v>
      </c>
      <c r="E17" s="51">
        <v>11.299989999999999</v>
      </c>
      <c r="F17" s="51">
        <v>9.2001600000000003</v>
      </c>
      <c r="G17" s="51">
        <v>20.492963222946134</v>
      </c>
      <c r="H17" s="51">
        <v>26.658080000000002</v>
      </c>
      <c r="I17" s="51">
        <v>27.644960000000001</v>
      </c>
      <c r="J17" s="51">
        <v>23.538419999999999</v>
      </c>
      <c r="K17" s="51">
        <v>18.400600000000001</v>
      </c>
      <c r="L17" s="51">
        <v>17.412581386242174</v>
      </c>
      <c r="M17" s="51">
        <v>16.384936900958753</v>
      </c>
      <c r="N17" s="51">
        <v>13.328052359732149</v>
      </c>
      <c r="O17" s="51">
        <v>12.300451666566195</v>
      </c>
      <c r="P17" s="51">
        <v>14.354278974315042</v>
      </c>
      <c r="Q17" s="51">
        <v>39.960562525100279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7.6008800000000001</v>
      </c>
      <c r="F18" s="51">
        <v>2.89994</v>
      </c>
      <c r="G18" s="51">
        <v>7.6430497283519951</v>
      </c>
      <c r="H18" s="51">
        <v>5.7129399999999997</v>
      </c>
      <c r="I18" s="51">
        <v>6.6859900000000003</v>
      </c>
      <c r="J18" s="51">
        <v>4.7877700000000001</v>
      </c>
      <c r="K18" s="51">
        <v>2.90029</v>
      </c>
      <c r="L18" s="51">
        <v>3.8215343197932681</v>
      </c>
      <c r="M18" s="51">
        <v>1.9107709669076089</v>
      </c>
      <c r="N18" s="51">
        <v>1.9107641095237482</v>
      </c>
      <c r="O18" s="51">
        <v>0.95538343763741351</v>
      </c>
      <c r="P18" s="51">
        <v>0.95533862391531421</v>
      </c>
      <c r="Q18" s="51">
        <v>0.95538204932480164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76.399979999999999</v>
      </c>
      <c r="K20" s="51">
        <v>57.499380000000002</v>
      </c>
      <c r="L20" s="51">
        <v>59.902174935669514</v>
      </c>
      <c r="M20" s="51">
        <v>49.08280057453134</v>
      </c>
      <c r="N20" s="51">
        <v>63.96315360086443</v>
      </c>
      <c r="O20" s="51">
        <v>72.824135915523797</v>
      </c>
      <c r="P20" s="51">
        <v>59.207180151284767</v>
      </c>
      <c r="Q20" s="51">
        <v>63.79576399432171</v>
      </c>
    </row>
    <row r="21" spans="1:17" x14ac:dyDescent="0.25">
      <c r="A21" s="53" t="s">
        <v>66</v>
      </c>
      <c r="B21" s="51">
        <v>0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76.399979999999999</v>
      </c>
      <c r="K21" s="51">
        <v>57.499380000000002</v>
      </c>
      <c r="L21" s="51">
        <v>59.902174935669514</v>
      </c>
      <c r="M21" s="51">
        <v>49.08280057453134</v>
      </c>
      <c r="N21" s="51">
        <v>63.96315360086443</v>
      </c>
      <c r="O21" s="51">
        <v>72.824135915523797</v>
      </c>
      <c r="P21" s="51">
        <v>59.207180151284767</v>
      </c>
      <c r="Q21" s="51">
        <v>63.79576399432171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863.45176908292888</v>
      </c>
      <c r="C23" s="51">
        <v>892.00089000000003</v>
      </c>
      <c r="D23" s="51">
        <v>886.31169999999997</v>
      </c>
      <c r="E23" s="51">
        <v>902.20978000000002</v>
      </c>
      <c r="F23" s="51">
        <v>958.34558000000004</v>
      </c>
      <c r="G23" s="51">
        <v>231.63281854093111</v>
      </c>
      <c r="H23" s="51">
        <v>202.34189000000001</v>
      </c>
      <c r="I23" s="51">
        <v>228.9051</v>
      </c>
      <c r="J23" s="51">
        <v>253.52402000000001</v>
      </c>
      <c r="K23" s="51">
        <v>338.41946999999999</v>
      </c>
      <c r="L23" s="51">
        <v>322.41803747043878</v>
      </c>
      <c r="M23" s="51">
        <v>225.80623553996361</v>
      </c>
      <c r="N23" s="51">
        <v>242.85803735915471</v>
      </c>
      <c r="O23" s="51">
        <v>317.47240971313579</v>
      </c>
      <c r="P23" s="51">
        <v>262.41093309810697</v>
      </c>
      <c r="Q23" s="51">
        <v>315.37358475873475</v>
      </c>
    </row>
    <row r="24" spans="1:17" x14ac:dyDescent="0.25">
      <c r="A24" s="53" t="s">
        <v>23</v>
      </c>
      <c r="B24" s="51">
        <v>863.45176908292888</v>
      </c>
      <c r="C24" s="51">
        <v>892.00089000000003</v>
      </c>
      <c r="D24" s="51">
        <v>886.31169999999997</v>
      </c>
      <c r="E24" s="51">
        <v>902.20978000000002</v>
      </c>
      <c r="F24" s="51">
        <v>958.34558000000004</v>
      </c>
      <c r="G24" s="51">
        <v>231.63281854093111</v>
      </c>
      <c r="H24" s="51">
        <v>202.34189000000001</v>
      </c>
      <c r="I24" s="51">
        <v>228.9051</v>
      </c>
      <c r="J24" s="51">
        <v>253.52402000000001</v>
      </c>
      <c r="K24" s="51">
        <v>338.41946999999999</v>
      </c>
      <c r="L24" s="51">
        <v>322.41803747043878</v>
      </c>
      <c r="M24" s="51">
        <v>225.80623553996361</v>
      </c>
      <c r="N24" s="51">
        <v>242.85803735915471</v>
      </c>
      <c r="O24" s="51">
        <v>317.47240971313579</v>
      </c>
      <c r="P24" s="51">
        <v>262.41093309810697</v>
      </c>
      <c r="Q24" s="51">
        <v>315.37358475873475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185.4640069724698</v>
      </c>
      <c r="C30" s="62">
        <v>189.59963999999999</v>
      </c>
      <c r="D30" s="62">
        <v>186.39830000000001</v>
      </c>
      <c r="E30" s="62">
        <v>190.9966</v>
      </c>
      <c r="F30" s="62">
        <v>195.69828999999999</v>
      </c>
      <c r="G30" s="62">
        <v>195.71033840654721</v>
      </c>
      <c r="H30" s="62">
        <v>197.75452999999999</v>
      </c>
      <c r="I30" s="62">
        <v>197.19892999999999</v>
      </c>
      <c r="J30" s="62">
        <v>209.99781999999999</v>
      </c>
      <c r="K30" s="62">
        <v>183.79723000000001</v>
      </c>
      <c r="L30" s="62">
        <v>193.29818411176288</v>
      </c>
      <c r="M30" s="62">
        <v>193.99067521468072</v>
      </c>
      <c r="N30" s="62">
        <v>188.13836867740537</v>
      </c>
      <c r="O30" s="62">
        <v>183.4091974895058</v>
      </c>
      <c r="P30" s="62">
        <v>187.10258250577687</v>
      </c>
      <c r="Q30" s="62">
        <v>187.44622646418014</v>
      </c>
    </row>
    <row r="32" spans="1:17" x14ac:dyDescent="0.25">
      <c r="A32" s="31" t="s">
        <v>63</v>
      </c>
      <c r="B32" s="70">
        <v>0</v>
      </c>
      <c r="C32" s="70">
        <v>0</v>
      </c>
      <c r="D32" s="70">
        <v>0</v>
      </c>
      <c r="E32" s="70">
        <v>77.119516893888004</v>
      </c>
      <c r="F32" s="70">
        <v>52.464432870468009</v>
      </c>
      <c r="G32" s="70">
        <v>108.66389169842236</v>
      </c>
      <c r="H32" s="70">
        <v>124.51036823287201</v>
      </c>
      <c r="I32" s="70">
        <v>139.32039524169602</v>
      </c>
      <c r="J32" s="70">
        <v>291.16991064938401</v>
      </c>
      <c r="K32" s="70">
        <v>218.96977833187202</v>
      </c>
      <c r="L32" s="70">
        <v>221.61606938930197</v>
      </c>
      <c r="M32" s="70">
        <v>186.82346530916016</v>
      </c>
      <c r="N32" s="70">
        <v>209.38771787047671</v>
      </c>
      <c r="O32" s="70">
        <v>221.01387674987853</v>
      </c>
      <c r="P32" s="70">
        <v>201.20660466674045</v>
      </c>
      <c r="Q32" s="70">
        <v>288.52389514457673</v>
      </c>
    </row>
    <row r="34" spans="1:17" x14ac:dyDescent="0.25">
      <c r="A34" s="184" t="s">
        <v>252</v>
      </c>
      <c r="B34" s="190">
        <f t="shared" ref="B34:Q34" si="2">IF(B$12=0,"",B$12/B$3*1000)</f>
        <v>286.31503150508269</v>
      </c>
      <c r="C34" s="190">
        <f t="shared" si="2"/>
        <v>307.1609274440504</v>
      </c>
      <c r="D34" s="190">
        <f t="shared" si="2"/>
        <v>303.49894623586431</v>
      </c>
      <c r="E34" s="190">
        <f t="shared" si="2"/>
        <v>301.82402753246754</v>
      </c>
      <c r="F34" s="190">
        <f t="shared" si="2"/>
        <v>358.47004606648636</v>
      </c>
      <c r="G34" s="190">
        <f t="shared" si="2"/>
        <v>154.15607819018825</v>
      </c>
      <c r="H34" s="190">
        <f t="shared" si="2"/>
        <v>146.34521590628529</v>
      </c>
      <c r="I34" s="190">
        <f t="shared" si="2"/>
        <v>145.71373891317134</v>
      </c>
      <c r="J34" s="190">
        <f t="shared" si="2"/>
        <v>175.71159752432936</v>
      </c>
      <c r="K34" s="190">
        <f t="shared" si="2"/>
        <v>203.84322876754743</v>
      </c>
      <c r="L34" s="190">
        <f t="shared" si="2"/>
        <v>227.12895180863904</v>
      </c>
      <c r="M34" s="190">
        <f t="shared" si="2"/>
        <v>162.45151529781364</v>
      </c>
      <c r="N34" s="190">
        <f t="shared" si="2"/>
        <v>177.56436342777266</v>
      </c>
      <c r="O34" s="190">
        <f t="shared" si="2"/>
        <v>204.36720417536353</v>
      </c>
      <c r="P34" s="190">
        <f t="shared" si="2"/>
        <v>204.91439013544314</v>
      </c>
      <c r="Q34" s="190">
        <f t="shared" si="2"/>
        <v>223.62181513087017</v>
      </c>
    </row>
    <row r="35" spans="1:17" x14ac:dyDescent="0.25">
      <c r="A35" s="286" t="s">
        <v>251</v>
      </c>
      <c r="B35" s="285">
        <f t="shared" ref="B35:Q35" si="3">IF(B$12=0,"",B$12/B$5*1000)</f>
        <v>250.6091814422301</v>
      </c>
      <c r="C35" s="285">
        <f t="shared" si="3"/>
        <v>247.28701885220912</v>
      </c>
      <c r="D35" s="285">
        <f t="shared" si="3"/>
        <v>247.39805042272013</v>
      </c>
      <c r="E35" s="285">
        <f t="shared" si="3"/>
        <v>251.14551698830124</v>
      </c>
      <c r="F35" s="285">
        <f t="shared" si="3"/>
        <v>251.07219869970854</v>
      </c>
      <c r="G35" s="285">
        <f t="shared" si="3"/>
        <v>234.0898750743111</v>
      </c>
      <c r="H35" s="285">
        <f t="shared" si="3"/>
        <v>232.91513714178464</v>
      </c>
      <c r="I35" s="285">
        <f t="shared" si="3"/>
        <v>235.10872455155763</v>
      </c>
      <c r="J35" s="285">
        <f t="shared" si="3"/>
        <v>240.18324641806998</v>
      </c>
      <c r="K35" s="285">
        <f t="shared" si="3"/>
        <v>242.83343180573988</v>
      </c>
      <c r="L35" s="285">
        <f t="shared" si="3"/>
        <v>241.63841009510514</v>
      </c>
      <c r="M35" s="285">
        <f t="shared" si="3"/>
        <v>236.79270384607855</v>
      </c>
      <c r="N35" s="285">
        <f t="shared" si="3"/>
        <v>238.83562963702173</v>
      </c>
      <c r="O35" s="285">
        <f t="shared" si="3"/>
        <v>242.15443579948541</v>
      </c>
      <c r="P35" s="285">
        <f t="shared" si="3"/>
        <v>239.39535773819827</v>
      </c>
      <c r="Q35" s="285">
        <f t="shared" si="3"/>
        <v>229.28916655045322</v>
      </c>
    </row>
    <row r="36" spans="1:17" x14ac:dyDescent="0.25">
      <c r="A36" s="286" t="s">
        <v>250</v>
      </c>
      <c r="B36" s="285">
        <f>IF(WWP_ued!B$5=0,"",WWP_ued!B$5/B$5*1000)</f>
        <v>103.78806517096422</v>
      </c>
      <c r="C36" s="285">
        <f>IF(WWP_ued!C$5=0,"",WWP_ued!C$5/C$5*1000)</f>
        <v>103.78806517096422</v>
      </c>
      <c r="D36" s="285">
        <f>IF(WWP_ued!D$5=0,"",WWP_ued!D$5/D$5*1000)</f>
        <v>103.78806517096422</v>
      </c>
      <c r="E36" s="285">
        <f>IF(WWP_ued!E$5=0,"",WWP_ued!E$5/E$5*1000)</f>
        <v>103.78806517096422</v>
      </c>
      <c r="F36" s="285">
        <f>IF(WWP_ued!F$5=0,"",WWP_ued!F$5/F$5*1000)</f>
        <v>103.78806517096423</v>
      </c>
      <c r="G36" s="285">
        <f>IF(WWP_ued!G$5=0,"",WWP_ued!G$5/G$5*1000)</f>
        <v>103.78806517096422</v>
      </c>
      <c r="H36" s="285">
        <f>IF(WWP_ued!H$5=0,"",WWP_ued!H$5/H$5*1000)</f>
        <v>103.78806517096422</v>
      </c>
      <c r="I36" s="285">
        <f>IF(WWP_ued!I$5=0,"",WWP_ued!I$5/I$5*1000)</f>
        <v>103.78806517096422</v>
      </c>
      <c r="J36" s="285">
        <f>IF(WWP_ued!J$5=0,"",WWP_ued!J$5/J$5*1000)</f>
        <v>103.78806517096423</v>
      </c>
      <c r="K36" s="285">
        <f>IF(WWP_ued!K$5=0,"",WWP_ued!K$5/K$5*1000)</f>
        <v>103.78806517096423</v>
      </c>
      <c r="L36" s="285">
        <f>IF(WWP_ued!L$5=0,"",WWP_ued!L$5/L$5*1000)</f>
        <v>103.78806517096422</v>
      </c>
      <c r="M36" s="285">
        <f>IF(WWP_ued!M$5=0,"",WWP_ued!M$5/M$5*1000)</f>
        <v>103.78806517096422</v>
      </c>
      <c r="N36" s="285">
        <f>IF(WWP_ued!N$5=0,"",WWP_ued!N$5/N$5*1000)</f>
        <v>103.78806517096422</v>
      </c>
      <c r="O36" s="285">
        <f>IF(WWP_ued!O$5=0,"",WWP_ued!O$5/O$5*1000)</f>
        <v>103.78806517096422</v>
      </c>
      <c r="P36" s="285">
        <f>IF(WWP_ued!P$5=0,"",WWP_ued!P$5/P$5*1000)</f>
        <v>103.78806517096422</v>
      </c>
      <c r="Q36" s="285">
        <f>IF(WWP_ued!Q$5=0,"",WWP_ued!Q$5/Q$5*1000)</f>
        <v>103.78806517096422</v>
      </c>
    </row>
    <row r="37" spans="1:17" x14ac:dyDescent="0.25">
      <c r="A37" s="284" t="s">
        <v>60</v>
      </c>
      <c r="B37" s="283">
        <f t="shared" ref="B37:Q37" si="4">IF(B$12=0,"",B$32/B$12)</f>
        <v>0</v>
      </c>
      <c r="C37" s="283">
        <f t="shared" si="4"/>
        <v>0</v>
      </c>
      <c r="D37" s="283">
        <f t="shared" si="4"/>
        <v>0</v>
      </c>
      <c r="E37" s="283">
        <f t="shared" si="4"/>
        <v>6.8936406922831858E-2</v>
      </c>
      <c r="F37" s="283">
        <f t="shared" si="4"/>
        <v>4.4778565547479769E-2</v>
      </c>
      <c r="G37" s="283">
        <f t="shared" si="4"/>
        <v>0.23460908518186696</v>
      </c>
      <c r="H37" s="283">
        <f t="shared" si="4"/>
        <v>0.28215464129953099</v>
      </c>
      <c r="I37" s="283">
        <f t="shared" si="4"/>
        <v>0.29485480926828556</v>
      </c>
      <c r="J37" s="283">
        <f t="shared" si="4"/>
        <v>0.50460762979618767</v>
      </c>
      <c r="K37" s="283">
        <f t="shared" si="4"/>
        <v>0.36037599667281295</v>
      </c>
      <c r="L37" s="283">
        <f t="shared" si="4"/>
        <v>0.36792155451423691</v>
      </c>
      <c r="M37" s="283">
        <f t="shared" si="4"/>
        <v>0.379206931760182</v>
      </c>
      <c r="N37" s="283">
        <f t="shared" si="4"/>
        <v>0.40689960937898378</v>
      </c>
      <c r="O37" s="283">
        <f t="shared" si="4"/>
        <v>0.37443628215889041</v>
      </c>
      <c r="P37" s="283">
        <f t="shared" si="4"/>
        <v>0.37997673482078698</v>
      </c>
      <c r="Q37" s="283">
        <f t="shared" si="4"/>
        <v>0.47150108287465498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1048.9157760553987</v>
      </c>
      <c r="C5" s="96">
        <v>1081.6005300000002</v>
      </c>
      <c r="D5" s="96">
        <v>1072.71</v>
      </c>
      <c r="E5" s="96">
        <v>1118.7052000000003</v>
      </c>
      <c r="F5" s="96">
        <v>1171.64166</v>
      </c>
      <c r="G5" s="96">
        <v>463.17000730891158</v>
      </c>
      <c r="H5" s="96">
        <v>441.28414000000004</v>
      </c>
      <c r="I5" s="96">
        <v>472.50508000000002</v>
      </c>
      <c r="J5" s="96">
        <v>577.02240999999992</v>
      </c>
      <c r="K5" s="96">
        <v>607.61477000000014</v>
      </c>
      <c r="L5" s="96">
        <v>602.3459801965106</v>
      </c>
      <c r="M5" s="96">
        <v>492.66890887772865</v>
      </c>
      <c r="N5" s="96">
        <v>514.59306680104066</v>
      </c>
      <c r="O5" s="96">
        <v>590.25764136845112</v>
      </c>
      <c r="P5" s="96">
        <v>529.5234845408047</v>
      </c>
      <c r="Q5" s="96">
        <v>611.92626194090553</v>
      </c>
    </row>
    <row r="6" spans="1:17" x14ac:dyDescent="0.25">
      <c r="A6" s="132" t="s">
        <v>83</v>
      </c>
      <c r="B6" s="160">
        <v>7.8636990387593491</v>
      </c>
      <c r="C6" s="160">
        <v>8.1087359369007981</v>
      </c>
      <c r="D6" s="160">
        <v>8.0420838244900423</v>
      </c>
      <c r="E6" s="160">
        <v>8.3869088507545353</v>
      </c>
      <c r="F6" s="160">
        <v>8.7837723541168256</v>
      </c>
      <c r="G6" s="160">
        <v>3.4723755943059462</v>
      </c>
      <c r="H6" s="160">
        <v>3.3082977172749382</v>
      </c>
      <c r="I6" s="160">
        <v>3.542360433721484</v>
      </c>
      <c r="J6" s="160">
        <v>4.3259246113388157</v>
      </c>
      <c r="K6" s="160">
        <v>4.5552748770294276</v>
      </c>
      <c r="L6" s="160">
        <v>4.5157748730644416</v>
      </c>
      <c r="M6" s="160">
        <v>3.6935282256292377</v>
      </c>
      <c r="N6" s="160">
        <v>3.857893166573791</v>
      </c>
      <c r="O6" s="160">
        <v>4.4251488565696837</v>
      </c>
      <c r="P6" s="160">
        <v>3.9698261876119436</v>
      </c>
      <c r="Q6" s="160">
        <v>4.5875980394846811</v>
      </c>
    </row>
    <row r="7" spans="1:17" x14ac:dyDescent="0.25">
      <c r="A7" s="76" t="s">
        <v>82</v>
      </c>
      <c r="B7" s="159">
        <v>8.5474989551732055</v>
      </c>
      <c r="C7" s="159">
        <v>8.8138434096747815</v>
      </c>
      <c r="D7" s="159">
        <v>8.7413954614022202</v>
      </c>
      <c r="E7" s="159">
        <v>9.1162052725592773</v>
      </c>
      <c r="F7" s="159">
        <v>9.5475786457791596</v>
      </c>
      <c r="G7" s="159">
        <v>3.7743212981586374</v>
      </c>
      <c r="H7" s="159">
        <v>3.5959757796466718</v>
      </c>
      <c r="I7" s="159">
        <v>3.8503917757842219</v>
      </c>
      <c r="J7" s="159">
        <v>4.7020919688465392</v>
      </c>
      <c r="K7" s="159">
        <v>4.9513857359015514</v>
      </c>
      <c r="L7" s="159">
        <v>4.9084509489830896</v>
      </c>
      <c r="M7" s="159">
        <v>4.0147045930752583</v>
      </c>
      <c r="N7" s="159">
        <v>4.1933621375802081</v>
      </c>
      <c r="O7" s="159">
        <v>4.8099444093148742</v>
      </c>
      <c r="P7" s="159">
        <v>4.3150284647955912</v>
      </c>
      <c r="Q7" s="159">
        <v>4.9865196081355236</v>
      </c>
    </row>
    <row r="8" spans="1:17" x14ac:dyDescent="0.25">
      <c r="A8" s="76" t="s">
        <v>81</v>
      </c>
      <c r="B8" s="159">
        <v>21.197797408829548</v>
      </c>
      <c r="C8" s="159">
        <v>21.858331655993453</v>
      </c>
      <c r="D8" s="159">
        <v>21.678660744277501</v>
      </c>
      <c r="E8" s="159">
        <v>22.608189075947006</v>
      </c>
      <c r="F8" s="159">
        <v>23.677995041532313</v>
      </c>
      <c r="G8" s="159">
        <v>9.3603168194334199</v>
      </c>
      <c r="H8" s="159">
        <v>8.9180199335237447</v>
      </c>
      <c r="I8" s="159">
        <v>9.5489716039448691</v>
      </c>
      <c r="J8" s="159">
        <v>11.661188082739416</v>
      </c>
      <c r="K8" s="159">
        <v>12.279436625035848</v>
      </c>
      <c r="L8" s="159">
        <v>12.172958353478061</v>
      </c>
      <c r="M8" s="159">
        <v>9.9564673908266403</v>
      </c>
      <c r="N8" s="159">
        <v>10.399538101198914</v>
      </c>
      <c r="O8" s="159">
        <v>11.928662135100886</v>
      </c>
      <c r="P8" s="159">
        <v>10.701270592693065</v>
      </c>
      <c r="Q8" s="159">
        <v>12.366568628176097</v>
      </c>
    </row>
    <row r="9" spans="1:17" x14ac:dyDescent="0.25">
      <c r="A9" s="76" t="s">
        <v>80</v>
      </c>
      <c r="B9" s="159">
        <v>64.960992059316368</v>
      </c>
      <c r="C9" s="159">
        <v>66.985209913528337</v>
      </c>
      <c r="D9" s="159">
        <v>66.434605506656865</v>
      </c>
      <c r="E9" s="159">
        <v>69.28316007145051</v>
      </c>
      <c r="F9" s="159">
        <v>72.561597707921607</v>
      </c>
      <c r="G9" s="159">
        <v>28.684841866005645</v>
      </c>
      <c r="H9" s="159">
        <v>27.329415925314706</v>
      </c>
      <c r="I9" s="159">
        <v>29.262977495960087</v>
      </c>
      <c r="J9" s="159">
        <v>35.735898963233694</v>
      </c>
      <c r="K9" s="159">
        <v>37.630531592851796</v>
      </c>
      <c r="L9" s="159">
        <v>37.304227212271478</v>
      </c>
      <c r="M9" s="159">
        <v>30.511754907371962</v>
      </c>
      <c r="N9" s="159">
        <v>31.869552245609579</v>
      </c>
      <c r="O9" s="159">
        <v>36.555577510793043</v>
      </c>
      <c r="P9" s="159">
        <v>32.794216332446489</v>
      </c>
      <c r="Q9" s="159">
        <v>37.897549021829974</v>
      </c>
    </row>
    <row r="10" spans="1:17" x14ac:dyDescent="0.25">
      <c r="A10" s="129" t="s">
        <v>79</v>
      </c>
      <c r="B10" s="158">
        <v>14.359798244690985</v>
      </c>
      <c r="C10" s="158">
        <v>14.807256928253633</v>
      </c>
      <c r="D10" s="158">
        <v>14.685544375155729</v>
      </c>
      <c r="E10" s="158">
        <v>15.315224857899587</v>
      </c>
      <c r="F10" s="158">
        <v>16.039932124908987</v>
      </c>
      <c r="G10" s="158">
        <v>6.340859780906511</v>
      </c>
      <c r="H10" s="158">
        <v>6.041239309806409</v>
      </c>
      <c r="I10" s="158">
        <v>6.4686581833174932</v>
      </c>
      <c r="J10" s="158">
        <v>7.899514507662186</v>
      </c>
      <c r="K10" s="158">
        <v>8.3183280363146075</v>
      </c>
      <c r="L10" s="158">
        <v>8.2461975942915906</v>
      </c>
      <c r="M10" s="158">
        <v>6.7447037163664341</v>
      </c>
      <c r="N10" s="158">
        <v>7.0448483911347495</v>
      </c>
      <c r="O10" s="158">
        <v>8.0807066076489882</v>
      </c>
      <c r="P10" s="158">
        <v>7.2492478208565929</v>
      </c>
      <c r="Q10" s="158">
        <v>8.3773529416676809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3.0630449715799175</v>
      </c>
      <c r="F11" s="91">
        <v>3.2079864249817973</v>
      </c>
      <c r="G11" s="91">
        <v>1.2681719561813023</v>
      </c>
      <c r="H11" s="91">
        <v>1.208247861961282</v>
      </c>
      <c r="I11" s="91">
        <v>1.2937316366634988</v>
      </c>
      <c r="J11" s="91">
        <v>1.5799029015324373</v>
      </c>
      <c r="K11" s="91">
        <v>1.6636656072629217</v>
      </c>
      <c r="L11" s="91">
        <v>1.6492395188583182</v>
      </c>
      <c r="M11" s="91">
        <v>1.3489407432732869</v>
      </c>
      <c r="N11" s="91">
        <v>1.4089696782269501</v>
      </c>
      <c r="O11" s="91">
        <v>1.6161413215297977</v>
      </c>
      <c r="P11" s="91">
        <v>1.4498495641713187</v>
      </c>
      <c r="Q11" s="91">
        <v>1.6754705883335359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2.3698543522986557</v>
      </c>
      <c r="K12" s="91">
        <v>2.4954984108943821</v>
      </c>
      <c r="L12" s="91">
        <v>2.4738592782874771</v>
      </c>
      <c r="M12" s="91">
        <v>2.0234111149099303</v>
      </c>
      <c r="N12" s="91">
        <v>2.1134545173404247</v>
      </c>
      <c r="O12" s="91">
        <v>2.4242119822946964</v>
      </c>
      <c r="P12" s="91">
        <v>2.174774346256978</v>
      </c>
      <c r="Q12" s="91">
        <v>2.5132058825003036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14.359798244690985</v>
      </c>
      <c r="C14" s="157">
        <v>14.807256928253633</v>
      </c>
      <c r="D14" s="157">
        <v>14.685544375155729</v>
      </c>
      <c r="E14" s="157">
        <v>12.25217988631967</v>
      </c>
      <c r="F14" s="157">
        <v>12.831945699927189</v>
      </c>
      <c r="G14" s="157">
        <v>5.0726878247252092</v>
      </c>
      <c r="H14" s="157">
        <v>4.832991447845127</v>
      </c>
      <c r="I14" s="157">
        <v>5.1749265466539942</v>
      </c>
      <c r="J14" s="157">
        <v>3.9497572538310934</v>
      </c>
      <c r="K14" s="157">
        <v>4.1591640181573037</v>
      </c>
      <c r="L14" s="157">
        <v>4.1230987971457953</v>
      </c>
      <c r="M14" s="157">
        <v>3.3723518581832166</v>
      </c>
      <c r="N14" s="157">
        <v>3.5224241955673747</v>
      </c>
      <c r="O14" s="157">
        <v>4.0403533038244941</v>
      </c>
      <c r="P14" s="157">
        <v>3.624623910428296</v>
      </c>
      <c r="Q14" s="157">
        <v>4.1886764708338404</v>
      </c>
    </row>
    <row r="15" spans="1:17" x14ac:dyDescent="0.25">
      <c r="A15" s="156" t="s">
        <v>314</v>
      </c>
      <c r="B15" s="206">
        <v>863.45176908292888</v>
      </c>
      <c r="C15" s="206">
        <v>892.00089000000003</v>
      </c>
      <c r="D15" s="206">
        <v>886.31169999999997</v>
      </c>
      <c r="E15" s="206">
        <v>869.7499364079448</v>
      </c>
      <c r="F15" s="206">
        <v>923.91856760646033</v>
      </c>
      <c r="G15" s="206">
        <v>231.63281854093111</v>
      </c>
      <c r="H15" s="206">
        <v>202.34188999999998</v>
      </c>
      <c r="I15" s="206">
        <v>228.9051</v>
      </c>
      <c r="J15" s="206">
        <v>253.52402000000001</v>
      </c>
      <c r="K15" s="206">
        <v>338.41947000000005</v>
      </c>
      <c r="L15" s="206">
        <v>322.41803747043878</v>
      </c>
      <c r="M15" s="206">
        <v>225.80623553996361</v>
      </c>
      <c r="N15" s="206">
        <v>242.85803735915471</v>
      </c>
      <c r="O15" s="206">
        <v>317.47240971313579</v>
      </c>
      <c r="P15" s="206">
        <v>262.41093309810697</v>
      </c>
      <c r="Q15" s="206">
        <v>315.37358475873481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5.8323878971342733</v>
      </c>
      <c r="H19" s="87">
        <v>7.0016403412170254</v>
      </c>
      <c r="I19" s="87">
        <v>6.9857550256713408</v>
      </c>
      <c r="J19" s="87">
        <v>2.6895083356346094</v>
      </c>
      <c r="K19" s="87">
        <v>3.4386320567327422</v>
      </c>
      <c r="L19" s="87">
        <v>2.9609142194643887</v>
      </c>
      <c r="M19" s="87">
        <v>2.9493592287672001</v>
      </c>
      <c r="N19" s="87">
        <v>2.1356369371728925</v>
      </c>
      <c r="O19" s="87">
        <v>2.2319896552319238</v>
      </c>
      <c r="P19" s="87">
        <v>2.6775908835216899</v>
      </c>
      <c r="Q19" s="87">
        <v>6.2032198008078554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0.89406739795214984</v>
      </c>
      <c r="F20" s="87">
        <v>0.5213978288836274</v>
      </c>
      <c r="G20" s="87">
        <v>7.2126116711092676</v>
      </c>
      <c r="H20" s="87">
        <v>5.3638126348023141</v>
      </c>
      <c r="I20" s="87">
        <v>6.2979908166514775</v>
      </c>
      <c r="J20" s="87">
        <v>4.4832313005818758</v>
      </c>
      <c r="K20" s="87">
        <v>2.7527797428074079</v>
      </c>
      <c r="L20" s="87">
        <v>3.6197079128396212</v>
      </c>
      <c r="M20" s="87">
        <v>1.7939533995863817</v>
      </c>
      <c r="N20" s="87">
        <v>1.7971152321506876</v>
      </c>
      <c r="O20" s="87">
        <v>0.90515645840996406</v>
      </c>
      <c r="P20" s="87">
        <v>0.90107108465652941</v>
      </c>
      <c r="Q20" s="87">
        <v>0.90308465902453128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8.9533222510618113</v>
      </c>
      <c r="K22" s="87">
        <v>11.020778380986876</v>
      </c>
      <c r="L22" s="87">
        <v>10.447217628984648</v>
      </c>
      <c r="M22" s="87">
        <v>9.061656977413973</v>
      </c>
      <c r="N22" s="87">
        <v>10.512015329356364</v>
      </c>
      <c r="O22" s="87">
        <v>13.553199877055203</v>
      </c>
      <c r="P22" s="87">
        <v>11.327461637997883</v>
      </c>
      <c r="Q22" s="87">
        <v>10.157171930768881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863.45176908292888</v>
      </c>
      <c r="C24" s="87">
        <v>892.00089000000003</v>
      </c>
      <c r="D24" s="87">
        <v>886.31169999999997</v>
      </c>
      <c r="E24" s="87">
        <v>868.8558690099926</v>
      </c>
      <c r="F24" s="87">
        <v>923.39716977757666</v>
      </c>
      <c r="G24" s="87">
        <v>218.58781897268756</v>
      </c>
      <c r="H24" s="87">
        <v>189.97643702398065</v>
      </c>
      <c r="I24" s="87">
        <v>215.62135415767719</v>
      </c>
      <c r="J24" s="87">
        <v>237.39795811272171</v>
      </c>
      <c r="K24" s="87">
        <v>321.207279819473</v>
      </c>
      <c r="L24" s="87">
        <v>305.39019770915013</v>
      </c>
      <c r="M24" s="87">
        <v>212.00126593419606</v>
      </c>
      <c r="N24" s="87">
        <v>228.41326986047477</v>
      </c>
      <c r="O24" s="87">
        <v>300.78206372243869</v>
      </c>
      <c r="P24" s="87">
        <v>247.50480949193084</v>
      </c>
      <c r="Q24" s="87">
        <v>298.11010836813352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30.658448099768709</v>
      </c>
      <c r="C26" s="204">
        <v>30.878560181132706</v>
      </c>
      <c r="D26" s="204">
        <v>29.88981474780865</v>
      </c>
      <c r="E26" s="204">
        <v>31.023363413563082</v>
      </c>
      <c r="F26" s="204">
        <v>30.551612823025724</v>
      </c>
      <c r="G26" s="204">
        <v>65.019729273226702</v>
      </c>
      <c r="H26" s="204">
        <v>66.998799293673883</v>
      </c>
      <c r="I26" s="204">
        <v>65.231550372364879</v>
      </c>
      <c r="J26" s="204">
        <v>66.933097684593321</v>
      </c>
      <c r="K26" s="204">
        <v>53.780470884535006</v>
      </c>
      <c r="L26" s="204">
        <v>58.277289755249527</v>
      </c>
      <c r="M26" s="204">
        <v>63.720671862996639</v>
      </c>
      <c r="N26" s="204">
        <v>60.076478155656197</v>
      </c>
      <c r="O26" s="204">
        <v>54.419312846555115</v>
      </c>
      <c r="P26" s="204">
        <v>58.91428372039038</v>
      </c>
      <c r="Q26" s="204">
        <v>55.211025736152529</v>
      </c>
    </row>
    <row r="27" spans="1:17" x14ac:dyDescent="0.25">
      <c r="A27" s="156" t="s">
        <v>312</v>
      </c>
      <c r="B27" s="204">
        <v>2.6203801794674111</v>
      </c>
      <c r="C27" s="204">
        <v>2.6391931778745903</v>
      </c>
      <c r="D27" s="204">
        <v>2.5546850211802266</v>
      </c>
      <c r="E27" s="204">
        <v>57.547188143002181</v>
      </c>
      <c r="F27" s="204">
        <v>51.428064927790857</v>
      </c>
      <c r="G27" s="204">
        <v>40.115920223476472</v>
      </c>
      <c r="H27" s="204">
        <v>45.705865240062124</v>
      </c>
      <c r="I27" s="204">
        <v>50.68266454900872</v>
      </c>
      <c r="J27" s="204">
        <v>115.2715903260487</v>
      </c>
      <c r="K27" s="204">
        <v>85.835527424965292</v>
      </c>
      <c r="L27" s="204">
        <v>87.487624753509323</v>
      </c>
      <c r="M27" s="204">
        <v>74.945857535242666</v>
      </c>
      <c r="N27" s="204">
        <v>85.208978291618848</v>
      </c>
      <c r="O27" s="204">
        <v>89.986904182203489</v>
      </c>
      <c r="P27" s="204">
        <v>81.420753891483287</v>
      </c>
      <c r="Q27" s="204">
        <v>109.6366653357168</v>
      </c>
    </row>
    <row r="28" spans="1:17" x14ac:dyDescent="0.25">
      <c r="A28" s="152" t="s">
        <v>318</v>
      </c>
      <c r="B28" s="264">
        <v>0</v>
      </c>
      <c r="C28" s="264">
        <v>0</v>
      </c>
      <c r="D28" s="264">
        <v>0</v>
      </c>
      <c r="E28" s="264">
        <v>21.507385891415467</v>
      </c>
      <c r="F28" s="264">
        <v>13.848672065104022</v>
      </c>
      <c r="G28" s="264">
        <v>20.735172447515886</v>
      </c>
      <c r="H28" s="264">
        <v>26.809159203082238</v>
      </c>
      <c r="I28" s="264">
        <v>31.005203188844522</v>
      </c>
      <c r="J28" s="264">
        <v>92.329333383274175</v>
      </c>
      <c r="K28" s="264">
        <v>63.104384616987787</v>
      </c>
      <c r="L28" s="264">
        <v>64.529387725985984</v>
      </c>
      <c r="M28" s="264">
        <v>54.795733037375513</v>
      </c>
      <c r="N28" s="264">
        <v>64.71598751892769</v>
      </c>
      <c r="O28" s="264">
        <v>67.719190387000396</v>
      </c>
      <c r="P28" s="264">
        <v>60.581491305824187</v>
      </c>
      <c r="Q28" s="264">
        <v>86.654574570685554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6.59795</v>
      </c>
      <c r="F30" s="208">
        <v>5.4976900000000004</v>
      </c>
      <c r="G30" s="208">
        <v>7.6908374101351322</v>
      </c>
      <c r="H30" s="208">
        <v>8.8167000000000009</v>
      </c>
      <c r="I30" s="208">
        <v>12.0701</v>
      </c>
      <c r="J30" s="208">
        <v>8.7744</v>
      </c>
      <c r="K30" s="208">
        <v>6.5978000000000003</v>
      </c>
      <c r="L30" s="208">
        <v>5.4934679726040327</v>
      </c>
      <c r="M30" s="208">
        <v>5.4934896806865767</v>
      </c>
      <c r="N30" s="208">
        <v>4.394690694360234</v>
      </c>
      <c r="O30" s="208">
        <v>3.2960631460821799</v>
      </c>
      <c r="P30" s="208">
        <v>5.4931711874058182</v>
      </c>
      <c r="Q30" s="208">
        <v>4.3947421492438474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</v>
      </c>
      <c r="E31" s="208">
        <v>8.2369450284200809</v>
      </c>
      <c r="F31" s="208">
        <v>5.992173575018203</v>
      </c>
      <c r="G31" s="208">
        <v>13.044335037380755</v>
      </c>
      <c r="H31" s="208">
        <v>17.992459203082237</v>
      </c>
      <c r="I31" s="208">
        <v>18.935103188844522</v>
      </c>
      <c r="J31" s="208">
        <v>19.086314782599974</v>
      </c>
      <c r="K31" s="208">
        <v>13.114040046075527</v>
      </c>
      <c r="L31" s="208">
        <v>12.637334029151853</v>
      </c>
      <c r="M31" s="208">
        <v>11.894582346931669</v>
      </c>
      <c r="N31" s="208">
        <v>9.6483888842912968</v>
      </c>
      <c r="O31" s="208">
        <v>8.3284679602485845</v>
      </c>
      <c r="P31" s="208">
        <v>10.065579031267275</v>
      </c>
      <c r="Q31" s="208">
        <v>31.722645341660741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6.6724908629953852</v>
      </c>
      <c r="F32" s="208">
        <v>2.3588084900858197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</v>
      </c>
      <c r="E33" s="208">
        <v>0</v>
      </c>
      <c r="F33" s="208">
        <v>0</v>
      </c>
      <c r="G33" s="208">
        <v>0</v>
      </c>
      <c r="H33" s="208">
        <v>0</v>
      </c>
      <c r="I33" s="208">
        <v>0</v>
      </c>
      <c r="J33" s="208">
        <v>64.468618600674205</v>
      </c>
      <c r="K33" s="208">
        <v>43.392544570912264</v>
      </c>
      <c r="L33" s="208">
        <v>46.398585724230102</v>
      </c>
      <c r="M33" s="208">
        <v>37.407661009757263</v>
      </c>
      <c r="N33" s="208">
        <v>50.672907940276161</v>
      </c>
      <c r="O33" s="208">
        <v>56.094659280669639</v>
      </c>
      <c r="P33" s="208">
        <v>45.02274108715109</v>
      </c>
      <c r="Q33" s="208">
        <v>50.537187079780963</v>
      </c>
    </row>
    <row r="34" spans="1:17" x14ac:dyDescent="0.25">
      <c r="A34" s="152" t="s">
        <v>317</v>
      </c>
      <c r="B34" s="264">
        <v>0</v>
      </c>
      <c r="C34" s="264">
        <v>0</v>
      </c>
      <c r="D34" s="264">
        <v>0</v>
      </c>
      <c r="E34" s="264">
        <v>33.388232729059958</v>
      </c>
      <c r="F34" s="264">
        <v>34.968143903453864</v>
      </c>
      <c r="G34" s="264">
        <v>13.823505957736083</v>
      </c>
      <c r="H34" s="264">
        <v>13.170312934956478</v>
      </c>
      <c r="I34" s="264">
        <v>14.102115174491988</v>
      </c>
      <c r="J34" s="264">
        <v>17.221479362894755</v>
      </c>
      <c r="K34" s="264">
        <v>18.134521364854866</v>
      </c>
      <c r="L34" s="264">
        <v>17.977272091177227</v>
      </c>
      <c r="M34" s="264">
        <v>14.703913227525565</v>
      </c>
      <c r="N34" s="264">
        <v>15.358249049985497</v>
      </c>
      <c r="O34" s="264">
        <v>17.616490474984701</v>
      </c>
      <c r="P34" s="264">
        <v>15.803853720668473</v>
      </c>
      <c r="Q34" s="264">
        <v>18.26319967647121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0.34806833224980432</v>
      </c>
      <c r="H38" s="87">
        <v>0.4557325937394559</v>
      </c>
      <c r="I38" s="87">
        <v>0.43037014882063995</v>
      </c>
      <c r="J38" s="87">
        <v>0.18269398023297695</v>
      </c>
      <c r="K38" s="87">
        <v>0.18426228992881155</v>
      </c>
      <c r="L38" s="87">
        <v>0.16509361876761416</v>
      </c>
      <c r="M38" s="87">
        <v>0.19205458198659639</v>
      </c>
      <c r="N38" s="87">
        <v>0.13505686004100909</v>
      </c>
      <c r="O38" s="87">
        <v>0.12385272955588955</v>
      </c>
      <c r="P38" s="87">
        <v>0.16125949535475934</v>
      </c>
      <c r="Q38" s="87">
        <v>0.35922679429814247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3.4321739052464932E-2</v>
      </c>
      <c r="F39" s="87">
        <v>1.9733681030552775E-2</v>
      </c>
      <c r="G39" s="87">
        <v>0.4304380572427281</v>
      </c>
      <c r="H39" s="87">
        <v>0.34912736519768545</v>
      </c>
      <c r="I39" s="87">
        <v>0.38799918334852296</v>
      </c>
      <c r="J39" s="87">
        <v>0.30453869941812456</v>
      </c>
      <c r="K39" s="87">
        <v>0.14751025719259184</v>
      </c>
      <c r="L39" s="87">
        <v>0.20182640695364734</v>
      </c>
      <c r="M39" s="87">
        <v>0.1168175673212275</v>
      </c>
      <c r="N39" s="87">
        <v>0.11364887737306069</v>
      </c>
      <c r="O39" s="87">
        <v>5.0226979227449529E-2</v>
      </c>
      <c r="P39" s="87">
        <v>5.4267539258784789E-2</v>
      </c>
      <c r="Q39" s="87">
        <v>5.2297390300270301E-2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0.60818479596531883</v>
      </c>
      <c r="K41" s="87">
        <v>0.59055863720647372</v>
      </c>
      <c r="L41" s="87">
        <v>0.58251230416728839</v>
      </c>
      <c r="M41" s="87">
        <v>0.59007147245017189</v>
      </c>
      <c r="N41" s="87">
        <v>0.66477581389148344</v>
      </c>
      <c r="O41" s="87">
        <v>0.75206477550426276</v>
      </c>
      <c r="P41" s="87">
        <v>0.68220307987881501</v>
      </c>
      <c r="Q41" s="87">
        <v>0.5881991012715686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33.353910990007492</v>
      </c>
      <c r="F43" s="87">
        <v>34.948410222423313</v>
      </c>
      <c r="G43" s="87">
        <v>13.044999568243551</v>
      </c>
      <c r="H43" s="87">
        <v>12.365452976019336</v>
      </c>
      <c r="I43" s="87">
        <v>13.283745842322825</v>
      </c>
      <c r="J43" s="87">
        <v>16.126061887278336</v>
      </c>
      <c r="K43" s="87">
        <v>17.212190180526989</v>
      </c>
      <c r="L43" s="87">
        <v>17.027839761288678</v>
      </c>
      <c r="M43" s="87">
        <v>13.804969605767569</v>
      </c>
      <c r="N43" s="87">
        <v>14.444767498679944</v>
      </c>
      <c r="O43" s="87">
        <v>16.6903459906971</v>
      </c>
      <c r="P43" s="87">
        <v>14.906123606176113</v>
      </c>
      <c r="Q43" s="87">
        <v>17.263476390601227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2.6203801794674111</v>
      </c>
      <c r="C45" s="264">
        <v>2.6391931778745903</v>
      </c>
      <c r="D45" s="264">
        <v>2.5546850211802266</v>
      </c>
      <c r="E45" s="264">
        <v>2.651569522526759</v>
      </c>
      <c r="F45" s="264">
        <v>2.6112489592329675</v>
      </c>
      <c r="G45" s="264">
        <v>5.5572418182245036</v>
      </c>
      <c r="H45" s="264">
        <v>5.7263931020234082</v>
      </c>
      <c r="I45" s="264">
        <v>5.5753461856722124</v>
      </c>
      <c r="J45" s="264">
        <v>5.7207775798797709</v>
      </c>
      <c r="K45" s="264">
        <v>4.5966214431226495</v>
      </c>
      <c r="L45" s="264">
        <v>4.9809649363461137</v>
      </c>
      <c r="M45" s="264">
        <v>5.4462112703415926</v>
      </c>
      <c r="N45" s="264">
        <v>5.134741722705658</v>
      </c>
      <c r="O45" s="264">
        <v>4.6512233202183859</v>
      </c>
      <c r="P45" s="264">
        <v>5.0354088649906306</v>
      </c>
      <c r="Q45" s="264">
        <v>4.7188910885600457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35.25539298646423</v>
      </c>
      <c r="C47" s="242">
        <v>35.508508796641685</v>
      </c>
      <c r="D47" s="242">
        <v>34.371510319028772</v>
      </c>
      <c r="E47" s="242">
        <v>35.675023906879169</v>
      </c>
      <c r="F47" s="242">
        <v>35.132538768464201</v>
      </c>
      <c r="G47" s="242">
        <v>74.768823912467141</v>
      </c>
      <c r="H47" s="242">
        <v>77.044636800697504</v>
      </c>
      <c r="I47" s="242">
        <v>75.012405585898222</v>
      </c>
      <c r="J47" s="242">
        <v>76.96908385553732</v>
      </c>
      <c r="K47" s="242">
        <v>61.844344823366427</v>
      </c>
      <c r="L47" s="242">
        <v>67.015419235224371</v>
      </c>
      <c r="M47" s="242">
        <v>73.274985106256182</v>
      </c>
      <c r="N47" s="242">
        <v>69.084378952513632</v>
      </c>
      <c r="O47" s="242">
        <v>62.578975107129317</v>
      </c>
      <c r="P47" s="242">
        <v>67.747924432420447</v>
      </c>
      <c r="Q47" s="242">
        <v>63.489397871007455</v>
      </c>
    </row>
    <row r="49" spans="1:17" ht="12.75" x14ac:dyDescent="0.25">
      <c r="A49" s="98" t="str">
        <f>FBT_fec!$A$81</f>
        <v>Market shares of energy uses (%)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</v>
      </c>
      <c r="C51" s="77">
        <f t="shared" si="0"/>
        <v>0.99999999999999989</v>
      </c>
      <c r="D51" s="77">
        <f t="shared" si="0"/>
        <v>0.99999999999999989</v>
      </c>
      <c r="E51" s="77">
        <f t="shared" si="0"/>
        <v>0.99999999999999989</v>
      </c>
      <c r="F51" s="77">
        <f t="shared" si="0"/>
        <v>0.99999999999999989</v>
      </c>
      <c r="G51" s="77">
        <f t="shared" si="0"/>
        <v>0.99999999999999989</v>
      </c>
      <c r="H51" s="77">
        <f t="shared" si="0"/>
        <v>0.99999999999999978</v>
      </c>
      <c r="I51" s="77">
        <f t="shared" si="0"/>
        <v>1</v>
      </c>
      <c r="J51" s="77">
        <f t="shared" si="0"/>
        <v>1.0000000000000002</v>
      </c>
      <c r="K51" s="77">
        <f t="shared" si="0"/>
        <v>0.99999999999999978</v>
      </c>
      <c r="L51" s="77">
        <f t="shared" si="0"/>
        <v>1</v>
      </c>
      <c r="M51" s="77">
        <f t="shared" si="0"/>
        <v>1</v>
      </c>
      <c r="N51" s="77">
        <f t="shared" si="0"/>
        <v>0.99999999999999989</v>
      </c>
      <c r="O51" s="77">
        <f t="shared" si="0"/>
        <v>1</v>
      </c>
      <c r="P51" s="77">
        <f t="shared" si="0"/>
        <v>1.0000000000000002</v>
      </c>
      <c r="Q51" s="77">
        <f t="shared" si="0"/>
        <v>1</v>
      </c>
    </row>
    <row r="52" spans="1:17" x14ac:dyDescent="0.25">
      <c r="A52" s="132" t="s">
        <v>83</v>
      </c>
      <c r="B52" s="203">
        <f t="shared" ref="B52:Q52" si="1">IF(B$6=0,0,B$6/B$5)</f>
        <v>7.4969785165515763E-3</v>
      </c>
      <c r="C52" s="203">
        <f t="shared" si="1"/>
        <v>7.4969785165515746E-3</v>
      </c>
      <c r="D52" s="203">
        <f t="shared" si="1"/>
        <v>7.4969785165515772E-3</v>
      </c>
      <c r="E52" s="203">
        <f t="shared" si="1"/>
        <v>7.4969785165515746E-3</v>
      </c>
      <c r="F52" s="203">
        <f t="shared" si="1"/>
        <v>7.4969785165515754E-3</v>
      </c>
      <c r="G52" s="203">
        <f t="shared" si="1"/>
        <v>7.4969785165515754E-3</v>
      </c>
      <c r="H52" s="203">
        <f t="shared" si="1"/>
        <v>7.4969785165515754E-3</v>
      </c>
      <c r="I52" s="203">
        <f t="shared" si="1"/>
        <v>7.4969785165515763E-3</v>
      </c>
      <c r="J52" s="203">
        <f t="shared" si="1"/>
        <v>7.496978516551578E-3</v>
      </c>
      <c r="K52" s="203">
        <f t="shared" si="1"/>
        <v>7.4969785165515754E-3</v>
      </c>
      <c r="L52" s="203">
        <f t="shared" si="1"/>
        <v>7.4969785165515772E-3</v>
      </c>
      <c r="M52" s="203">
        <f t="shared" si="1"/>
        <v>7.4969785165515754E-3</v>
      </c>
      <c r="N52" s="203">
        <f t="shared" si="1"/>
        <v>7.4969785165515746E-3</v>
      </c>
      <c r="O52" s="203">
        <f t="shared" si="1"/>
        <v>7.4969785165515772E-3</v>
      </c>
      <c r="P52" s="203">
        <f t="shared" si="1"/>
        <v>7.4969785165515763E-3</v>
      </c>
      <c r="Q52" s="203">
        <f t="shared" si="1"/>
        <v>7.4969785165515763E-3</v>
      </c>
    </row>
    <row r="53" spans="1:17" x14ac:dyDescent="0.25">
      <c r="A53" s="76" t="s">
        <v>82</v>
      </c>
      <c r="B53" s="202">
        <f t="shared" ref="B53:Q53" si="2">IF(B$7=0,0,B$7/B$5)</f>
        <v>8.1488896919038878E-3</v>
      </c>
      <c r="C53" s="202">
        <f t="shared" si="2"/>
        <v>8.1488896919038861E-3</v>
      </c>
      <c r="D53" s="202">
        <f t="shared" si="2"/>
        <v>8.1488896919038878E-3</v>
      </c>
      <c r="E53" s="202">
        <f t="shared" si="2"/>
        <v>8.1488896919038861E-3</v>
      </c>
      <c r="F53" s="202">
        <f t="shared" si="2"/>
        <v>8.1488896919038878E-3</v>
      </c>
      <c r="G53" s="202">
        <f t="shared" si="2"/>
        <v>8.1488896919038861E-3</v>
      </c>
      <c r="H53" s="202">
        <f t="shared" si="2"/>
        <v>8.1488896919038861E-3</v>
      </c>
      <c r="I53" s="202">
        <f t="shared" si="2"/>
        <v>8.1488896919038878E-3</v>
      </c>
      <c r="J53" s="202">
        <f t="shared" si="2"/>
        <v>8.1488896919038895E-3</v>
      </c>
      <c r="K53" s="202">
        <f t="shared" si="2"/>
        <v>8.1488896919038861E-3</v>
      </c>
      <c r="L53" s="202">
        <f t="shared" si="2"/>
        <v>8.1488896919038895E-3</v>
      </c>
      <c r="M53" s="202">
        <f t="shared" si="2"/>
        <v>8.1488896919038861E-3</v>
      </c>
      <c r="N53" s="202">
        <f t="shared" si="2"/>
        <v>8.1488896919038861E-3</v>
      </c>
      <c r="O53" s="202">
        <f t="shared" si="2"/>
        <v>8.1488896919038895E-3</v>
      </c>
      <c r="P53" s="202">
        <f t="shared" si="2"/>
        <v>8.1488896919038878E-3</v>
      </c>
      <c r="Q53" s="202">
        <f t="shared" si="2"/>
        <v>8.1488896919038878E-3</v>
      </c>
    </row>
    <row r="54" spans="1:17" x14ac:dyDescent="0.25">
      <c r="A54" s="76" t="s">
        <v>81</v>
      </c>
      <c r="B54" s="202">
        <f t="shared" ref="B54:Q54" si="3">IF(B$8=0,0,B$8/B$5)</f>
        <v>2.0209246435921639E-2</v>
      </c>
      <c r="C54" s="202">
        <f t="shared" si="3"/>
        <v>2.0209246435921632E-2</v>
      </c>
      <c r="D54" s="202">
        <f t="shared" si="3"/>
        <v>2.0209246435921639E-2</v>
      </c>
      <c r="E54" s="202">
        <f t="shared" si="3"/>
        <v>2.0209246435921636E-2</v>
      </c>
      <c r="F54" s="202">
        <f t="shared" si="3"/>
        <v>2.0209246435921639E-2</v>
      </c>
      <c r="G54" s="202">
        <f t="shared" si="3"/>
        <v>2.0209246435921636E-2</v>
      </c>
      <c r="H54" s="202">
        <f t="shared" si="3"/>
        <v>2.0209246435921636E-2</v>
      </c>
      <c r="I54" s="202">
        <f t="shared" si="3"/>
        <v>2.0209246435921639E-2</v>
      </c>
      <c r="J54" s="202">
        <f t="shared" si="3"/>
        <v>2.0209246435921646E-2</v>
      </c>
      <c r="K54" s="202">
        <f t="shared" si="3"/>
        <v>2.0209246435921636E-2</v>
      </c>
      <c r="L54" s="202">
        <f t="shared" si="3"/>
        <v>2.0209246435921643E-2</v>
      </c>
      <c r="M54" s="202">
        <f t="shared" si="3"/>
        <v>2.0209246435921639E-2</v>
      </c>
      <c r="N54" s="202">
        <f t="shared" si="3"/>
        <v>2.0209246435921632E-2</v>
      </c>
      <c r="O54" s="202">
        <f t="shared" si="3"/>
        <v>2.0209246435921643E-2</v>
      </c>
      <c r="P54" s="202">
        <f t="shared" si="3"/>
        <v>2.0209246435921639E-2</v>
      </c>
      <c r="Q54" s="202">
        <f t="shared" si="3"/>
        <v>2.0209246435921639E-2</v>
      </c>
    </row>
    <row r="55" spans="1:17" x14ac:dyDescent="0.25">
      <c r="A55" s="76" t="s">
        <v>80</v>
      </c>
      <c r="B55" s="202">
        <f t="shared" ref="B55:Q55" si="4">IF(B$9=0,0,B$9/B$5)</f>
        <v>6.1931561658469553E-2</v>
      </c>
      <c r="C55" s="202">
        <f t="shared" si="4"/>
        <v>6.1931561658469532E-2</v>
      </c>
      <c r="D55" s="202">
        <f t="shared" si="4"/>
        <v>6.1931561658469546E-2</v>
      </c>
      <c r="E55" s="202">
        <f t="shared" si="4"/>
        <v>6.1931561658469532E-2</v>
      </c>
      <c r="F55" s="202">
        <f t="shared" si="4"/>
        <v>6.1931561658469539E-2</v>
      </c>
      <c r="G55" s="202">
        <f t="shared" si="4"/>
        <v>6.1931561658469539E-2</v>
      </c>
      <c r="H55" s="202">
        <f t="shared" si="4"/>
        <v>6.1931561658469539E-2</v>
      </c>
      <c r="I55" s="202">
        <f t="shared" si="4"/>
        <v>6.1931561658469546E-2</v>
      </c>
      <c r="J55" s="202">
        <f t="shared" si="4"/>
        <v>6.1931561658469553E-2</v>
      </c>
      <c r="K55" s="202">
        <f t="shared" si="4"/>
        <v>6.1931561658469539E-2</v>
      </c>
      <c r="L55" s="202">
        <f t="shared" si="4"/>
        <v>6.1931561658469553E-2</v>
      </c>
      <c r="M55" s="202">
        <f t="shared" si="4"/>
        <v>6.1931561658469539E-2</v>
      </c>
      <c r="N55" s="202">
        <f t="shared" si="4"/>
        <v>6.1931561658469532E-2</v>
      </c>
      <c r="O55" s="202">
        <f t="shared" si="4"/>
        <v>6.193156165846956E-2</v>
      </c>
      <c r="P55" s="202">
        <f t="shared" si="4"/>
        <v>6.1931561658469539E-2</v>
      </c>
      <c r="Q55" s="202">
        <f t="shared" si="4"/>
        <v>6.1931561658469539E-2</v>
      </c>
    </row>
    <row r="56" spans="1:17" x14ac:dyDescent="0.25">
      <c r="A56" s="129" t="s">
        <v>79</v>
      </c>
      <c r="B56" s="201">
        <f t="shared" ref="B56:Q56" si="5">IF(B$10=0,0,B$10/B$5)</f>
        <v>1.3690134682398531E-2</v>
      </c>
      <c r="C56" s="201">
        <f t="shared" si="5"/>
        <v>1.369013468239853E-2</v>
      </c>
      <c r="D56" s="201">
        <f t="shared" si="5"/>
        <v>1.3690134682398531E-2</v>
      </c>
      <c r="E56" s="201">
        <f t="shared" si="5"/>
        <v>1.3690134682398528E-2</v>
      </c>
      <c r="F56" s="201">
        <f t="shared" si="5"/>
        <v>1.369013468239853E-2</v>
      </c>
      <c r="G56" s="201">
        <f t="shared" si="5"/>
        <v>1.369013468239853E-2</v>
      </c>
      <c r="H56" s="201">
        <f t="shared" si="5"/>
        <v>1.369013468239853E-2</v>
      </c>
      <c r="I56" s="201">
        <f t="shared" si="5"/>
        <v>1.3690134682398531E-2</v>
      </c>
      <c r="J56" s="201">
        <f t="shared" si="5"/>
        <v>1.3690134682398535E-2</v>
      </c>
      <c r="K56" s="201">
        <f t="shared" si="5"/>
        <v>1.369013468239853E-2</v>
      </c>
      <c r="L56" s="201">
        <f t="shared" si="5"/>
        <v>1.3690134682398535E-2</v>
      </c>
      <c r="M56" s="201">
        <f t="shared" si="5"/>
        <v>1.369013468239853E-2</v>
      </c>
      <c r="N56" s="201">
        <f t="shared" si="5"/>
        <v>1.3690134682398528E-2</v>
      </c>
      <c r="O56" s="201">
        <f t="shared" si="5"/>
        <v>1.3690134682398533E-2</v>
      </c>
      <c r="P56" s="201">
        <f t="shared" si="5"/>
        <v>1.3690134682398531E-2</v>
      </c>
      <c r="Q56" s="201">
        <f t="shared" si="5"/>
        <v>1.3690134682398533E-2</v>
      </c>
    </row>
    <row r="57" spans="1:17" x14ac:dyDescent="0.25">
      <c r="A57" s="127" t="s">
        <v>314</v>
      </c>
      <c r="B57" s="200">
        <f t="shared" ref="B57:Q57" si="6">IF(B$15=0,0,B$15/B$5)</f>
        <v>0.82318503429328294</v>
      </c>
      <c r="C57" s="200">
        <f t="shared" si="6"/>
        <v>0.82470456074942922</v>
      </c>
      <c r="D57" s="200">
        <f t="shared" si="6"/>
        <v>0.82623607498764806</v>
      </c>
      <c r="E57" s="200">
        <f t="shared" si="6"/>
        <v>0.77746124395233396</v>
      </c>
      <c r="F57" s="200">
        <f t="shared" si="6"/>
        <v>0.78856752806695207</v>
      </c>
      <c r="G57" s="200">
        <f t="shared" si="6"/>
        <v>0.50010323398691792</v>
      </c>
      <c r="H57" s="200">
        <f t="shared" si="6"/>
        <v>0.4585297128512254</v>
      </c>
      <c r="I57" s="200">
        <f t="shared" si="6"/>
        <v>0.48445002961661277</v>
      </c>
      <c r="J57" s="200">
        <f t="shared" si="6"/>
        <v>0.43936598580287384</v>
      </c>
      <c r="K57" s="200">
        <f t="shared" si="6"/>
        <v>0.55696386379811003</v>
      </c>
      <c r="L57" s="200">
        <f t="shared" si="6"/>
        <v>0.53527050577352975</v>
      </c>
      <c r="M57" s="200">
        <f t="shared" si="6"/>
        <v>0.45833262759433546</v>
      </c>
      <c r="N57" s="200">
        <f t="shared" si="6"/>
        <v>0.47194191493654919</v>
      </c>
      <c r="O57" s="200">
        <f t="shared" si="6"/>
        <v>0.53785395980153505</v>
      </c>
      <c r="P57" s="200">
        <f t="shared" si="6"/>
        <v>0.49556051952193592</v>
      </c>
      <c r="Q57" s="200">
        <f t="shared" si="6"/>
        <v>0.51537841137661589</v>
      </c>
    </row>
    <row r="58" spans="1:17" x14ac:dyDescent="0.25">
      <c r="A58" s="127" t="s">
        <v>313</v>
      </c>
      <c r="B58" s="200">
        <f t="shared" ref="B58:Q58" si="7">IF(B$26=0,0,B$26/B$5)</f>
        <v>2.9228703390337295E-2</v>
      </c>
      <c r="C58" s="200">
        <f t="shared" si="7"/>
        <v>2.8548950675100632E-2</v>
      </c>
      <c r="D58" s="200">
        <f t="shared" si="7"/>
        <v>2.7863835284288065E-2</v>
      </c>
      <c r="E58" s="200">
        <f t="shared" si="7"/>
        <v>2.7731491203905258E-2</v>
      </c>
      <c r="F58" s="200">
        <f t="shared" si="7"/>
        <v>2.6075901759097336E-2</v>
      </c>
      <c r="G58" s="200">
        <f t="shared" si="7"/>
        <v>0.14037983515167843</v>
      </c>
      <c r="H58" s="200">
        <f t="shared" si="7"/>
        <v>0.15182689161154506</v>
      </c>
      <c r="I58" s="200">
        <f t="shared" si="7"/>
        <v>0.13805470699355207</v>
      </c>
      <c r="J58" s="200">
        <f t="shared" si="7"/>
        <v>0.11599739719743871</v>
      </c>
      <c r="K58" s="200">
        <f t="shared" si="7"/>
        <v>8.8510802468700675E-2</v>
      </c>
      <c r="L58" s="200">
        <f t="shared" si="7"/>
        <v>9.6750524899721288E-2</v>
      </c>
      <c r="M58" s="200">
        <f t="shared" si="7"/>
        <v>0.129337716902308</v>
      </c>
      <c r="N58" s="200">
        <f t="shared" si="7"/>
        <v>0.11674560352925202</v>
      </c>
      <c r="O58" s="200">
        <f t="shared" si="7"/>
        <v>9.2195863352805704E-2</v>
      </c>
      <c r="P58" s="200">
        <f t="shared" si="7"/>
        <v>0.11125905732298165</v>
      </c>
      <c r="Q58" s="200">
        <f t="shared" si="7"/>
        <v>9.0224965277735256E-2</v>
      </c>
    </row>
    <row r="59" spans="1:17" x14ac:dyDescent="0.25">
      <c r="A59" s="127" t="s">
        <v>312</v>
      </c>
      <c r="B59" s="200">
        <f t="shared" ref="B59:Q59" si="8">IF(B$27=0,0,B$27/B$5)</f>
        <v>2.4981797769519057E-3</v>
      </c>
      <c r="C59" s="200">
        <f t="shared" si="8"/>
        <v>2.4400812542821051E-3</v>
      </c>
      <c r="D59" s="200">
        <f t="shared" si="8"/>
        <v>2.3815243832724839E-3</v>
      </c>
      <c r="E59" s="200">
        <f t="shared" si="8"/>
        <v>5.1440887324920061E-2</v>
      </c>
      <c r="F59" s="200">
        <f t="shared" si="8"/>
        <v>4.3894022108936323E-2</v>
      </c>
      <c r="G59" s="200">
        <f t="shared" si="8"/>
        <v>8.661165358386673E-2</v>
      </c>
      <c r="H59" s="200">
        <f t="shared" si="8"/>
        <v>0.1035746837401909</v>
      </c>
      <c r="I59" s="200">
        <f t="shared" si="8"/>
        <v>0.10726374528927544</v>
      </c>
      <c r="J59" s="200">
        <f t="shared" si="8"/>
        <v>0.19976969408527601</v>
      </c>
      <c r="K59" s="200">
        <f t="shared" si="8"/>
        <v>0.14126636096249812</v>
      </c>
      <c r="L59" s="200">
        <f t="shared" si="8"/>
        <v>0.14524480552682892</v>
      </c>
      <c r="M59" s="200">
        <f t="shared" si="8"/>
        <v>0.15212215787264718</v>
      </c>
      <c r="N59" s="200">
        <f t="shared" si="8"/>
        <v>0.165585165811345</v>
      </c>
      <c r="O59" s="200">
        <f t="shared" si="8"/>
        <v>0.15245360309707839</v>
      </c>
      <c r="P59" s="200">
        <f t="shared" si="8"/>
        <v>0.1537623094509023</v>
      </c>
      <c r="Q59" s="200">
        <f t="shared" si="8"/>
        <v>0.17916646523385288</v>
      </c>
    </row>
    <row r="60" spans="1:17" x14ac:dyDescent="0.25">
      <c r="A60" s="142" t="s">
        <v>318</v>
      </c>
      <c r="B60" s="199">
        <f t="shared" ref="B60:Q60" si="9">IF(B$28=0,0,B$28/B$5)</f>
        <v>0</v>
      </c>
      <c r="C60" s="199">
        <f t="shared" si="9"/>
        <v>0</v>
      </c>
      <c r="D60" s="199">
        <f t="shared" si="9"/>
        <v>0</v>
      </c>
      <c r="E60" s="199">
        <f t="shared" si="9"/>
        <v>1.9225248878270575E-2</v>
      </c>
      <c r="F60" s="199">
        <f t="shared" si="9"/>
        <v>1.1819887033637932E-2</v>
      </c>
      <c r="G60" s="199">
        <f t="shared" si="9"/>
        <v>4.4767951551937489E-2</v>
      </c>
      <c r="H60" s="199">
        <f t="shared" si="9"/>
        <v>6.0752600814255951E-2</v>
      </c>
      <c r="I60" s="199">
        <f t="shared" si="9"/>
        <v>6.5618772159750163E-2</v>
      </c>
      <c r="J60" s="199">
        <f t="shared" si="9"/>
        <v>0.16000996110926469</v>
      </c>
      <c r="K60" s="199">
        <f t="shared" si="9"/>
        <v>0.10385590958723366</v>
      </c>
      <c r="L60" s="199">
        <f t="shared" si="9"/>
        <v>0.10713010437113531</v>
      </c>
      <c r="M60" s="199">
        <f t="shared" si="9"/>
        <v>0.11122222663126242</v>
      </c>
      <c r="N60" s="199">
        <f t="shared" si="9"/>
        <v>0.12576148357620431</v>
      </c>
      <c r="O60" s="199">
        <f t="shared" si="9"/>
        <v>0.11472818925308696</v>
      </c>
      <c r="P60" s="199">
        <f t="shared" si="9"/>
        <v>0.11440756278894712</v>
      </c>
      <c r="Q60" s="199">
        <f t="shared" si="9"/>
        <v>0.14160950421679058</v>
      </c>
    </row>
    <row r="61" spans="1:17" x14ac:dyDescent="0.25">
      <c r="A61" s="142" t="s">
        <v>317</v>
      </c>
      <c r="B61" s="199">
        <f t="shared" ref="B61:Q61" si="10">IF(B$34=0,0,B$34/B$5)</f>
        <v>0</v>
      </c>
      <c r="C61" s="199">
        <f t="shared" si="10"/>
        <v>0</v>
      </c>
      <c r="D61" s="199">
        <f t="shared" si="10"/>
        <v>0</v>
      </c>
      <c r="E61" s="199">
        <f t="shared" si="10"/>
        <v>2.9845425523238784E-2</v>
      </c>
      <c r="F61" s="199">
        <f t="shared" si="10"/>
        <v>2.9845425523238791E-2</v>
      </c>
      <c r="G61" s="199">
        <f t="shared" si="10"/>
        <v>2.9845425523238784E-2</v>
      </c>
      <c r="H61" s="199">
        <f t="shared" si="10"/>
        <v>2.9845425523238784E-2</v>
      </c>
      <c r="I61" s="199">
        <f t="shared" si="10"/>
        <v>2.9845425523238794E-2</v>
      </c>
      <c r="J61" s="199">
        <f t="shared" si="10"/>
        <v>2.9845425523238787E-2</v>
      </c>
      <c r="K61" s="199">
        <f t="shared" si="10"/>
        <v>2.9845425523238781E-2</v>
      </c>
      <c r="L61" s="199">
        <f t="shared" si="10"/>
        <v>2.9845425523238794E-2</v>
      </c>
      <c r="M61" s="199">
        <f t="shared" si="10"/>
        <v>2.9845425523238781E-2</v>
      </c>
      <c r="N61" s="199">
        <f t="shared" si="10"/>
        <v>2.9845425523238781E-2</v>
      </c>
      <c r="O61" s="199">
        <f t="shared" si="10"/>
        <v>2.9845425523238794E-2</v>
      </c>
      <c r="P61" s="199">
        <f t="shared" si="10"/>
        <v>2.9845425523238787E-2</v>
      </c>
      <c r="Q61" s="199">
        <f t="shared" si="10"/>
        <v>2.9845425523238794E-2</v>
      </c>
    </row>
    <row r="62" spans="1:17" x14ac:dyDescent="0.25">
      <c r="A62" s="142" t="s">
        <v>316</v>
      </c>
      <c r="B62" s="199">
        <f t="shared" ref="B62:Q62" si="11">IF(B$45=0,0,B$45/B$5)</f>
        <v>2.4981797769519057E-3</v>
      </c>
      <c r="C62" s="199">
        <f t="shared" si="11"/>
        <v>2.4400812542821051E-3</v>
      </c>
      <c r="D62" s="199">
        <f t="shared" si="11"/>
        <v>2.3815243832724839E-3</v>
      </c>
      <c r="E62" s="199">
        <f t="shared" si="11"/>
        <v>2.3702129234107056E-3</v>
      </c>
      <c r="F62" s="199">
        <f t="shared" si="11"/>
        <v>2.2287095520596013E-3</v>
      </c>
      <c r="G62" s="199">
        <f t="shared" si="11"/>
        <v>1.1998276508690462E-2</v>
      </c>
      <c r="H62" s="199">
        <f t="shared" si="11"/>
        <v>1.2976657402696158E-2</v>
      </c>
      <c r="I62" s="199">
        <f t="shared" si="11"/>
        <v>1.1799547606286502E-2</v>
      </c>
      <c r="J62" s="199">
        <f t="shared" si="11"/>
        <v>9.9143074527725389E-3</v>
      </c>
      <c r="K62" s="199">
        <f t="shared" si="11"/>
        <v>7.5650258520256978E-3</v>
      </c>
      <c r="L62" s="199">
        <f t="shared" si="11"/>
        <v>8.269275632454812E-3</v>
      </c>
      <c r="M62" s="199">
        <f t="shared" si="11"/>
        <v>1.1054505718145981E-2</v>
      </c>
      <c r="N62" s="199">
        <f t="shared" si="11"/>
        <v>9.9782567119018825E-3</v>
      </c>
      <c r="O62" s="199">
        <f t="shared" si="11"/>
        <v>7.8799883207526251E-3</v>
      </c>
      <c r="P62" s="199">
        <f t="shared" si="11"/>
        <v>9.5093211387163798E-3</v>
      </c>
      <c r="Q62" s="199">
        <f t="shared" si="11"/>
        <v>7.7115354938235266E-3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3.3611271554182635E-2</v>
      </c>
      <c r="C64" s="276">
        <f t="shared" si="13"/>
        <v>3.28295963359427E-2</v>
      </c>
      <c r="D64" s="276">
        <f t="shared" si="13"/>
        <v>3.2041754359546169E-2</v>
      </c>
      <c r="E64" s="276">
        <f t="shared" si="13"/>
        <v>3.1889566533595405E-2</v>
      </c>
      <c r="F64" s="276">
        <f t="shared" si="13"/>
        <v>2.9985737079769082E-2</v>
      </c>
      <c r="G64" s="276">
        <f t="shared" si="13"/>
        <v>0.16142846629229171</v>
      </c>
      <c r="H64" s="276">
        <f t="shared" si="13"/>
        <v>0.17459190081179327</v>
      </c>
      <c r="I64" s="276">
        <f t="shared" si="13"/>
        <v>0.15875470711531445</v>
      </c>
      <c r="J64" s="276">
        <f t="shared" si="13"/>
        <v>0.13339011192916639</v>
      </c>
      <c r="K64" s="276">
        <f t="shared" si="13"/>
        <v>0.10178216178544576</v>
      </c>
      <c r="L64" s="276">
        <f t="shared" si="13"/>
        <v>0.11125735281467491</v>
      </c>
      <c r="M64" s="276">
        <f t="shared" si="13"/>
        <v>0.14873068664546413</v>
      </c>
      <c r="N64" s="276">
        <f t="shared" si="13"/>
        <v>0.13425050473760858</v>
      </c>
      <c r="O64" s="276">
        <f t="shared" si="13"/>
        <v>0.10601976276333577</v>
      </c>
      <c r="P64" s="276">
        <f t="shared" si="13"/>
        <v>0.12794130271893511</v>
      </c>
      <c r="Q64" s="276">
        <f t="shared" si="13"/>
        <v>0.10375334712655085</v>
      </c>
    </row>
    <row r="66" spans="1:17" ht="12.75" x14ac:dyDescent="0.25">
      <c r="A66" s="98" t="str">
        <f>FBT_fec!$A$110</f>
        <v>Energy intensity (toe/physical output index)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 t="shared" ref="B68:Q68" si="14">SUM(B$69:B$77)</f>
        <v>250.60918144223012</v>
      </c>
      <c r="C68" s="230">
        <f t="shared" si="14"/>
        <v>247.28701885220912</v>
      </c>
      <c r="D68" s="230">
        <f t="shared" si="14"/>
        <v>247.39805042272013</v>
      </c>
      <c r="E68" s="230">
        <f t="shared" si="14"/>
        <v>251.1455169883013</v>
      </c>
      <c r="F68" s="230">
        <f t="shared" si="14"/>
        <v>251.07219869970857</v>
      </c>
      <c r="G68" s="230">
        <f t="shared" si="14"/>
        <v>234.08987507431112</v>
      </c>
      <c r="H68" s="230">
        <f t="shared" si="14"/>
        <v>232.91513714178461</v>
      </c>
      <c r="I68" s="230">
        <f t="shared" si="14"/>
        <v>235.1087245515576</v>
      </c>
      <c r="J68" s="230">
        <f t="shared" si="14"/>
        <v>240.18324641806996</v>
      </c>
      <c r="K68" s="230">
        <f t="shared" si="14"/>
        <v>242.83343180573988</v>
      </c>
      <c r="L68" s="230">
        <f t="shared" si="14"/>
        <v>241.63841009510512</v>
      </c>
      <c r="M68" s="230">
        <f t="shared" si="14"/>
        <v>236.79270384607861</v>
      </c>
      <c r="N68" s="230">
        <f t="shared" si="14"/>
        <v>238.83562963702178</v>
      </c>
      <c r="O68" s="230">
        <f t="shared" si="14"/>
        <v>242.15443579948541</v>
      </c>
      <c r="P68" s="230">
        <f t="shared" si="14"/>
        <v>239.39535773819836</v>
      </c>
      <c r="Q68" s="230">
        <f t="shared" si="14"/>
        <v>229.28916655045319</v>
      </c>
    </row>
    <row r="69" spans="1:17" x14ac:dyDescent="0.25">
      <c r="A69" s="132" t="s">
        <v>83</v>
      </c>
      <c r="B69" s="275">
        <f>IF(B$6=0,0,B$6/WWP!B$5*1000)</f>
        <v>1.8788116493229752</v>
      </c>
      <c r="C69" s="275">
        <f>IF(C$6=0,0,C$6/WWP!C$5*1000)</f>
        <v>1.8539054677570963</v>
      </c>
      <c r="D69" s="275">
        <f>IF(D$6=0,0,D$6/WWP!D$5*1000)</f>
        <v>1.8547378690558767</v>
      </c>
      <c r="E69" s="275">
        <f>IF(E$6=0,0,E$6/WWP!E$5*1000)</f>
        <v>1.8828325453895336</v>
      </c>
      <c r="F69" s="275">
        <f>IF(F$6=0,0,F$6/WWP!F$5*1000)</f>
        <v>1.8822828797550835</v>
      </c>
      <c r="G69" s="275">
        <f>IF(G$6=0,0,G$6/WWP!G$5*1000)</f>
        <v>1.7549667643743525</v>
      </c>
      <c r="H69" s="275">
        <f>IF(H$6=0,0,H$6/WWP!H$5*1000)</f>
        <v>1.7461597793316237</v>
      </c>
      <c r="I69" s="275">
        <f>IF(I$6=0,0,I$6/WWP!I$5*1000)</f>
        <v>1.7626050570168694</v>
      </c>
      <c r="J69" s="275">
        <f>IF(J$6=0,0,J$6/WWP!J$5*1000)</f>
        <v>1.8006486384318838</v>
      </c>
      <c r="K69" s="275">
        <f>IF(K$6=0,0,K$6/WWP!K$5*1000)</f>
        <v>1.8205170213481243</v>
      </c>
      <c r="L69" s="275">
        <f>IF(L$6=0,0,L$6/WWP!L$5*1000)</f>
        <v>1.8115579692566826</v>
      </c>
      <c r="M69" s="275">
        <f>IF(M$6=0,0,M$6/WWP!M$5*1000)</f>
        <v>1.7752298136102107</v>
      </c>
      <c r="N69" s="275">
        <f>IF(N$6=0,0,N$6/WWP!N$5*1000)</f>
        <v>1.7905455843758207</v>
      </c>
      <c r="O69" s="275">
        <f>IF(O$6=0,0,O$6/WWP!O$5*1000)</f>
        <v>1.8154266028764103</v>
      </c>
      <c r="P69" s="275">
        <f>IF(P$6=0,0,P$6/WWP!P$5*1000)</f>
        <v>1.7947418539254516</v>
      </c>
      <c r="Q69" s="275">
        <f>IF(Q$6=0,0,Q$6/WWP!Q$5*1000)</f>
        <v>1.7189759557067641</v>
      </c>
    </row>
    <row r="70" spans="1:17" x14ac:dyDescent="0.25">
      <c r="A70" s="76" t="s">
        <v>82</v>
      </c>
      <c r="B70" s="274">
        <f>IF(B$7=0,0,B$7/WWP!B$5*1000)</f>
        <v>2.0421865753510597</v>
      </c>
      <c r="C70" s="274">
        <f>IF(C$7=0,0,C$7/WWP!C$5*1000)</f>
        <v>2.0151146388664092</v>
      </c>
      <c r="D70" s="274">
        <f>IF(D$7=0,0,D$7/WWP!D$5*1000)</f>
        <v>2.0160194228868229</v>
      </c>
      <c r="E70" s="274">
        <f>IF(E$7=0,0,E$7/WWP!E$5*1000)</f>
        <v>2.0465571145538406</v>
      </c>
      <c r="F70" s="274">
        <f>IF(F$7=0,0,F$7/WWP!F$5*1000)</f>
        <v>2.0459596519076997</v>
      </c>
      <c r="G70" s="274">
        <f>IF(G$7=0,0,G$7/WWP!G$5*1000)</f>
        <v>1.9075725699721224</v>
      </c>
      <c r="H70" s="274">
        <f>IF(H$7=0,0,H$7/WWP!H$5*1000)</f>
        <v>1.8979997601430691</v>
      </c>
      <c r="I70" s="274">
        <f>IF(I$7=0,0,I$7/WWP!I$5*1000)</f>
        <v>1.9158750619748581</v>
      </c>
      <c r="J70" s="274">
        <f>IF(J$7=0,0,J$7/WWP!J$5*1000)</f>
        <v>1.9572267809042219</v>
      </c>
      <c r="K70" s="274">
        <f>IF(K$7=0,0,K$7/WWP!K$5*1000)</f>
        <v>1.978822849291439</v>
      </c>
      <c r="L70" s="274">
        <f>IF(L$7=0,0,L$7/WWP!L$5*1000)</f>
        <v>1.9690847491920469</v>
      </c>
      <c r="M70" s="274">
        <f>IF(M$7=0,0,M$7/WWP!M$5*1000)</f>
        <v>1.9295976234893597</v>
      </c>
      <c r="N70" s="274">
        <f>IF(N$7=0,0,N$7/WWP!N$5*1000)</f>
        <v>1.9462452004085011</v>
      </c>
      <c r="O70" s="274">
        <f>IF(O$7=0,0,O$7/WWP!O$5*1000)</f>
        <v>1.9732897857352287</v>
      </c>
      <c r="P70" s="274">
        <f>IF(P$7=0,0,P$7/WWP!P$5*1000)</f>
        <v>1.9508063629624477</v>
      </c>
      <c r="Q70" s="274">
        <f>IF(Q$7=0,0,Q$7/WWP!Q$5*1000)</f>
        <v>1.8684521257682221</v>
      </c>
    </row>
    <row r="71" spans="1:17" x14ac:dyDescent="0.25">
      <c r="A71" s="76" t="s">
        <v>81</v>
      </c>
      <c r="B71" s="274">
        <f>IF(B$8=0,0,B$8/WWP!B$5*1000)</f>
        <v>5.0646227068706287</v>
      </c>
      <c r="C71" s="274">
        <f>IF(C$8=0,0,C$8/WWP!C$5*1000)</f>
        <v>4.9974843043886938</v>
      </c>
      <c r="D71" s="274">
        <f>IF(D$8=0,0,D$8/WWP!D$5*1000)</f>
        <v>4.9997281687593187</v>
      </c>
      <c r="E71" s="274">
        <f>IF(E$8=0,0,E$8/WWP!E$5*1000)</f>
        <v>5.075461644093525</v>
      </c>
      <c r="F71" s="274">
        <f>IF(F$8=0,0,F$8/WWP!F$5*1000)</f>
        <v>5.0739799367310949</v>
      </c>
      <c r="G71" s="274">
        <f>IF(G$8=0,0,G$8/WWP!G$5*1000)</f>
        <v>4.730779973530864</v>
      </c>
      <c r="H71" s="274">
        <f>IF(H$8=0,0,H$8/WWP!H$5*1000)</f>
        <v>4.7070394051548101</v>
      </c>
      <c r="I71" s="274">
        <f>IF(I$8=0,0,I$8/WWP!I$5*1000)</f>
        <v>4.751370153697648</v>
      </c>
      <c r="J71" s="274">
        <f>IF(J$8=0,0,J$8/WWP!J$5*1000)</f>
        <v>4.8539224166424697</v>
      </c>
      <c r="K71" s="274">
        <f>IF(K$8=0,0,K$8/WWP!K$5*1000)</f>
        <v>4.9074806662427699</v>
      </c>
      <c r="L71" s="274">
        <f>IF(L$8=0,0,L$8/WWP!L$5*1000)</f>
        <v>4.8833301779962746</v>
      </c>
      <c r="M71" s="274">
        <f>IF(M$8=0,0,M$8/WWP!M$5*1000)</f>
        <v>4.7854021062536116</v>
      </c>
      <c r="N71" s="274">
        <f>IF(N$8=0,0,N$8/WWP!N$5*1000)</f>
        <v>4.8266880970130819</v>
      </c>
      <c r="O71" s="274">
        <f>IF(O$8=0,0,O$8/WWP!O$5*1000)</f>
        <v>4.8937586686233665</v>
      </c>
      <c r="P71" s="274">
        <f>IF(P$8=0,0,P$8/WWP!P$5*1000)</f>
        <v>4.8379997801468697</v>
      </c>
      <c r="Q71" s="274">
        <f>IF(Q$8=0,0,Q$8/WWP!Q$5*1000)</f>
        <v>4.6337612719051906</v>
      </c>
    </row>
    <row r="72" spans="1:17" x14ac:dyDescent="0.25">
      <c r="A72" s="76" t="s">
        <v>80</v>
      </c>
      <c r="B72" s="274">
        <f>IF(B$9=0,0,B$9/WWP!B$5*1000)</f>
        <v>15.520617972668058</v>
      </c>
      <c r="C72" s="274">
        <f>IF(C$9=0,0,C$9/WWP!C$5*1000)</f>
        <v>15.314871255384711</v>
      </c>
      <c r="D72" s="274">
        <f>IF(D$9=0,0,D$9/WWP!D$5*1000)</f>
        <v>15.321747613939849</v>
      </c>
      <c r="E72" s="274">
        <f>IF(E$9=0,0,E$9/WWP!E$5*1000)</f>
        <v>15.55383407060919</v>
      </c>
      <c r="F72" s="274">
        <f>IF(F$9=0,0,F$9/WWP!F$5*1000)</f>
        <v>15.549293354498516</v>
      </c>
      <c r="G72" s="274">
        <f>IF(G$9=0,0,G$9/WWP!G$5*1000)</f>
        <v>14.49755153178813</v>
      </c>
      <c r="H72" s="274">
        <f>IF(H$9=0,0,H$9/WWP!H$5*1000)</f>
        <v>14.424798177087325</v>
      </c>
      <c r="I72" s="274">
        <f>IF(I$9=0,0,I$9/WWP!I$5*1000)</f>
        <v>14.560650471008923</v>
      </c>
      <c r="J72" s="274">
        <f>IF(J$9=0,0,J$9/WWP!J$5*1000)</f>
        <v>14.874923534872083</v>
      </c>
      <c r="K72" s="274">
        <f>IF(K$9=0,0,K$9/WWP!K$5*1000)</f>
        <v>15.039053654614941</v>
      </c>
      <c r="L72" s="274">
        <f>IF(L$9=0,0,L$9/WWP!L$5*1000)</f>
        <v>14.965044093859552</v>
      </c>
      <c r="M72" s="274">
        <f>IF(M$9=0,0,M$9/WWP!M$5*1000)</f>
        <v>14.664941938519133</v>
      </c>
      <c r="N72" s="274">
        <f>IF(N$9=0,0,N$9/WWP!N$5*1000)</f>
        <v>14.791463523104607</v>
      </c>
      <c r="O72" s="274">
        <f>IF(O$9=0,0,O$9/WWP!O$5*1000)</f>
        <v>14.997002371587737</v>
      </c>
      <c r="P72" s="274">
        <f>IF(P$9=0,0,P$9/WWP!P$5*1000)</f>
        <v>14.826128358514602</v>
      </c>
      <c r="Q72" s="274">
        <f>IF(Q$9=0,0,Q$9/WWP!Q$5*1000)</f>
        <v>14.200236155838486</v>
      </c>
    </row>
    <row r="73" spans="1:17" x14ac:dyDescent="0.25">
      <c r="A73" s="129" t="s">
        <v>79</v>
      </c>
      <c r="B73" s="273">
        <f>IF(B$10=0,0,B$10/WWP!B$5*1000)</f>
        <v>3.4308734465897808</v>
      </c>
      <c r="C73" s="273">
        <f>IF(C$10=0,0,C$10/WWP!C$5*1000)</f>
        <v>3.3853925932955677</v>
      </c>
      <c r="D73" s="273">
        <f>IF(D$10=0,0,D$10/WWP!D$5*1000)</f>
        <v>3.3869126304498618</v>
      </c>
      <c r="E73" s="273">
        <f>IF(E$10=0,0,E$10/WWP!E$5*1000)</f>
        <v>3.4382159524504523</v>
      </c>
      <c r="F73" s="273">
        <f>IF(F$10=0,0,F$10/WWP!F$5*1000)</f>
        <v>3.4372122152049354</v>
      </c>
      <c r="G73" s="273">
        <f>IF(G$10=0,0,G$10/WWP!G$5*1000)</f>
        <v>3.204721917553166</v>
      </c>
      <c r="H73" s="273">
        <f>IF(H$10=0,0,H$10/WWP!H$5*1000)</f>
        <v>3.1886395970403565</v>
      </c>
      <c r="I73" s="273">
        <f>IF(I$10=0,0,I$10/WWP!I$5*1000)</f>
        <v>3.2186701041177619</v>
      </c>
      <c r="J73" s="273">
        <f>IF(J$10=0,0,J$10/WWP!J$5*1000)</f>
        <v>3.2881409919190925</v>
      </c>
      <c r="K73" s="273">
        <f>IF(K$10=0,0,K$10/WWP!K$5*1000)</f>
        <v>3.3244223868096188</v>
      </c>
      <c r="L73" s="273">
        <f>IF(L$10=0,0,L$10/WWP!L$5*1000)</f>
        <v>3.3080623786426382</v>
      </c>
      <c r="M73" s="273">
        <f>IF(M$10=0,0,M$10/WWP!M$5*1000)</f>
        <v>3.2417240074621243</v>
      </c>
      <c r="N73" s="273">
        <f>IF(N$10=0,0,N$10/WWP!N$5*1000)</f>
        <v>3.2696919366862818</v>
      </c>
      <c r="O73" s="273">
        <f>IF(O$10=0,0,O$10/WWP!O$5*1000)</f>
        <v>3.3151268400351839</v>
      </c>
      <c r="P73" s="273">
        <f>IF(P$10=0,0,P$10/WWP!P$5*1000)</f>
        <v>3.2773546897769119</v>
      </c>
      <c r="Q73" s="273">
        <f>IF(Q$10=0,0,Q$10/WWP!Q$5*1000)</f>
        <v>3.1389995712906131</v>
      </c>
    </row>
    <row r="74" spans="1:17" x14ac:dyDescent="0.25">
      <c r="A74" s="127" t="s">
        <v>314</v>
      </c>
      <c r="B74" s="296">
        <f>IF(B$15=0,0,B$15/WWP!B$5*1000)</f>
        <v>206.29772761973376</v>
      </c>
      <c r="C74" s="296">
        <f>IF(C$15=0,0,C$15/WWP!C$5*1000)</f>
        <v>203.93873226154699</v>
      </c>
      <c r="D74" s="296">
        <f>IF(D$15=0,0,D$15/WWP!D$5*1000)</f>
        <v>204.40919414086454</v>
      </c>
      <c r="E74" s="296">
        <f>IF(E$15=0,0,E$15/WWP!E$5*1000)</f>
        <v>195.25590605077676</v>
      </c>
      <c r="F74" s="296">
        <f>IF(F$15=0,0,F$15/WWP!F$5*1000)</f>
        <v>197.9873830949638</v>
      </c>
      <c r="G74" s="296">
        <f>IF(G$15=0,0,G$15/WWP!G$5*1000)</f>
        <v>117.06910356825662</v>
      </c>
      <c r="H74" s="296">
        <f>IF(H$15=0,0,H$15/WWP!H$5*1000)</f>
        <v>106.79851095232631</v>
      </c>
      <c r="I74" s="296">
        <f>IF(I$15=0,0,I$15/WWP!I$5*1000)</f>
        <v>113.89842857212615</v>
      </c>
      <c r="J74" s="296">
        <f>IF(J$15=0,0,J$15/WWP!J$5*1000)</f>
        <v>105.52834883580987</v>
      </c>
      <c r="K74" s="296">
        <f>IF(K$15=0,0,K$15/WWP!K$5*1000)</f>
        <v>135.24944643787978</v>
      </c>
      <c r="L74" s="296">
        <f>IF(L$15=0,0,L$15/WWP!L$5*1000)</f>
        <v>129.3419139859185</v>
      </c>
      <c r="M74" s="296">
        <f>IF(M$15=0,0,M$15/WWP!M$5*1000)</f>
        <v>108.52982214894051</v>
      </c>
      <c r="N74" s="296">
        <f>IF(N$15=0,0,N$15/WWP!N$5*1000)</f>
        <v>112.7165444059725</v>
      </c>
      <c r="O74" s="296">
        <f>IF(O$15=0,0,O$15/WWP!O$5*1000)</f>
        <v>130.24372217825982</v>
      </c>
      <c r="P74" s="296">
        <f>IF(P$15=0,0,P$15/WWP!P$5*1000)</f>
        <v>118.63488785188125</v>
      </c>
      <c r="Q74" s="296">
        <f>IF(Q$15=0,0,Q$15/WWP!Q$5*1000)</f>
        <v>118.17068640264087</v>
      </c>
    </row>
    <row r="75" spans="1:17" x14ac:dyDescent="0.25">
      <c r="A75" s="127" t="s">
        <v>313</v>
      </c>
      <c r="B75" s="296">
        <f>IF(B$26=0,0,B$26/WWP!B$5*1000)</f>
        <v>7.3249814312701655</v>
      </c>
      <c r="C75" s="296">
        <f>IF(C$26=0,0,C$26/WWP!C$5*1000)</f>
        <v>7.0597849038043998</v>
      </c>
      <c r="D75" s="296">
        <f>IF(D$26=0,0,D$26/WWP!D$5*1000)</f>
        <v>6.8934585266326671</v>
      </c>
      <c r="E75" s="296">
        <f>IF(E$26=0,0,E$26/WWP!E$5*1000)</f>
        <v>6.9646396952613161</v>
      </c>
      <c r="F75" s="296">
        <f>IF(F$26=0,0,F$26/WWP!F$5*1000)</f>
        <v>6.5469339877341666</v>
      </c>
      <c r="G75" s="296">
        <f>IF(G$26=0,0,G$26/WWP!G$5*1000)</f>
        <v>32.861498073608793</v>
      </c>
      <c r="H75" s="296">
        <f>IF(H$26=0,0,H$26/WWP!H$5*1000)</f>
        <v>35.36278128151389</v>
      </c>
      <c r="I75" s="296">
        <f>IF(I$26=0,0,I$26/WWP!I$5*1000)</f>
        <v>32.457866079593032</v>
      </c>
      <c r="J75" s="296">
        <f>IF(J$26=0,0,J$26/WWP!J$5*1000)</f>
        <v>27.860631434927157</v>
      </c>
      <c r="K75" s="296">
        <f>IF(K$26=0,0,K$26/WWP!K$5*1000)</f>
        <v>21.493381915354544</v>
      </c>
      <c r="L75" s="296">
        <f>IF(L$26=0,0,L$26/WWP!L$5*1000)</f>
        <v>23.378643012635528</v>
      </c>
      <c r="M75" s="296">
        <f>IF(M$26=0,0,M$26/WWP!M$5*1000)</f>
        <v>30.626227694576166</v>
      </c>
      <c r="N75" s="296">
        <f>IF(N$26=0,0,N$26/WWP!N$5*1000)</f>
        <v>27.883009726263019</v>
      </c>
      <c r="O75" s="296">
        <f>IF(O$26=0,0,O$26/WWP!O$5*1000)</f>
        <v>22.325637273245118</v>
      </c>
      <c r="P75" s="296">
        <f>IF(P$26=0,0,P$26/WWP!P$5*1000)</f>
        <v>26.634901829449905</v>
      </c>
      <c r="Q75" s="296">
        <f>IF(Q$26=0,0,Q$26/WWP!Q$5*1000)</f>
        <v>20.687607090575494</v>
      </c>
    </row>
    <row r="76" spans="1:17" x14ac:dyDescent="0.25">
      <c r="A76" s="127" t="s">
        <v>312</v>
      </c>
      <c r="B76" s="296">
        <f>IF(B$27=0,0,B$27/WWP!B$5*1000)</f>
        <v>0.62606678899745005</v>
      </c>
      <c r="C76" s="296">
        <f>IF(C$27=0,0,C$27/WWP!C$5*1000)</f>
        <v>0.60340041912858111</v>
      </c>
      <c r="D76" s="296">
        <f>IF(D$27=0,0,D$27/WWP!D$5*1000)</f>
        <v>0.5891844894557835</v>
      </c>
      <c r="E76" s="296">
        <f>IF(E$27=0,0,E$27/WWP!E$5*1000)</f>
        <v>12.919148241554005</v>
      </c>
      <c r="F76" s="296">
        <f>IF(F$27=0,0,F$27/WWP!F$5*1000)</f>
        <v>11.02056864066426</v>
      </c>
      <c r="G76" s="296">
        <f>IF(G$27=0,0,G$27/WWP!G$5*1000)</f>
        <v>20.274911167426875</v>
      </c>
      <c r="H76" s="296">
        <f>IF(H$27=0,0,H$27/WWP!H$5*1000)</f>
        <v>24.124111667763536</v>
      </c>
      <c r="I76" s="296">
        <f>IF(I$27=0,0,I$27/WWP!I$5*1000)</f>
        <v>25.218642345584694</v>
      </c>
      <c r="J76" s="296">
        <f>IF(J$27=0,0,J$27/WWP!J$5*1000)</f>
        <v>47.981333661346298</v>
      </c>
      <c r="K76" s="296">
        <f>IF(K$27=0,0,K$27/WWP!K$5*1000)</f>
        <v>34.30419523123183</v>
      </c>
      <c r="L76" s="296">
        <f>IF(L$27=0,0,L$27/WWP!L$5*1000)</f>
        <v>35.096723882075672</v>
      </c>
      <c r="M76" s="296">
        <f>IF(M$27=0,0,M$27/WWP!M$5*1000)</f>
        <v>36.021417077564159</v>
      </c>
      <c r="N76" s="296">
        <f>IF(N$27=0,0,N$27/WWP!N$5*1000)</f>
        <v>39.547637335103232</v>
      </c>
      <c r="O76" s="296">
        <f>IF(O$27=0,0,O$27/WWP!O$5*1000)</f>
        <v>36.917316243571697</v>
      </c>
      <c r="P76" s="296">
        <f>IF(P$27=0,0,P$27/WWP!P$5*1000)</f>
        <v>36.809983077650301</v>
      </c>
      <c r="Q76" s="296">
        <f>IF(Q$27=0,0,Q$27/WWP!Q$5*1000)</f>
        <v>41.080929487260882</v>
      </c>
    </row>
    <row r="77" spans="1:17" x14ac:dyDescent="0.25">
      <c r="A77" s="72" t="s">
        <v>311</v>
      </c>
      <c r="B77" s="295">
        <f>IF(B$47=0,0,B$47/WWP!B$5*1000)</f>
        <v>8.4232932514262231</v>
      </c>
      <c r="C77" s="295">
        <f>IF(C$47=0,0,C$47/WWP!C$5*1000)</f>
        <v>8.1183330080366787</v>
      </c>
      <c r="D77" s="295">
        <f>IF(D$47=0,0,D$47/WWP!D$5*1000)</f>
        <v>7.9270675606754155</v>
      </c>
      <c r="E77" s="295">
        <f>IF(E$47=0,0,E$47/WWP!E$5*1000)</f>
        <v>8.0089216736126509</v>
      </c>
      <c r="F77" s="295">
        <f>IF(F$47=0,0,F$47/WWP!F$5*1000)</f>
        <v>7.5285849382490015</v>
      </c>
      <c r="G77" s="295">
        <f>IF(G$47=0,0,G$47/WWP!G$5*1000)</f>
        <v>37.788769507800211</v>
      </c>
      <c r="H77" s="295">
        <f>IF(H$47=0,0,H$47/WWP!H$5*1000)</f>
        <v>40.665096521423692</v>
      </c>
      <c r="I77" s="295">
        <f>IF(I$47=0,0,I$47/WWP!I$5*1000)</f>
        <v>37.324616706437666</v>
      </c>
      <c r="J77" s="295">
        <f>IF(J$47=0,0,J$47/WWP!J$5*1000)</f>
        <v>32.038070123216897</v>
      </c>
      <c r="K77" s="295">
        <f>IF(K$47=0,0,K$47/WWP!K$5*1000)</f>
        <v>24.71611164296683</v>
      </c>
      <c r="L77" s="295">
        <f>IF(L$47=0,0,L$47/WWP!L$5*1000)</f>
        <v>26.884049845528214</v>
      </c>
      <c r="M77" s="295">
        <f>IF(M$47=0,0,M$47/WWP!M$5*1000)</f>
        <v>35.218341435663305</v>
      </c>
      <c r="N77" s="295">
        <f>IF(N$47=0,0,N$47/WWP!N$5*1000)</f>
        <v>32.06380382809472</v>
      </c>
      <c r="O77" s="295">
        <f>IF(O$47=0,0,O$47/WWP!O$5*1000)</f>
        <v>25.673155835550865</v>
      </c>
      <c r="P77" s="295">
        <f>IF(P$47=0,0,P$47/WWP!P$5*1000)</f>
        <v>30.62855393389059</v>
      </c>
      <c r="Q77" s="295">
        <f>IF(Q$47=0,0,Q$47/WWP!Q$5*1000)</f>
        <v>23.789518489466705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434.40123900323078</v>
      </c>
      <c r="C5" s="96">
        <v>453.9551927053634</v>
      </c>
      <c r="D5" s="96">
        <v>450.0217168215828</v>
      </c>
      <c r="E5" s="96">
        <v>462.31463574205497</v>
      </c>
      <c r="F5" s="96">
        <v>484.33248123396413</v>
      </c>
      <c r="G5" s="96">
        <v>205.35496842207775</v>
      </c>
      <c r="H5" s="96">
        <v>196.63825908125762</v>
      </c>
      <c r="I5" s="96">
        <v>208.58599837241456</v>
      </c>
      <c r="J5" s="96">
        <v>249.34311775411666</v>
      </c>
      <c r="K5" s="96">
        <v>259.69719605185685</v>
      </c>
      <c r="L5" s="96">
        <v>258.71848694708063</v>
      </c>
      <c r="M5" s="96">
        <v>215.94057583610098</v>
      </c>
      <c r="N5" s="96">
        <v>223.62081752560218</v>
      </c>
      <c r="O5" s="96">
        <v>252.98606795184142</v>
      </c>
      <c r="P5" s="96">
        <v>229.57094257098822</v>
      </c>
      <c r="Q5" s="96">
        <v>276.98928697606925</v>
      </c>
    </row>
    <row r="6" spans="1:17" x14ac:dyDescent="0.25">
      <c r="A6" s="132" t="s">
        <v>83</v>
      </c>
      <c r="B6" s="160">
        <v>3.9892351057071185</v>
      </c>
      <c r="C6" s="160">
        <v>4.1706611516364118</v>
      </c>
      <c r="D6" s="160">
        <v>4.1363791898029998</v>
      </c>
      <c r="E6" s="160">
        <v>4.3137370853300547</v>
      </c>
      <c r="F6" s="160">
        <v>4.5178605404351977</v>
      </c>
      <c r="G6" s="160">
        <v>1.785987619742041</v>
      </c>
      <c r="H6" s="160">
        <v>1.7015955230081885</v>
      </c>
      <c r="I6" s="160">
        <v>1.8219837421001033</v>
      </c>
      <c r="J6" s="160">
        <v>2.2250034853538931</v>
      </c>
      <c r="K6" s="160">
        <v>2.3429678944401902</v>
      </c>
      <c r="L6" s="160">
        <v>2.3226513946419223</v>
      </c>
      <c r="M6" s="160">
        <v>1.8997356435055024</v>
      </c>
      <c r="N6" s="160">
        <v>1.984275389185082</v>
      </c>
      <c r="O6" s="160">
        <v>2.2760386538567405</v>
      </c>
      <c r="P6" s="160">
        <v>2.0418472112374788</v>
      </c>
      <c r="Q6" s="160">
        <v>2.5085555321978998</v>
      </c>
    </row>
    <row r="7" spans="1:17" x14ac:dyDescent="0.25">
      <c r="A7" s="76" t="s">
        <v>82</v>
      </c>
      <c r="B7" s="159">
        <v>1.0833961052517924</v>
      </c>
      <c r="C7" s="159">
        <v>1.1326677742165598</v>
      </c>
      <c r="D7" s="159">
        <v>1.123357482156417</v>
      </c>
      <c r="E7" s="159">
        <v>1.1715243232069159</v>
      </c>
      <c r="F7" s="159">
        <v>1.2269601524803204</v>
      </c>
      <c r="G7" s="159">
        <v>0.48503835446757088</v>
      </c>
      <c r="H7" s="159">
        <v>0.46211915655299163</v>
      </c>
      <c r="I7" s="159">
        <v>0.49481417808626399</v>
      </c>
      <c r="J7" s="159">
        <v>0.60426624310897414</v>
      </c>
      <c r="K7" s="159">
        <v>0.63630300654254213</v>
      </c>
      <c r="L7" s="159">
        <v>0.63078545338497005</v>
      </c>
      <c r="M7" s="159">
        <v>0.51593003236068868</v>
      </c>
      <c r="N7" s="159">
        <v>0.53888932876244799</v>
      </c>
      <c r="O7" s="159">
        <v>0.61812636950457123</v>
      </c>
      <c r="P7" s="159">
        <v>0.55452467893135204</v>
      </c>
      <c r="Q7" s="159">
        <v>0.68127328206425719</v>
      </c>
    </row>
    <row r="8" spans="1:17" x14ac:dyDescent="0.25">
      <c r="A8" s="76" t="s">
        <v>81</v>
      </c>
      <c r="B8" s="159">
        <v>14.665857543899445</v>
      </c>
      <c r="C8" s="159">
        <v>15.332844691522157</v>
      </c>
      <c r="D8" s="159">
        <v>15.206811917004822</v>
      </c>
      <c r="E8" s="159">
        <v>15.858843086179178</v>
      </c>
      <c r="F8" s="159">
        <v>16.609274042143092</v>
      </c>
      <c r="G8" s="159">
        <v>6.5659303882171018</v>
      </c>
      <c r="H8" s="159">
        <v>6.2556748039425605</v>
      </c>
      <c r="I8" s="159">
        <v>6.6982650309863043</v>
      </c>
      <c r="J8" s="159">
        <v>8.1799100043505195</v>
      </c>
      <c r="K8" s="159">
        <v>8.6135894373914166</v>
      </c>
      <c r="L8" s="159">
        <v>8.5388987049736187</v>
      </c>
      <c r="M8" s="159">
        <v>6.9841088781307228</v>
      </c>
      <c r="N8" s="159">
        <v>7.294907272830609</v>
      </c>
      <c r="O8" s="159">
        <v>8.3675335690586703</v>
      </c>
      <c r="P8" s="159">
        <v>7.5065619179918421</v>
      </c>
      <c r="Q8" s="159">
        <v>9.2223489218627961</v>
      </c>
    </row>
    <row r="9" spans="1:17" x14ac:dyDescent="0.25">
      <c r="A9" s="76" t="s">
        <v>80</v>
      </c>
      <c r="B9" s="159">
        <v>31.955791741786591</v>
      </c>
      <c r="C9" s="159">
        <v>33.409106170900607</v>
      </c>
      <c r="D9" s="159">
        <v>33.134490310010094</v>
      </c>
      <c r="E9" s="159">
        <v>34.555216795926121</v>
      </c>
      <c r="F9" s="159">
        <v>36.190348957382838</v>
      </c>
      <c r="G9" s="159">
        <v>14.306664540336564</v>
      </c>
      <c r="H9" s="159">
        <v>13.630641143264386</v>
      </c>
      <c r="I9" s="159">
        <v>14.595011694391351</v>
      </c>
      <c r="J9" s="159">
        <v>17.8234037650471</v>
      </c>
      <c r="K9" s="159">
        <v>18.768358371586</v>
      </c>
      <c r="L9" s="159">
        <v>18.605612928093166</v>
      </c>
      <c r="M9" s="159">
        <v>15.217843766956907</v>
      </c>
      <c r="N9" s="159">
        <v>15.895049906794435</v>
      </c>
      <c r="O9" s="159">
        <v>18.232221288449221</v>
      </c>
      <c r="P9" s="159">
        <v>16.356229332662206</v>
      </c>
      <c r="Q9" s="159">
        <v>20.094799137042415</v>
      </c>
    </row>
    <row r="10" spans="1:17" x14ac:dyDescent="0.25">
      <c r="A10" s="129" t="s">
        <v>79</v>
      </c>
      <c r="B10" s="158">
        <v>12.567921124836927</v>
      </c>
      <c r="C10" s="158">
        <v>13.139496420554231</v>
      </c>
      <c r="D10" s="158">
        <v>13.03149250980187</v>
      </c>
      <c r="E10" s="158">
        <v>12.838457123541016</v>
      </c>
      <c r="F10" s="158">
        <v>13.445965224854962</v>
      </c>
      <c r="G10" s="158">
        <v>5.3154202552608485</v>
      </c>
      <c r="H10" s="158">
        <v>5.064254202705655</v>
      </c>
      <c r="I10" s="158">
        <v>5.4225511870645784</v>
      </c>
      <c r="J10" s="158">
        <v>6.2068079528139215</v>
      </c>
      <c r="K10" s="158">
        <v>6.5358781935058676</v>
      </c>
      <c r="L10" s="158">
        <v>6.4792038496896502</v>
      </c>
      <c r="M10" s="158">
        <v>5.2994498111892092</v>
      </c>
      <c r="N10" s="158">
        <v>5.5352795387680072</v>
      </c>
      <c r="O10" s="158">
        <v>6.3491742420452786</v>
      </c>
      <c r="P10" s="158">
        <v>5.6958802952724241</v>
      </c>
      <c r="Q10" s="158">
        <v>6.9977968707967264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1.9662561115423178</v>
      </c>
      <c r="F11" s="91">
        <v>2.0592981730241227</v>
      </c>
      <c r="G11" s="91">
        <v>0.81407582404573364</v>
      </c>
      <c r="H11" s="91">
        <v>0.77560883528716573</v>
      </c>
      <c r="I11" s="91">
        <v>0.83048331346345017</v>
      </c>
      <c r="J11" s="91">
        <v>1.0141848273873912</v>
      </c>
      <c r="K11" s="91">
        <v>1.0679545022011874</v>
      </c>
      <c r="L11" s="91">
        <v>1.0586939837450806</v>
      </c>
      <c r="M11" s="91">
        <v>0.86592361691687769</v>
      </c>
      <c r="N11" s="91">
        <v>0.90445790593880315</v>
      </c>
      <c r="O11" s="91">
        <v>1.0374473049068431</v>
      </c>
      <c r="P11" s="91">
        <v>0.93069987310646385</v>
      </c>
      <c r="Q11" s="91">
        <v>1.1434314490564312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1.6877321418881912</v>
      </c>
      <c r="K12" s="91">
        <v>1.7772116982683579</v>
      </c>
      <c r="L12" s="91">
        <v>1.7618010214105879</v>
      </c>
      <c r="M12" s="91">
        <v>1.4410066895355538</v>
      </c>
      <c r="N12" s="91">
        <v>1.5051326322541496</v>
      </c>
      <c r="O12" s="91">
        <v>1.7264438539443343</v>
      </c>
      <c r="P12" s="91">
        <v>1.5488025928562301</v>
      </c>
      <c r="Q12" s="91">
        <v>1.9028149076038139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12.567921124836927</v>
      </c>
      <c r="C14" s="157">
        <v>13.139496420554231</v>
      </c>
      <c r="D14" s="157">
        <v>13.03149250980187</v>
      </c>
      <c r="E14" s="157">
        <v>10.872201011998698</v>
      </c>
      <c r="F14" s="157">
        <v>11.386667051830839</v>
      </c>
      <c r="G14" s="157">
        <v>4.5013444312151147</v>
      </c>
      <c r="H14" s="157">
        <v>4.2886453674184892</v>
      </c>
      <c r="I14" s="157">
        <v>4.5920678736011284</v>
      </c>
      <c r="J14" s="157">
        <v>3.5048909835383388</v>
      </c>
      <c r="K14" s="157">
        <v>3.6907119930363219</v>
      </c>
      <c r="L14" s="157">
        <v>3.6587088445339813</v>
      </c>
      <c r="M14" s="157">
        <v>2.9925195047367779</v>
      </c>
      <c r="N14" s="157">
        <v>3.1256890005750537</v>
      </c>
      <c r="O14" s="157">
        <v>3.5852830831941009</v>
      </c>
      <c r="P14" s="157">
        <v>3.2163778293097307</v>
      </c>
      <c r="Q14" s="157">
        <v>3.9515505141364815</v>
      </c>
    </row>
    <row r="15" spans="1:17" x14ac:dyDescent="0.25">
      <c r="A15" s="156" t="s">
        <v>314</v>
      </c>
      <c r="B15" s="206">
        <v>335.21827666631015</v>
      </c>
      <c r="C15" s="206">
        <v>351.11056169884193</v>
      </c>
      <c r="D15" s="206">
        <v>348.87117525998821</v>
      </c>
      <c r="E15" s="206">
        <v>342.35653873194849</v>
      </c>
      <c r="F15" s="206">
        <v>363.67662135896478</v>
      </c>
      <c r="G15" s="206">
        <v>91.487816623497864</v>
      </c>
      <c r="H15" s="206">
        <v>80.004559273849992</v>
      </c>
      <c r="I15" s="206">
        <v>90.4642770103098</v>
      </c>
      <c r="J15" s="206">
        <v>100.60388039720218</v>
      </c>
      <c r="K15" s="206">
        <v>134.20028696871316</v>
      </c>
      <c r="L15" s="206">
        <v>127.84103648619204</v>
      </c>
      <c r="M15" s="206">
        <v>89.700580258142338</v>
      </c>
      <c r="N15" s="206">
        <v>96.481166673615974</v>
      </c>
      <c r="O15" s="206">
        <v>126.07589468284004</v>
      </c>
      <c r="P15" s="206">
        <v>104.25912719617398</v>
      </c>
      <c r="Q15" s="206">
        <v>133.09013747512032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2.5722443198379277</v>
      </c>
      <c r="H19" s="87">
        <v>3.087916975839812</v>
      </c>
      <c r="I19" s="87">
        <v>3.0809111124778612</v>
      </c>
      <c r="J19" s="87">
        <v>1.1861475370820345</v>
      </c>
      <c r="K19" s="87">
        <v>1.5165318102880936</v>
      </c>
      <c r="L19" s="87">
        <v>1.3058450358363203</v>
      </c>
      <c r="M19" s="87">
        <v>1.3007489654598581</v>
      </c>
      <c r="N19" s="87">
        <v>0.94187493660670252</v>
      </c>
      <c r="O19" s="87">
        <v>0.98436914928588082</v>
      </c>
      <c r="P19" s="87">
        <v>1.1808916111996937</v>
      </c>
      <c r="Q19" s="87">
        <v>2.9085035537676087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0.35635058927305285</v>
      </c>
      <c r="F20" s="87">
        <v>0.2078147844267049</v>
      </c>
      <c r="G20" s="87">
        <v>2.8747479497457782</v>
      </c>
      <c r="H20" s="87">
        <v>2.1378676792600686</v>
      </c>
      <c r="I20" s="87">
        <v>2.5102053199686662</v>
      </c>
      <c r="J20" s="87">
        <v>1.7868922627858193</v>
      </c>
      <c r="K20" s="87">
        <v>1.0971820309466678</v>
      </c>
      <c r="L20" s="87">
        <v>1.4427156729919877</v>
      </c>
      <c r="M20" s="87">
        <v>0.71502031338493943</v>
      </c>
      <c r="N20" s="87">
        <v>0.71628053258100211</v>
      </c>
      <c r="O20" s="87">
        <v>0.36077038272226897</v>
      </c>
      <c r="P20" s="87">
        <v>0.35914206549722344</v>
      </c>
      <c r="Q20" s="87">
        <v>0.38266813477502787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4.1859445736141412</v>
      </c>
      <c r="K22" s="87">
        <v>5.1525418350071135</v>
      </c>
      <c r="L22" s="87">
        <v>4.8843851161760634</v>
      </c>
      <c r="M22" s="87">
        <v>4.2365942818667417</v>
      </c>
      <c r="N22" s="87">
        <v>4.9146799692649816</v>
      </c>
      <c r="O22" s="87">
        <v>6.3365242409027411</v>
      </c>
      <c r="P22" s="87">
        <v>5.2959253835386422</v>
      </c>
      <c r="Q22" s="87">
        <v>5.0485733837809494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335.21827666631015</v>
      </c>
      <c r="C24" s="87">
        <v>351.11056169884193</v>
      </c>
      <c r="D24" s="87">
        <v>348.87117525998821</v>
      </c>
      <c r="E24" s="87">
        <v>342.00018814267543</v>
      </c>
      <c r="F24" s="87">
        <v>363.46880657453806</v>
      </c>
      <c r="G24" s="87">
        <v>86.040824353914161</v>
      </c>
      <c r="H24" s="87">
        <v>74.778774618750106</v>
      </c>
      <c r="I24" s="87">
        <v>84.873160577863274</v>
      </c>
      <c r="J24" s="87">
        <v>93.444896023720176</v>
      </c>
      <c r="K24" s="87">
        <v>126.43403129247129</v>
      </c>
      <c r="L24" s="87">
        <v>120.20809066118767</v>
      </c>
      <c r="M24" s="87">
        <v>83.448216697430794</v>
      </c>
      <c r="N24" s="87">
        <v>89.908331235163288</v>
      </c>
      <c r="O24" s="87">
        <v>118.39423090992915</v>
      </c>
      <c r="P24" s="87">
        <v>97.423168135938411</v>
      </c>
      <c r="Q24" s="87">
        <v>124.75039240279672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14.409355386819232</v>
      </c>
      <c r="C26" s="204">
        <v>14.71432781804025</v>
      </c>
      <c r="D26" s="204">
        <v>14.243168400334953</v>
      </c>
      <c r="E26" s="204">
        <v>14.783329812258694</v>
      </c>
      <c r="F26" s="204">
        <v>14.558530054860613</v>
      </c>
      <c r="G26" s="204">
        <v>30.983362098309811</v>
      </c>
      <c r="H26" s="204">
        <v>31.926433435991829</v>
      </c>
      <c r="I26" s="204">
        <v>31.084299612015563</v>
      </c>
      <c r="J26" s="204">
        <v>31.895125142842371</v>
      </c>
      <c r="K26" s="204">
        <v>25.627602911587203</v>
      </c>
      <c r="L26" s="204">
        <v>27.77043815435453</v>
      </c>
      <c r="M26" s="204">
        <v>30.364332050391354</v>
      </c>
      <c r="N26" s="204">
        <v>28.627791857853151</v>
      </c>
      <c r="O26" s="204">
        <v>25.93202546231311</v>
      </c>
      <c r="P26" s="204">
        <v>28.07398009303996</v>
      </c>
      <c r="Q26" s="204">
        <v>27.970215568057675</v>
      </c>
    </row>
    <row r="27" spans="1:17" x14ac:dyDescent="0.25">
      <c r="A27" s="156" t="s">
        <v>312</v>
      </c>
      <c r="B27" s="204">
        <v>1.1798527533148859</v>
      </c>
      <c r="C27" s="204">
        <v>1.2048242078318865</v>
      </c>
      <c r="D27" s="204">
        <v>1.1662451929275606</v>
      </c>
      <c r="E27" s="204">
        <v>16.603713121301237</v>
      </c>
      <c r="F27" s="204">
        <v>14.575235992625377</v>
      </c>
      <c r="G27" s="204">
        <v>12.857552974908865</v>
      </c>
      <c r="H27" s="204">
        <v>14.760563995047201</v>
      </c>
      <c r="I27" s="204">
        <v>16.302182852210457</v>
      </c>
      <c r="J27" s="204">
        <v>39.014306338697793</v>
      </c>
      <c r="K27" s="204">
        <v>28.59028587424049</v>
      </c>
      <c r="L27" s="204">
        <v>29.273114562196486</v>
      </c>
      <c r="M27" s="204">
        <v>25.221888881606976</v>
      </c>
      <c r="N27" s="204">
        <v>28.856488713009924</v>
      </c>
      <c r="O27" s="204">
        <v>30.344717811607893</v>
      </c>
      <c r="P27" s="204">
        <v>27.418815380562645</v>
      </c>
      <c r="Q27" s="204">
        <v>38.899393932477146</v>
      </c>
    </row>
    <row r="28" spans="1:17" x14ac:dyDescent="0.25">
      <c r="A28" s="152" t="s">
        <v>318</v>
      </c>
      <c r="B28" s="264">
        <v>0</v>
      </c>
      <c r="C28" s="264">
        <v>0</v>
      </c>
      <c r="D28" s="264">
        <v>0</v>
      </c>
      <c r="E28" s="264">
        <v>6.8947222707959952</v>
      </c>
      <c r="F28" s="264">
        <v>4.4825591613900881</v>
      </c>
      <c r="G28" s="264">
        <v>6.7900171249725396</v>
      </c>
      <c r="H28" s="264">
        <v>8.77902754634923</v>
      </c>
      <c r="I28" s="264">
        <v>10.153079804297883</v>
      </c>
      <c r="J28" s="264">
        <v>31.983624035755025</v>
      </c>
      <c r="K28" s="264">
        <v>21.841692449319588</v>
      </c>
      <c r="L28" s="264">
        <v>22.38988699704958</v>
      </c>
      <c r="M28" s="264">
        <v>18.95853286327069</v>
      </c>
      <c r="N28" s="264">
        <v>22.566959432799209</v>
      </c>
      <c r="O28" s="264">
        <v>23.697498450287039</v>
      </c>
      <c r="P28" s="264">
        <v>21.059765663343008</v>
      </c>
      <c r="Q28" s="264">
        <v>31.625337699101141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2.1605893851671203</v>
      </c>
      <c r="F30" s="208">
        <v>1.8002941302888666</v>
      </c>
      <c r="G30" s="208">
        <v>2.5184703841926894</v>
      </c>
      <c r="H30" s="208">
        <v>2.8871495589088965</v>
      </c>
      <c r="I30" s="208">
        <v>3.9525200915292866</v>
      </c>
      <c r="J30" s="208">
        <v>2.8732978426951377</v>
      </c>
      <c r="K30" s="208">
        <v>2.160540265606079</v>
      </c>
      <c r="L30" s="208">
        <v>1.798911569406227</v>
      </c>
      <c r="M30" s="208">
        <v>1.798918678016131</v>
      </c>
      <c r="N30" s="208">
        <v>1.4391018521400503</v>
      </c>
      <c r="O30" s="208">
        <v>1.0793411660084877</v>
      </c>
      <c r="P30" s="208">
        <v>1.7988143830151604</v>
      </c>
      <c r="Q30" s="208">
        <v>1.529971105824981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</v>
      </c>
      <c r="E31" s="208">
        <v>2.6973008274705799</v>
      </c>
      <c r="F31" s="208">
        <v>1.9622195712703561</v>
      </c>
      <c r="G31" s="208">
        <v>4.2715467407798497</v>
      </c>
      <c r="H31" s="208">
        <v>5.891877987440334</v>
      </c>
      <c r="I31" s="208">
        <v>6.2005597127685963</v>
      </c>
      <c r="J31" s="208">
        <v>6.2500760268331517</v>
      </c>
      <c r="K31" s="208">
        <v>4.2943726036431489</v>
      </c>
      <c r="L31" s="208">
        <v>4.1382686683283039</v>
      </c>
      <c r="M31" s="208">
        <v>3.8950444243707172</v>
      </c>
      <c r="N31" s="208">
        <v>3.1594975117065469</v>
      </c>
      <c r="O31" s="208">
        <v>2.7272712690483489</v>
      </c>
      <c r="P31" s="208">
        <v>3.2961121576424222</v>
      </c>
      <c r="Q31" s="208">
        <v>11.043817617701457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2.0368320581582946</v>
      </c>
      <c r="F32" s="208">
        <v>0.72004545983086532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</v>
      </c>
      <c r="E33" s="208">
        <v>0</v>
      </c>
      <c r="F33" s="208">
        <v>0</v>
      </c>
      <c r="G33" s="208">
        <v>0</v>
      </c>
      <c r="H33" s="208">
        <v>0</v>
      </c>
      <c r="I33" s="208">
        <v>0</v>
      </c>
      <c r="J33" s="208">
        <v>22.860250166226734</v>
      </c>
      <c r="K33" s="208">
        <v>15.386779580070362</v>
      </c>
      <c r="L33" s="208">
        <v>16.452706759315049</v>
      </c>
      <c r="M33" s="208">
        <v>13.264569760883843</v>
      </c>
      <c r="N33" s="208">
        <v>17.968360068952613</v>
      </c>
      <c r="O33" s="208">
        <v>19.890886015230201</v>
      </c>
      <c r="P33" s="208">
        <v>15.964839122685426</v>
      </c>
      <c r="Q33" s="208">
        <v>19.051548975574704</v>
      </c>
    </row>
    <row r="34" spans="1:17" x14ac:dyDescent="0.25">
      <c r="A34" s="152" t="s">
        <v>317</v>
      </c>
      <c r="B34" s="264">
        <v>0</v>
      </c>
      <c r="C34" s="264">
        <v>0</v>
      </c>
      <c r="D34" s="264">
        <v>0</v>
      </c>
      <c r="E34" s="264">
        <v>8.4985166888289712</v>
      </c>
      <c r="F34" s="264">
        <v>8.9006095035630768</v>
      </c>
      <c r="G34" s="264">
        <v>3.5305864793848953</v>
      </c>
      <c r="H34" s="264">
        <v>3.367367432682435</v>
      </c>
      <c r="I34" s="264">
        <v>3.6038888105255715</v>
      </c>
      <c r="J34" s="264">
        <v>4.4190768419845066</v>
      </c>
      <c r="K34" s="264">
        <v>4.6501790930934392</v>
      </c>
      <c r="L34" s="264">
        <v>4.6093556924920511</v>
      </c>
      <c r="M34" s="264">
        <v>3.7770934610956965</v>
      </c>
      <c r="N34" s="264">
        <v>3.9454564096289966</v>
      </c>
      <c r="O34" s="264">
        <v>4.5238785997536093</v>
      </c>
      <c r="P34" s="264">
        <v>4.0603235202393444</v>
      </c>
      <c r="Q34" s="264">
        <v>4.9838263818053559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9.9264922395818439E-2</v>
      </c>
      <c r="H38" s="87">
        <v>0.12996948116016829</v>
      </c>
      <c r="I38" s="87">
        <v>0.12273641542746716</v>
      </c>
      <c r="J38" s="87">
        <v>5.2102136533909972E-2</v>
      </c>
      <c r="K38" s="87">
        <v>5.254939968836983E-2</v>
      </c>
      <c r="L38" s="87">
        <v>4.7082724099274227E-2</v>
      </c>
      <c r="M38" s="87">
        <v>5.4771668118829726E-2</v>
      </c>
      <c r="N38" s="87">
        <v>3.851660001453986E-2</v>
      </c>
      <c r="O38" s="87">
        <v>3.532131610023128E-2</v>
      </c>
      <c r="P38" s="87">
        <v>4.5989277991801643E-2</v>
      </c>
      <c r="Q38" s="87">
        <v>0.10891473266042279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8.8458991939459782E-3</v>
      </c>
      <c r="F39" s="87">
        <v>5.0860521040298817E-3</v>
      </c>
      <c r="G39" s="87">
        <v>0.1109387743373588</v>
      </c>
      <c r="H39" s="87">
        <v>8.9982196813097937E-2</v>
      </c>
      <c r="I39" s="87">
        <v>0.10000080875820021</v>
      </c>
      <c r="J39" s="87">
        <v>7.8490155513103912E-2</v>
      </c>
      <c r="K39" s="87">
        <v>3.8018495018684054E-2</v>
      </c>
      <c r="L39" s="87">
        <v>5.2017645372199231E-2</v>
      </c>
      <c r="M39" s="87">
        <v>3.0107927311782367E-2</v>
      </c>
      <c r="N39" s="87">
        <v>2.9291246320894741E-2</v>
      </c>
      <c r="O39" s="87">
        <v>1.2945229680327871E-2</v>
      </c>
      <c r="P39" s="87">
        <v>1.3986621745853524E-2</v>
      </c>
      <c r="Q39" s="87">
        <v>1.4329773653773201E-2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0.18386975387087945</v>
      </c>
      <c r="K41" s="87">
        <v>0.17854091715187884</v>
      </c>
      <c r="L41" s="87">
        <v>0.17610830573953679</v>
      </c>
      <c r="M41" s="87">
        <v>0.17839363483829582</v>
      </c>
      <c r="N41" s="87">
        <v>0.20097865992445954</v>
      </c>
      <c r="O41" s="87">
        <v>0.2273683362101219</v>
      </c>
      <c r="P41" s="87">
        <v>0.20624736629296883</v>
      </c>
      <c r="Q41" s="87">
        <v>0.1890539276456262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8.4896707896350243</v>
      </c>
      <c r="F43" s="87">
        <v>8.8955234514590469</v>
      </c>
      <c r="G43" s="87">
        <v>3.320382782651718</v>
      </c>
      <c r="H43" s="87">
        <v>3.1474157547091686</v>
      </c>
      <c r="I43" s="87">
        <v>3.3811515863399042</v>
      </c>
      <c r="J43" s="87">
        <v>4.1046147960666133</v>
      </c>
      <c r="K43" s="87">
        <v>4.3810702812345061</v>
      </c>
      <c r="L43" s="87">
        <v>4.3341470172810412</v>
      </c>
      <c r="M43" s="87">
        <v>3.5138202308267887</v>
      </c>
      <c r="N43" s="87">
        <v>3.6766699033691026</v>
      </c>
      <c r="O43" s="87">
        <v>4.2482437177629286</v>
      </c>
      <c r="P43" s="87">
        <v>3.7941002542087205</v>
      </c>
      <c r="Q43" s="87">
        <v>4.6715279478455338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1.1798527533148859</v>
      </c>
      <c r="C45" s="264">
        <v>1.2048242078318865</v>
      </c>
      <c r="D45" s="264">
        <v>1.1662451929275606</v>
      </c>
      <c r="E45" s="264">
        <v>1.2104741616762702</v>
      </c>
      <c r="F45" s="264">
        <v>1.1920673276722129</v>
      </c>
      <c r="G45" s="264">
        <v>2.5369493705514299</v>
      </c>
      <c r="H45" s="264">
        <v>2.6141690160155355</v>
      </c>
      <c r="I45" s="264">
        <v>2.5452142373870021</v>
      </c>
      <c r="J45" s="264">
        <v>2.6116054609582586</v>
      </c>
      <c r="K45" s="264">
        <v>2.0984143318274637</v>
      </c>
      <c r="L45" s="264">
        <v>2.2738718726548539</v>
      </c>
      <c r="M45" s="264">
        <v>2.486262557240591</v>
      </c>
      <c r="N45" s="264">
        <v>2.3440728705817193</v>
      </c>
      <c r="O45" s="264">
        <v>2.1233407615672464</v>
      </c>
      <c r="P45" s="264">
        <v>2.2987261969802946</v>
      </c>
      <c r="Q45" s="264">
        <v>2.2902298515706487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19.331552575304624</v>
      </c>
      <c r="C47" s="242">
        <v>19.740702771819347</v>
      </c>
      <c r="D47" s="242">
        <v>19.108596559555924</v>
      </c>
      <c r="E47" s="242">
        <v>19.833275662363423</v>
      </c>
      <c r="F47" s="242">
        <v>19.531684910216942</v>
      </c>
      <c r="G47" s="242">
        <v>41.567195567337059</v>
      </c>
      <c r="H47" s="242">
        <v>42.83241754689481</v>
      </c>
      <c r="I47" s="242">
        <v>41.702613065250112</v>
      </c>
      <c r="J47" s="242">
        <v>42.790414424699954</v>
      </c>
      <c r="K47" s="242">
        <v>34.381923393849945</v>
      </c>
      <c r="L47" s="242">
        <v>37.256745413554214</v>
      </c>
      <c r="M47" s="242">
        <v>40.736706513817325</v>
      </c>
      <c r="N47" s="242">
        <v>38.40696884478254</v>
      </c>
      <c r="O47" s="242">
        <v>34.790335872165905</v>
      </c>
      <c r="P47" s="242">
        <v>37.66397646511637</v>
      </c>
      <c r="Q47" s="242">
        <v>37.524766256450036</v>
      </c>
    </row>
    <row r="49" spans="1:17" ht="12.75" x14ac:dyDescent="0.25">
      <c r="A49" s="98" t="s">
        <v>90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0.99999999999999989</v>
      </c>
      <c r="C51" s="77">
        <f t="shared" si="0"/>
        <v>1</v>
      </c>
      <c r="D51" s="77">
        <f t="shared" si="0"/>
        <v>1</v>
      </c>
      <c r="E51" s="77">
        <f t="shared" si="0"/>
        <v>1.0000000000000002</v>
      </c>
      <c r="F51" s="77">
        <f t="shared" si="0"/>
        <v>0.99999999999999978</v>
      </c>
      <c r="G51" s="77">
        <f t="shared" si="0"/>
        <v>1</v>
      </c>
      <c r="H51" s="77">
        <f t="shared" si="0"/>
        <v>1</v>
      </c>
      <c r="I51" s="77">
        <f t="shared" si="0"/>
        <v>0.99999999999999989</v>
      </c>
      <c r="J51" s="77">
        <f t="shared" si="0"/>
        <v>1.0000000000000002</v>
      </c>
      <c r="K51" s="77">
        <f t="shared" si="0"/>
        <v>0.99999999999999978</v>
      </c>
      <c r="L51" s="77">
        <f t="shared" si="0"/>
        <v>0.99999999999999978</v>
      </c>
      <c r="M51" s="77">
        <f t="shared" si="0"/>
        <v>1.0000000000000002</v>
      </c>
      <c r="N51" s="77">
        <f t="shared" si="0"/>
        <v>1</v>
      </c>
      <c r="O51" s="77">
        <f t="shared" si="0"/>
        <v>1.0000000000000002</v>
      </c>
      <c r="P51" s="77">
        <f t="shared" si="0"/>
        <v>1</v>
      </c>
      <c r="Q51" s="77">
        <f t="shared" si="0"/>
        <v>1</v>
      </c>
    </row>
    <row r="52" spans="1:17" x14ac:dyDescent="0.25">
      <c r="A52" s="132" t="s">
        <v>83</v>
      </c>
      <c r="B52" s="203">
        <f t="shared" ref="B52:Q52" si="1">IF(B$6=0,0,B$6/B$5)</f>
        <v>9.1832958737888166E-3</v>
      </c>
      <c r="C52" s="203">
        <f t="shared" si="1"/>
        <v>9.1873850517739351E-3</v>
      </c>
      <c r="D52" s="203">
        <f t="shared" si="1"/>
        <v>9.191510176480934E-3</v>
      </c>
      <c r="E52" s="203">
        <f t="shared" si="1"/>
        <v>9.3307387476629072E-3</v>
      </c>
      <c r="F52" s="203">
        <f t="shared" si="1"/>
        <v>9.3280147739106031E-3</v>
      </c>
      <c r="G52" s="203">
        <f t="shared" si="1"/>
        <v>8.6970752812330267E-3</v>
      </c>
      <c r="H52" s="203">
        <f t="shared" si="1"/>
        <v>8.6534305732692204E-3</v>
      </c>
      <c r="I52" s="203">
        <f t="shared" si="1"/>
        <v>8.7349283092678573E-3</v>
      </c>
      <c r="J52" s="203">
        <f t="shared" si="1"/>
        <v>8.9234605927564579E-3</v>
      </c>
      <c r="K52" s="203">
        <f t="shared" si="1"/>
        <v>9.0219221849909444E-3</v>
      </c>
      <c r="L52" s="203">
        <f t="shared" si="1"/>
        <v>8.977523879524725E-3</v>
      </c>
      <c r="M52" s="203">
        <f t="shared" si="1"/>
        <v>8.7974927183087758E-3</v>
      </c>
      <c r="N52" s="203">
        <f t="shared" si="1"/>
        <v>8.8733929655628041E-3</v>
      </c>
      <c r="O52" s="203">
        <f t="shared" si="1"/>
        <v>8.9966956373661207E-3</v>
      </c>
      <c r="P52" s="203">
        <f t="shared" si="1"/>
        <v>8.8941883862592771E-3</v>
      </c>
      <c r="Q52" s="203">
        <f t="shared" si="1"/>
        <v>9.0565074179732759E-3</v>
      </c>
    </row>
    <row r="53" spans="1:17" x14ac:dyDescent="0.25">
      <c r="A53" s="76" t="s">
        <v>82</v>
      </c>
      <c r="B53" s="202">
        <f t="shared" ref="B53:Q53" si="2">IF(B$7=0,0,B$7/B$5)</f>
        <v>2.4939986537279072E-3</v>
      </c>
      <c r="C53" s="202">
        <f t="shared" si="2"/>
        <v>2.4951091923112118E-3</v>
      </c>
      <c r="D53" s="202">
        <f t="shared" si="2"/>
        <v>2.4962294933019583E-3</v>
      </c>
      <c r="E53" s="202">
        <f t="shared" si="2"/>
        <v>2.5340411759331781E-3</v>
      </c>
      <c r="F53" s="202">
        <f t="shared" si="2"/>
        <v>2.5333013993905952E-3</v>
      </c>
      <c r="G53" s="202">
        <f t="shared" si="2"/>
        <v>2.3619509096592392E-3</v>
      </c>
      <c r="H53" s="202">
        <f t="shared" si="2"/>
        <v>2.3500978838610865E-3</v>
      </c>
      <c r="I53" s="202">
        <f t="shared" si="2"/>
        <v>2.3722310315518426E-3</v>
      </c>
      <c r="J53" s="202">
        <f t="shared" si="2"/>
        <v>2.4234326118632069E-3</v>
      </c>
      <c r="K53" s="202">
        <f t="shared" si="2"/>
        <v>2.4501728020794029E-3</v>
      </c>
      <c r="L53" s="202">
        <f t="shared" si="2"/>
        <v>2.4381151143404514E-3</v>
      </c>
      <c r="M53" s="202">
        <f t="shared" si="2"/>
        <v>2.3892222680385916E-3</v>
      </c>
      <c r="N53" s="202">
        <f t="shared" si="2"/>
        <v>2.4098352502478931E-3</v>
      </c>
      <c r="O53" s="202">
        <f t="shared" si="2"/>
        <v>2.4433217785820448E-3</v>
      </c>
      <c r="P53" s="202">
        <f t="shared" si="2"/>
        <v>2.4154828686992094E-3</v>
      </c>
      <c r="Q53" s="202">
        <f t="shared" si="2"/>
        <v>2.4595654564904396E-3</v>
      </c>
    </row>
    <row r="54" spans="1:17" x14ac:dyDescent="0.25">
      <c r="A54" s="76" t="s">
        <v>81</v>
      </c>
      <c r="B54" s="202">
        <f t="shared" ref="B54:Q54" si="3">IF(B$8=0,0,B$8/B$5)</f>
        <v>3.3761085897341031E-2</v>
      </c>
      <c r="C54" s="202">
        <f t="shared" si="3"/>
        <v>3.3776119180717989E-2</v>
      </c>
      <c r="D54" s="202">
        <f t="shared" si="3"/>
        <v>3.3791284617123864E-2</v>
      </c>
      <c r="E54" s="202">
        <f t="shared" si="3"/>
        <v>3.4303138728723918E-2</v>
      </c>
      <c r="F54" s="202">
        <f t="shared" si="3"/>
        <v>3.4293124425243182E-2</v>
      </c>
      <c r="G54" s="202">
        <f t="shared" si="3"/>
        <v>3.1973564792071509E-2</v>
      </c>
      <c r="H54" s="202">
        <f t="shared" si="3"/>
        <v>3.1813111208218656E-2</v>
      </c>
      <c r="I54" s="202">
        <f t="shared" si="3"/>
        <v>3.2112726085415655E-2</v>
      </c>
      <c r="J54" s="202">
        <f t="shared" si="3"/>
        <v>3.2805838308386473E-2</v>
      </c>
      <c r="K54" s="202">
        <f t="shared" si="3"/>
        <v>3.3167818399053632E-2</v>
      </c>
      <c r="L54" s="202">
        <f t="shared" si="3"/>
        <v>3.3004594320776931E-2</v>
      </c>
      <c r="M54" s="202">
        <f t="shared" si="3"/>
        <v>3.2342735269131014E-2</v>
      </c>
      <c r="N54" s="202">
        <f t="shared" si="3"/>
        <v>3.2621771772189417E-2</v>
      </c>
      <c r="O54" s="202">
        <f t="shared" si="3"/>
        <v>3.307507657161389E-2</v>
      </c>
      <c r="P54" s="202">
        <f t="shared" si="3"/>
        <v>3.2698223189420644E-2</v>
      </c>
      <c r="Q54" s="202">
        <f t="shared" si="3"/>
        <v>3.3294966106972829E-2</v>
      </c>
    </row>
    <row r="55" spans="1:17" x14ac:dyDescent="0.25">
      <c r="A55" s="76" t="s">
        <v>80</v>
      </c>
      <c r="B55" s="202">
        <f t="shared" ref="B55:Q55" si="4">IF(B$9=0,0,B$9/B$5)</f>
        <v>7.3562846678595514E-2</v>
      </c>
      <c r="C55" s="202">
        <f t="shared" si="4"/>
        <v>7.3595603063372303E-2</v>
      </c>
      <c r="D55" s="202">
        <f t="shared" si="4"/>
        <v>7.3628647399580305E-2</v>
      </c>
      <c r="E55" s="202">
        <f t="shared" si="4"/>
        <v>7.4743938704129514E-2</v>
      </c>
      <c r="F55" s="202">
        <f t="shared" si="4"/>
        <v>7.4722118296048246E-2</v>
      </c>
      <c r="G55" s="202">
        <f t="shared" si="4"/>
        <v>6.9667973705565586E-2</v>
      </c>
      <c r="H55" s="202">
        <f t="shared" si="4"/>
        <v>6.9318357510639583E-2</v>
      </c>
      <c r="I55" s="202">
        <f t="shared" si="4"/>
        <v>6.9971195613681883E-2</v>
      </c>
      <c r="J55" s="202">
        <f t="shared" si="4"/>
        <v>7.1481434601388089E-2</v>
      </c>
      <c r="K55" s="202">
        <f t="shared" si="4"/>
        <v>7.2270161776557248E-2</v>
      </c>
      <c r="L55" s="202">
        <f t="shared" si="4"/>
        <v>7.1914508884318093E-2</v>
      </c>
      <c r="M55" s="202">
        <f t="shared" si="4"/>
        <v>7.0472368187566845E-2</v>
      </c>
      <c r="N55" s="202">
        <f t="shared" si="4"/>
        <v>7.1080367573446615E-2</v>
      </c>
      <c r="O55" s="202">
        <f t="shared" si="4"/>
        <v>7.2068084365499205E-2</v>
      </c>
      <c r="P55" s="202">
        <f t="shared" si="4"/>
        <v>7.124694941566706E-2</v>
      </c>
      <c r="Q55" s="202">
        <f t="shared" si="4"/>
        <v>7.2547206992805188E-2</v>
      </c>
    </row>
    <row r="56" spans="1:17" x14ac:dyDescent="0.25">
      <c r="A56" s="129" t="s">
        <v>79</v>
      </c>
      <c r="B56" s="201">
        <f t="shared" ref="B56:Q56" si="5">IF(B$10=0,0,B$10/B$5)</f>
        <v>2.8931595944972559E-2</v>
      </c>
      <c r="C56" s="201">
        <f t="shared" si="5"/>
        <v>2.8944478732028368E-2</v>
      </c>
      <c r="D56" s="201">
        <f t="shared" si="5"/>
        <v>2.8957474767753E-2</v>
      </c>
      <c r="E56" s="201">
        <f t="shared" si="5"/>
        <v>2.7769956066682124E-2</v>
      </c>
      <c r="F56" s="201">
        <f t="shared" si="5"/>
        <v>2.7761849031057832E-2</v>
      </c>
      <c r="G56" s="201">
        <f t="shared" si="5"/>
        <v>2.5884059665582392E-2</v>
      </c>
      <c r="H56" s="201">
        <f t="shared" si="5"/>
        <v>2.5754165167893056E-2</v>
      </c>
      <c r="I56" s="201">
        <f t="shared" si="5"/>
        <v>2.5996717082529298E-2</v>
      </c>
      <c r="J56" s="201">
        <f t="shared" si="5"/>
        <v>2.489263793891679E-2</v>
      </c>
      <c r="K56" s="201">
        <f t="shared" si="5"/>
        <v>2.516730366315072E-2</v>
      </c>
      <c r="L56" s="201">
        <f t="shared" si="5"/>
        <v>2.5043451382795595E-2</v>
      </c>
      <c r="M56" s="201">
        <f t="shared" si="5"/>
        <v>2.4541241453442705E-2</v>
      </c>
      <c r="N56" s="201">
        <f t="shared" si="5"/>
        <v>2.4752970676060949E-2</v>
      </c>
      <c r="O56" s="201">
        <f t="shared" si="5"/>
        <v>2.5096932386228919E-2</v>
      </c>
      <c r="P56" s="201">
        <f t="shared" si="5"/>
        <v>2.4810981004319117E-2</v>
      </c>
      <c r="Q56" s="201">
        <f t="shared" si="5"/>
        <v>2.5263781668932589E-2</v>
      </c>
    </row>
    <row r="57" spans="1:17" x14ac:dyDescent="0.25">
      <c r="A57" s="127" t="s">
        <v>314</v>
      </c>
      <c r="B57" s="200">
        <f t="shared" ref="B57:Q57" si="6">IF(B$15=0,0,B$15/B$5)</f>
        <v>0.77167891471832795</v>
      </c>
      <c r="C57" s="200">
        <f t="shared" si="6"/>
        <v>0.77344761628649972</v>
      </c>
      <c r="D57" s="200">
        <f t="shared" si="6"/>
        <v>0.7752318659730435</v>
      </c>
      <c r="E57" s="200">
        <f t="shared" si="6"/>
        <v>0.74052714810215048</v>
      </c>
      <c r="F57" s="200">
        <f t="shared" si="6"/>
        <v>0.75088216349315062</v>
      </c>
      <c r="G57" s="200">
        <f t="shared" si="6"/>
        <v>0.44551060695769362</v>
      </c>
      <c r="H57" s="200">
        <f t="shared" si="6"/>
        <v>0.40686161303324692</v>
      </c>
      <c r="I57" s="200">
        <f t="shared" si="6"/>
        <v>0.43370253859893632</v>
      </c>
      <c r="J57" s="200">
        <f t="shared" si="6"/>
        <v>0.40347566559430814</v>
      </c>
      <c r="K57" s="200">
        <f t="shared" si="6"/>
        <v>0.51675678062352193</v>
      </c>
      <c r="L57" s="200">
        <f t="shared" si="6"/>
        <v>0.49413181869891337</v>
      </c>
      <c r="M57" s="200">
        <f t="shared" si="6"/>
        <v>0.41539474418288636</v>
      </c>
      <c r="N57" s="200">
        <f t="shared" si="6"/>
        <v>0.43144984327127739</v>
      </c>
      <c r="O57" s="200">
        <f t="shared" si="6"/>
        <v>0.49835113729203429</v>
      </c>
      <c r="P57" s="200">
        <f t="shared" si="6"/>
        <v>0.4541477507064503</v>
      </c>
      <c r="Q57" s="200">
        <f t="shared" si="6"/>
        <v>0.48048839335298466</v>
      </c>
    </row>
    <row r="58" spans="1:17" x14ac:dyDescent="0.25">
      <c r="A58" s="127" t="s">
        <v>313</v>
      </c>
      <c r="B58" s="200">
        <f t="shared" ref="B58:Q58" si="7">IF(B$26=0,0,B$26/B$5)</f>
        <v>3.317061300258415E-2</v>
      </c>
      <c r="C58" s="200">
        <f t="shared" si="7"/>
        <v>3.2413612740829441E-2</v>
      </c>
      <c r="D58" s="200">
        <f t="shared" si="7"/>
        <v>3.1649957919657135E-2</v>
      </c>
      <c r="E58" s="200">
        <f t="shared" si="7"/>
        <v>3.1976772244145316E-2</v>
      </c>
      <c r="F58" s="200">
        <f t="shared" si="7"/>
        <v>3.0058958709044119E-2</v>
      </c>
      <c r="G58" s="200">
        <f t="shared" si="7"/>
        <v>0.15087709996199336</v>
      </c>
      <c r="H58" s="200">
        <f t="shared" si="7"/>
        <v>0.16236124945959138</v>
      </c>
      <c r="I58" s="200">
        <f t="shared" si="7"/>
        <v>0.14902390311221606</v>
      </c>
      <c r="J58" s="200">
        <f t="shared" si="7"/>
        <v>0.12791660515889969</v>
      </c>
      <c r="K58" s="200">
        <f t="shared" si="7"/>
        <v>9.868263231640681E-2</v>
      </c>
      <c r="L58" s="200">
        <f t="shared" si="7"/>
        <v>0.10733843755059842</v>
      </c>
      <c r="M58" s="200">
        <f t="shared" si="7"/>
        <v>0.14061429600631378</v>
      </c>
      <c r="N58" s="200">
        <f t="shared" si="7"/>
        <v>0.12801935067863518</v>
      </c>
      <c r="O58" s="200">
        <f t="shared" si="7"/>
        <v>0.10250376897137888</v>
      </c>
      <c r="P58" s="200">
        <f t="shared" si="7"/>
        <v>0.12228890894743305</v>
      </c>
      <c r="Q58" s="200">
        <f t="shared" si="7"/>
        <v>0.10097941286254218</v>
      </c>
    </row>
    <row r="59" spans="1:17" x14ac:dyDescent="0.25">
      <c r="A59" s="127" t="s">
        <v>312</v>
      </c>
      <c r="B59" s="200">
        <f t="shared" ref="B59:Q59" si="8">IF(B$27=0,0,B$27/B$5)</f>
        <v>2.7160437111601126E-3</v>
      </c>
      <c r="C59" s="200">
        <f t="shared" si="8"/>
        <v>2.6540597556593422E-3</v>
      </c>
      <c r="D59" s="200">
        <f t="shared" si="8"/>
        <v>2.5915309180288611E-3</v>
      </c>
      <c r="E59" s="200">
        <f t="shared" si="8"/>
        <v>3.5914314273548451E-2</v>
      </c>
      <c r="F59" s="200">
        <f t="shared" si="8"/>
        <v>3.0093451414803189E-2</v>
      </c>
      <c r="G59" s="200">
        <f t="shared" si="8"/>
        <v>6.2611355711063216E-2</v>
      </c>
      <c r="H59" s="200">
        <f t="shared" si="8"/>
        <v>7.5064557955365305E-2</v>
      </c>
      <c r="I59" s="200">
        <f t="shared" si="8"/>
        <v>7.8155691079053832E-2</v>
      </c>
      <c r="J59" s="200">
        <f t="shared" si="8"/>
        <v>0.15646835048068483</v>
      </c>
      <c r="K59" s="200">
        <f t="shared" si="8"/>
        <v>0.11009085315088087</v>
      </c>
      <c r="L59" s="200">
        <f t="shared" si="8"/>
        <v>0.11314658997748442</v>
      </c>
      <c r="M59" s="200">
        <f t="shared" si="8"/>
        <v>0.11680013718565983</v>
      </c>
      <c r="N59" s="200">
        <f t="shared" si="8"/>
        <v>0.12904204998582552</v>
      </c>
      <c r="O59" s="200">
        <f t="shared" si="8"/>
        <v>0.1199462012168367</v>
      </c>
      <c r="P59" s="200">
        <f t="shared" si="8"/>
        <v>0.11943504292614979</v>
      </c>
      <c r="Q59" s="200">
        <f t="shared" si="8"/>
        <v>0.14043645643175323</v>
      </c>
    </row>
    <row r="60" spans="1:17" x14ac:dyDescent="0.25">
      <c r="A60" s="142" t="s">
        <v>318</v>
      </c>
      <c r="B60" s="199">
        <f t="shared" ref="B60:Q60" si="9">IF(B$28=0,0,B$28/B$5)</f>
        <v>0</v>
      </c>
      <c r="C60" s="199">
        <f t="shared" si="9"/>
        <v>0</v>
      </c>
      <c r="D60" s="199">
        <f t="shared" si="9"/>
        <v>0</v>
      </c>
      <c r="E60" s="199">
        <f t="shared" si="9"/>
        <v>1.4913484752065808E-2</v>
      </c>
      <c r="F60" s="199">
        <f t="shared" si="9"/>
        <v>9.2551281094540513E-3</v>
      </c>
      <c r="G60" s="199">
        <f t="shared" si="9"/>
        <v>3.3064781325459001E-2</v>
      </c>
      <c r="H60" s="199">
        <f t="shared" si="9"/>
        <v>4.4645571962277378E-2</v>
      </c>
      <c r="I60" s="199">
        <f t="shared" si="9"/>
        <v>4.8675749491920953E-2</v>
      </c>
      <c r="J60" s="199">
        <f t="shared" si="9"/>
        <v>0.12827153331456639</v>
      </c>
      <c r="K60" s="199">
        <f t="shared" si="9"/>
        <v>8.4104460045684115E-2</v>
      </c>
      <c r="L60" s="199">
        <f t="shared" si="9"/>
        <v>8.6541504092938287E-2</v>
      </c>
      <c r="M60" s="199">
        <f t="shared" si="9"/>
        <v>8.7795138962953531E-2</v>
      </c>
      <c r="N60" s="199">
        <f t="shared" si="9"/>
        <v>0.10091618339699315</v>
      </c>
      <c r="O60" s="199">
        <f t="shared" si="9"/>
        <v>9.3671160005530857E-2</v>
      </c>
      <c r="P60" s="199">
        <f t="shared" si="9"/>
        <v>9.1735327770546923E-2</v>
      </c>
      <c r="Q60" s="199">
        <f t="shared" si="9"/>
        <v>0.11417530997086339</v>
      </c>
    </row>
    <row r="61" spans="1:17" x14ac:dyDescent="0.25">
      <c r="A61" s="142" t="s">
        <v>317</v>
      </c>
      <c r="B61" s="199">
        <f t="shared" ref="B61:Q61" si="10">IF(B$34=0,0,B$34/B$5)</f>
        <v>0</v>
      </c>
      <c r="C61" s="199">
        <f t="shared" si="10"/>
        <v>0</v>
      </c>
      <c r="D61" s="199">
        <f t="shared" si="10"/>
        <v>0</v>
      </c>
      <c r="E61" s="199">
        <f t="shared" si="10"/>
        <v>1.8382538712381703E-2</v>
      </c>
      <c r="F61" s="199">
        <f t="shared" si="10"/>
        <v>1.8377065029556633E-2</v>
      </c>
      <c r="G61" s="199">
        <f t="shared" si="10"/>
        <v>1.7192603161800692E-2</v>
      </c>
      <c r="H61" s="199">
        <f t="shared" si="10"/>
        <v>1.7124680865339255E-2</v>
      </c>
      <c r="I61" s="199">
        <f t="shared" si="10"/>
        <v>1.7277712016369861E-2</v>
      </c>
      <c r="J61" s="199">
        <f t="shared" si="10"/>
        <v>1.7722874734975705E-2</v>
      </c>
      <c r="K61" s="199">
        <f t="shared" si="10"/>
        <v>1.7906158263506559E-2</v>
      </c>
      <c r="L61" s="199">
        <f t="shared" si="10"/>
        <v>1.7816104859313234E-2</v>
      </c>
      <c r="M61" s="199">
        <f t="shared" si="10"/>
        <v>1.7491355880992522E-2</v>
      </c>
      <c r="N61" s="199">
        <f t="shared" si="10"/>
        <v>1.7643511249471593E-2</v>
      </c>
      <c r="O61" s="199">
        <f t="shared" si="10"/>
        <v>1.7881927793014979E-2</v>
      </c>
      <c r="P61" s="199">
        <f t="shared" si="10"/>
        <v>1.7686574244838525E-2</v>
      </c>
      <c r="Q61" s="199">
        <f t="shared" si="10"/>
        <v>1.7992848879516188E-2</v>
      </c>
    </row>
    <row r="62" spans="1:17" x14ac:dyDescent="0.25">
      <c r="A62" s="142" t="s">
        <v>316</v>
      </c>
      <c r="B62" s="199">
        <f t="shared" ref="B62:Q62" si="11">IF(B$45=0,0,B$45/B$5)</f>
        <v>2.7160437111601126E-3</v>
      </c>
      <c r="C62" s="199">
        <f t="shared" si="11"/>
        <v>2.6540597556593422E-3</v>
      </c>
      <c r="D62" s="199">
        <f t="shared" si="11"/>
        <v>2.5915309180288611E-3</v>
      </c>
      <c r="E62" s="199">
        <f t="shared" si="11"/>
        <v>2.6182908091009374E-3</v>
      </c>
      <c r="F62" s="199">
        <f t="shared" si="11"/>
        <v>2.461258275792506E-3</v>
      </c>
      <c r="G62" s="199">
        <f t="shared" si="11"/>
        <v>1.2353971223803524E-2</v>
      </c>
      <c r="H62" s="199">
        <f t="shared" si="11"/>
        <v>1.3294305127748676E-2</v>
      </c>
      <c r="I62" s="199">
        <f t="shared" si="11"/>
        <v>1.220222957076301E-2</v>
      </c>
      <c r="J62" s="199">
        <f t="shared" si="11"/>
        <v>1.0473942431142722E-2</v>
      </c>
      <c r="K62" s="199">
        <f t="shared" si="11"/>
        <v>8.0802348416901971E-3</v>
      </c>
      <c r="L62" s="199">
        <f t="shared" si="11"/>
        <v>8.7889810252328865E-3</v>
      </c>
      <c r="M62" s="199">
        <f t="shared" si="11"/>
        <v>1.1513642341713795E-2</v>
      </c>
      <c r="N62" s="199">
        <f t="shared" si="11"/>
        <v>1.0482355339360783E-2</v>
      </c>
      <c r="O62" s="199">
        <f t="shared" si="11"/>
        <v>8.3931134182908713E-3</v>
      </c>
      <c r="P62" s="199">
        <f t="shared" si="11"/>
        <v>1.0013140910764346E-2</v>
      </c>
      <c r="Q62" s="199">
        <f t="shared" si="11"/>
        <v>8.2682975813736619E-3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4.4501605519501865E-2</v>
      </c>
      <c r="C64" s="276">
        <f t="shared" si="13"/>
        <v>4.3486015996807681E-2</v>
      </c>
      <c r="D64" s="276">
        <f t="shared" si="13"/>
        <v>4.2461498735030571E-2</v>
      </c>
      <c r="E64" s="276">
        <f t="shared" si="13"/>
        <v>4.2899951957024465E-2</v>
      </c>
      <c r="F64" s="276">
        <f t="shared" si="13"/>
        <v>4.0327018457351545E-2</v>
      </c>
      <c r="G64" s="276">
        <f t="shared" si="13"/>
        <v>0.20241631301513796</v>
      </c>
      <c r="H64" s="276">
        <f t="shared" si="13"/>
        <v>0.21782341720791476</v>
      </c>
      <c r="I64" s="276">
        <f t="shared" si="13"/>
        <v>0.19993006908734709</v>
      </c>
      <c r="J64" s="276">
        <f t="shared" si="13"/>
        <v>0.17161257471279648</v>
      </c>
      <c r="K64" s="276">
        <f t="shared" si="13"/>
        <v>0.13239235508335828</v>
      </c>
      <c r="L64" s="276">
        <f t="shared" si="13"/>
        <v>0.14400496019124781</v>
      </c>
      <c r="M64" s="276">
        <f t="shared" si="13"/>
        <v>0.1886477627286523</v>
      </c>
      <c r="N64" s="276">
        <f t="shared" si="13"/>
        <v>0.17175041782675424</v>
      </c>
      <c r="O64" s="276">
        <f t="shared" si="13"/>
        <v>0.13751878178046001</v>
      </c>
      <c r="P64" s="276">
        <f t="shared" si="13"/>
        <v>0.16406247255560169</v>
      </c>
      <c r="Q64" s="276">
        <f t="shared" si="13"/>
        <v>0.13547370970954564</v>
      </c>
    </row>
    <row r="66" spans="1:17" ht="12.75" x14ac:dyDescent="0.25">
      <c r="A66" s="98" t="s">
        <v>128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53">
        <f>IF(B$5=0,0,B$5/WWP_fec!B$5)</f>
        <v>0.41414310750178646</v>
      </c>
      <c r="C68" s="253">
        <f>IF(C$5=0,0,C$5/WWP_fec!C$5)</f>
        <v>0.41970688818483043</v>
      </c>
      <c r="D68" s="253">
        <f>IF(D$5=0,0,D$5/WWP_fec!D$5)</f>
        <v>0.41951852487772351</v>
      </c>
      <c r="E68" s="253">
        <f>IF(E$5=0,0,E$5/WWP_fec!E$5)</f>
        <v>0.41325868132377935</v>
      </c>
      <c r="F68" s="253">
        <f>IF(F$5=0,0,F$5/WWP_fec!F$5)</f>
        <v>0.41337936142861642</v>
      </c>
      <c r="G68" s="253">
        <f>IF(G$5=0,0,G$5/WWP_fec!G$5)</f>
        <v>0.44336845042109146</v>
      </c>
      <c r="H68" s="253">
        <f>IF(H$5=0,0,H$5/WWP_fec!H$5)</f>
        <v>0.44560463714208626</v>
      </c>
      <c r="I68" s="253">
        <f>IF(I$5=0,0,I$5/WWP_fec!I$5)</f>
        <v>0.44144710226695244</v>
      </c>
      <c r="J68" s="253">
        <f>IF(J$5=0,0,J$5/WWP_fec!J$5)</f>
        <v>0.43212033611331785</v>
      </c>
      <c r="K68" s="253">
        <f>IF(K$5=0,0,K$5/WWP_fec!K$5)</f>
        <v>0.42740435037788299</v>
      </c>
      <c r="L68" s="253">
        <f>IF(L$5=0,0,L$5/WWP_fec!L$5)</f>
        <v>0.42951807674166892</v>
      </c>
      <c r="M68" s="253">
        <f>IF(M$5=0,0,M$5/WWP_fec!M$5)</f>
        <v>0.4383076990346339</v>
      </c>
      <c r="N68" s="253">
        <f>IF(N$5=0,0,N$5/WWP_fec!N$5)</f>
        <v>0.43455855112028097</v>
      </c>
      <c r="O68" s="253">
        <f>IF(O$5=0,0,O$5/WWP_fec!O$5)</f>
        <v>0.42860278329530721</v>
      </c>
      <c r="P68" s="253">
        <f>IF(P$5=0,0,P$5/WWP_fec!P$5)</f>
        <v>0.43354251373774083</v>
      </c>
      <c r="Q68" s="253">
        <f>IF(Q$5=0,0,Q$5/WWP_fec!Q$5)</f>
        <v>0.4526514127658382</v>
      </c>
    </row>
    <row r="69" spans="1:17" x14ac:dyDescent="0.25">
      <c r="A69" s="132" t="s">
        <v>83</v>
      </c>
      <c r="B69" s="282">
        <f>IF(B$6=0,0,B$6/WWP_fec!B$6)</f>
        <v>0.50729753084961626</v>
      </c>
      <c r="C69" s="282">
        <f>IF(C$6=0,0,C$6/WWP_fec!C$6)</f>
        <v>0.51434171541544371</v>
      </c>
      <c r="D69" s="282">
        <f>IF(D$6=0,0,D$6/WWP_fec!D$6)</f>
        <v>0.5143417154154436</v>
      </c>
      <c r="E69" s="282">
        <f>IF(E$6=0,0,E$6/WWP_fec!E$6)</f>
        <v>0.5143417154154436</v>
      </c>
      <c r="F69" s="282">
        <f>IF(F$6=0,0,F$6/WWP_fec!F$6)</f>
        <v>0.5143417154154436</v>
      </c>
      <c r="G69" s="282">
        <f>IF(G$6=0,0,G$6/WWP_fec!G$6)</f>
        <v>0.5143417154154436</v>
      </c>
      <c r="H69" s="282">
        <f>IF(H$6=0,0,H$6/WWP_fec!H$6)</f>
        <v>0.51434171541544382</v>
      </c>
      <c r="I69" s="282">
        <f>IF(I$6=0,0,I$6/WWP_fec!I$6)</f>
        <v>0.51434171541544371</v>
      </c>
      <c r="J69" s="282">
        <f>IF(J$6=0,0,J$6/WWP_fec!J$6)</f>
        <v>0.51434171541544371</v>
      </c>
      <c r="K69" s="282">
        <f>IF(K$6=0,0,K$6/WWP_fec!K$6)</f>
        <v>0.51434171541544371</v>
      </c>
      <c r="L69" s="282">
        <f>IF(L$6=0,0,L$6/WWP_fec!L$6)</f>
        <v>0.51434171541544371</v>
      </c>
      <c r="M69" s="282">
        <f>IF(M$6=0,0,M$6/WWP_fec!M$6)</f>
        <v>0.51434171541544382</v>
      </c>
      <c r="N69" s="282">
        <f>IF(N$6=0,0,N$6/WWP_fec!N$6)</f>
        <v>0.51434171541544371</v>
      </c>
      <c r="O69" s="282">
        <f>IF(O$6=0,0,O$6/WWP_fec!O$6)</f>
        <v>0.51434171541544371</v>
      </c>
      <c r="P69" s="282">
        <f>IF(P$6=0,0,P$6/WWP_fec!P$6)</f>
        <v>0.51434171541544382</v>
      </c>
      <c r="Q69" s="282">
        <f>IF(Q$6=0,0,Q$6/WWP_fec!Q$6)</f>
        <v>0.54681240828145494</v>
      </c>
    </row>
    <row r="70" spans="1:17" x14ac:dyDescent="0.25">
      <c r="A70" s="76" t="s">
        <v>82</v>
      </c>
      <c r="B70" s="281">
        <f>IF(B$7=0,0,B$7/WWP_fec!B$7)</f>
        <v>0.12675007167986704</v>
      </c>
      <c r="C70" s="281">
        <f>IF(C$7=0,0,C$7/WWP_fec!C$7)</f>
        <v>0.12851008596014457</v>
      </c>
      <c r="D70" s="281">
        <f>IF(D$7=0,0,D$7/WWP_fec!D$7)</f>
        <v>0.12851008596014457</v>
      </c>
      <c r="E70" s="281">
        <f>IF(E$7=0,0,E$7/WWP_fec!E$7)</f>
        <v>0.12851008596014457</v>
      </c>
      <c r="F70" s="281">
        <f>IF(F$7=0,0,F$7/WWP_fec!F$7)</f>
        <v>0.12851008596014457</v>
      </c>
      <c r="G70" s="281">
        <f>IF(G$7=0,0,G$7/WWP_fec!G$7)</f>
        <v>0.12851008596014454</v>
      </c>
      <c r="H70" s="281">
        <f>IF(H$7=0,0,H$7/WWP_fec!H$7)</f>
        <v>0.12851008596014454</v>
      </c>
      <c r="I70" s="281">
        <f>IF(I$7=0,0,I$7/WWP_fec!I$7)</f>
        <v>0.12851008596014454</v>
      </c>
      <c r="J70" s="281">
        <f>IF(J$7=0,0,J$7/WWP_fec!J$7)</f>
        <v>0.12851008596014457</v>
      </c>
      <c r="K70" s="281">
        <f>IF(K$7=0,0,K$7/WWP_fec!K$7)</f>
        <v>0.1285100859601446</v>
      </c>
      <c r="L70" s="281">
        <f>IF(L$7=0,0,L$7/WWP_fec!L$7)</f>
        <v>0.12851008596014457</v>
      </c>
      <c r="M70" s="281">
        <f>IF(M$7=0,0,M$7/WWP_fec!M$7)</f>
        <v>0.12851008596014457</v>
      </c>
      <c r="N70" s="281">
        <f>IF(N$7=0,0,N$7/WWP_fec!N$7)</f>
        <v>0.12851008596014454</v>
      </c>
      <c r="O70" s="281">
        <f>IF(O$7=0,0,O$7/WWP_fec!O$7)</f>
        <v>0.12851008596014457</v>
      </c>
      <c r="P70" s="281">
        <f>IF(P$7=0,0,P$7/WWP_fec!P$7)</f>
        <v>0.12851008596014457</v>
      </c>
      <c r="Q70" s="281">
        <f>IF(Q$7=0,0,Q$7/WWP_fec!Q$7)</f>
        <v>0.13662300273576736</v>
      </c>
    </row>
    <row r="71" spans="1:17" x14ac:dyDescent="0.25">
      <c r="A71" s="76" t="s">
        <v>81</v>
      </c>
      <c r="B71" s="281">
        <f>IF(B$8=0,0,B$8/WWP_fec!B$8)</f>
        <v>0.69185761430999693</v>
      </c>
      <c r="C71" s="281">
        <f>IF(C$8=0,0,C$8/WWP_fec!C$8)</f>
        <v>0.70146454600609753</v>
      </c>
      <c r="D71" s="281">
        <f>IF(D$8=0,0,D$8/WWP_fec!D$8)</f>
        <v>0.70146454600609742</v>
      </c>
      <c r="E71" s="281">
        <f>IF(E$8=0,0,E$8/WWP_fec!E$8)</f>
        <v>0.70146454600609742</v>
      </c>
      <c r="F71" s="281">
        <f>IF(F$8=0,0,F$8/WWP_fec!F$8)</f>
        <v>0.70146454600609753</v>
      </c>
      <c r="G71" s="281">
        <f>IF(G$8=0,0,G$8/WWP_fec!G$8)</f>
        <v>0.70146454600609742</v>
      </c>
      <c r="H71" s="281">
        <f>IF(H$8=0,0,H$8/WWP_fec!H$8)</f>
        <v>0.70146454600609742</v>
      </c>
      <c r="I71" s="281">
        <f>IF(I$8=0,0,I$8/WWP_fec!I$8)</f>
        <v>0.70146454600609753</v>
      </c>
      <c r="J71" s="281">
        <f>IF(J$8=0,0,J$8/WWP_fec!J$8)</f>
        <v>0.70146454600609753</v>
      </c>
      <c r="K71" s="281">
        <f>IF(K$8=0,0,K$8/WWP_fec!K$8)</f>
        <v>0.70146454600609742</v>
      </c>
      <c r="L71" s="281">
        <f>IF(L$8=0,0,L$8/WWP_fec!L$8)</f>
        <v>0.70146454600609742</v>
      </c>
      <c r="M71" s="281">
        <f>IF(M$8=0,0,M$8/WWP_fec!M$8)</f>
        <v>0.70146454600609742</v>
      </c>
      <c r="N71" s="281">
        <f>IF(N$8=0,0,N$8/WWP_fec!N$8)</f>
        <v>0.70146454600609742</v>
      </c>
      <c r="O71" s="281">
        <f>IF(O$8=0,0,O$8/WWP_fec!O$8)</f>
        <v>0.70146454600609764</v>
      </c>
      <c r="P71" s="281">
        <f>IF(P$8=0,0,P$8/WWP_fec!P$8)</f>
        <v>0.70146454600609742</v>
      </c>
      <c r="Q71" s="281">
        <f>IF(Q$8=0,0,Q$8/WWP_fec!Q$8)</f>
        <v>0.74574841244567358</v>
      </c>
    </row>
    <row r="72" spans="1:17" x14ac:dyDescent="0.25">
      <c r="A72" s="76" t="s">
        <v>80</v>
      </c>
      <c r="B72" s="281">
        <f>IF(B$9=0,0,B$9/WWP_fec!B$9)</f>
        <v>0.49192277902110115</v>
      </c>
      <c r="C72" s="281">
        <f>IF(C$9=0,0,C$9/WWP_fec!C$9)</f>
        <v>0.4987534742972165</v>
      </c>
      <c r="D72" s="281">
        <f>IF(D$9=0,0,D$9/WWP_fec!D$9)</f>
        <v>0.49875347429721634</v>
      </c>
      <c r="E72" s="281">
        <f>IF(E$9=0,0,E$9/WWP_fec!E$9)</f>
        <v>0.49875347429721639</v>
      </c>
      <c r="F72" s="281">
        <f>IF(F$9=0,0,F$9/WWP_fec!F$9)</f>
        <v>0.49875347429721645</v>
      </c>
      <c r="G72" s="281">
        <f>IF(G$9=0,0,G$9/WWP_fec!G$9)</f>
        <v>0.49875347429721645</v>
      </c>
      <c r="H72" s="281">
        <f>IF(H$9=0,0,H$9/WWP_fec!H$9)</f>
        <v>0.49875347429721645</v>
      </c>
      <c r="I72" s="281">
        <f>IF(I$9=0,0,I$9/WWP_fec!I$9)</f>
        <v>0.49875347429721639</v>
      </c>
      <c r="J72" s="281">
        <f>IF(J$9=0,0,J$9/WWP_fec!J$9)</f>
        <v>0.49875347429721645</v>
      </c>
      <c r="K72" s="281">
        <f>IF(K$9=0,0,K$9/WWP_fec!K$9)</f>
        <v>0.49875347429721645</v>
      </c>
      <c r="L72" s="281">
        <f>IF(L$9=0,0,L$9/WWP_fec!L$9)</f>
        <v>0.49875347429721645</v>
      </c>
      <c r="M72" s="281">
        <f>IF(M$9=0,0,M$9/WWP_fec!M$9)</f>
        <v>0.49875347429721634</v>
      </c>
      <c r="N72" s="281">
        <f>IF(N$9=0,0,N$9/WWP_fec!N$9)</f>
        <v>0.4987534742972165</v>
      </c>
      <c r="O72" s="281">
        <f>IF(O$9=0,0,O$9/WWP_fec!O$9)</f>
        <v>0.49875347429721645</v>
      </c>
      <c r="P72" s="281">
        <f>IF(P$9=0,0,P$9/WWP_fec!P$9)</f>
        <v>0.49875347429721645</v>
      </c>
      <c r="Q72" s="281">
        <f>IF(Q$9=0,0,Q$9/WWP_fec!Q$9)</f>
        <v>0.53024007239801407</v>
      </c>
    </row>
    <row r="73" spans="1:17" x14ac:dyDescent="0.25">
      <c r="A73" s="129" t="s">
        <v>79</v>
      </c>
      <c r="B73" s="280">
        <f>IF(B$10=0,0,B$10/WWP_fec!B$10)</f>
        <v>0.87521571756646788</v>
      </c>
      <c r="C73" s="280">
        <f>IF(C$10=0,0,C$10/WWP_fec!C$10)</f>
        <v>0.88736870604864304</v>
      </c>
      <c r="D73" s="280">
        <f>IF(D$10=0,0,D$10/WWP_fec!D$10)</f>
        <v>0.88736870604864326</v>
      </c>
      <c r="E73" s="280">
        <f>IF(E$10=0,0,E$10/WWP_fec!E$10)</f>
        <v>0.83828068099953135</v>
      </c>
      <c r="F73" s="280">
        <f>IF(F$10=0,0,F$10/WWP_fec!F$10)</f>
        <v>0.83828068099953112</v>
      </c>
      <c r="G73" s="280">
        <f>IF(G$10=0,0,G$10/WWP_fec!G$10)</f>
        <v>0.83828068099953124</v>
      </c>
      <c r="H73" s="280">
        <f>IF(H$10=0,0,H$10/WWP_fec!H$10)</f>
        <v>0.83828068099953135</v>
      </c>
      <c r="I73" s="280">
        <f>IF(I$10=0,0,I$10/WWP_fec!I$10)</f>
        <v>0.83828068099953112</v>
      </c>
      <c r="J73" s="280">
        <f>IF(J$10=0,0,J$10/WWP_fec!J$10)</f>
        <v>0.78572017897980784</v>
      </c>
      <c r="K73" s="280">
        <f>IF(K$10=0,0,K$10/WWP_fec!K$10)</f>
        <v>0.78572017897980795</v>
      </c>
      <c r="L73" s="280">
        <f>IF(L$10=0,0,L$10/WWP_fec!L$10)</f>
        <v>0.78572017897980795</v>
      </c>
      <c r="M73" s="280">
        <f>IF(M$10=0,0,M$10/WWP_fec!M$10)</f>
        <v>0.78572017897980773</v>
      </c>
      <c r="N73" s="280">
        <f>IF(N$10=0,0,N$10/WWP_fec!N$10)</f>
        <v>0.78572017897980795</v>
      </c>
      <c r="O73" s="280">
        <f>IF(O$10=0,0,O$10/WWP_fec!O$10)</f>
        <v>0.78572017897980784</v>
      </c>
      <c r="P73" s="280">
        <f>IF(P$10=0,0,P$10/WWP_fec!P$10)</f>
        <v>0.78572017897980784</v>
      </c>
      <c r="Q73" s="280">
        <f>IF(Q$10=0,0,Q$10/WWP_fec!Q$10)</f>
        <v>0.83532315273369317</v>
      </c>
    </row>
    <row r="74" spans="1:17" x14ac:dyDescent="0.25">
      <c r="A74" s="127" t="s">
        <v>314</v>
      </c>
      <c r="B74" s="305">
        <f>IF(B$15=0,0,B$15/WWP_fec!B$15)</f>
        <v>0.38823045903576653</v>
      </c>
      <c r="C74" s="305">
        <f>IF(C$15=0,0,C$15/WWP_fec!C$15)</f>
        <v>0.39362131320165156</v>
      </c>
      <c r="D74" s="305">
        <f>IF(D$15=0,0,D$15/WWP_fec!D$15)</f>
        <v>0.39362131320165156</v>
      </c>
      <c r="E74" s="305">
        <f>IF(E$15=0,0,E$15/WWP_fec!E$15)</f>
        <v>0.39362640271740201</v>
      </c>
      <c r="F74" s="305">
        <f>IF(F$15=0,0,F$15/WWP_fec!F$15)</f>
        <v>0.39362410726425784</v>
      </c>
      <c r="G74" s="305">
        <f>IF(G$15=0,0,G$15/WWP_fec!G$15)</f>
        <v>0.3949691464265947</v>
      </c>
      <c r="H74" s="305">
        <f>IF(H$15=0,0,H$15/WWP_fec!H$15)</f>
        <v>0.39539296224746145</v>
      </c>
      <c r="I74" s="305">
        <f>IF(I$15=0,0,I$15/WWP_fec!I$15)</f>
        <v>0.39520428776077859</v>
      </c>
      <c r="J74" s="305">
        <f>IF(J$15=0,0,J$15/WWP_fec!J$15)</f>
        <v>0.39682188850272321</v>
      </c>
      <c r="K74" s="305">
        <f>IF(K$15=0,0,K$15/WWP_fec!K$15)</f>
        <v>0.39655013634030317</v>
      </c>
      <c r="L74" s="305">
        <f>IF(L$15=0,0,L$15/WWP_fec!L$15)</f>
        <v>0.39650708592230444</v>
      </c>
      <c r="M74" s="305">
        <f>IF(M$15=0,0,M$15/WWP_fec!M$15)</f>
        <v>0.39724580697979422</v>
      </c>
      <c r="N74" s="305">
        <f>IF(N$15=0,0,N$15/WWP_fec!N$15)</f>
        <v>0.39727392892883001</v>
      </c>
      <c r="O74" s="305">
        <f>IF(O$15=0,0,O$15/WWP_fec!O$15)</f>
        <v>0.3971239415631761</v>
      </c>
      <c r="P74" s="305">
        <f>IF(P$15=0,0,P$15/WWP_fec!P$15)</f>
        <v>0.39731243651039061</v>
      </c>
      <c r="Q74" s="305">
        <f>IF(Q$15=0,0,Q$15/WWP_fec!Q$15)</f>
        <v>0.42200787861461553</v>
      </c>
    </row>
    <row r="75" spans="1:17" x14ac:dyDescent="0.25">
      <c r="A75" s="127" t="s">
        <v>313</v>
      </c>
      <c r="B75" s="305">
        <f>IF(B$26=0,0,B$26/WWP_fec!B$26)</f>
        <v>0.46999624181655619</v>
      </c>
      <c r="C75" s="305">
        <f>IF(C$26=0,0,C$26/WWP_fec!C$26)</f>
        <v>0.47652247163489636</v>
      </c>
      <c r="D75" s="305">
        <f>IF(D$26=0,0,D$26/WWP_fec!D$26)</f>
        <v>0.47652247163489631</v>
      </c>
      <c r="E75" s="305">
        <f>IF(E$26=0,0,E$26/WWP_fec!E$26)</f>
        <v>0.47652247163489631</v>
      </c>
      <c r="F75" s="305">
        <f>IF(F$26=0,0,F$26/WWP_fec!F$26)</f>
        <v>0.47652247163489642</v>
      </c>
      <c r="G75" s="305">
        <f>IF(G$26=0,0,G$26/WWP_fec!G$26)</f>
        <v>0.47652247163489636</v>
      </c>
      <c r="H75" s="305">
        <f>IF(H$26=0,0,H$26/WWP_fec!H$26)</f>
        <v>0.47652247163489636</v>
      </c>
      <c r="I75" s="305">
        <f>IF(I$26=0,0,I$26/WWP_fec!I$26)</f>
        <v>0.47652247163489647</v>
      </c>
      <c r="J75" s="305">
        <f>IF(J$26=0,0,J$26/WWP_fec!J$26)</f>
        <v>0.47652247163489642</v>
      </c>
      <c r="K75" s="305">
        <f>IF(K$26=0,0,K$26/WWP_fec!K$26)</f>
        <v>0.47652247163489636</v>
      </c>
      <c r="L75" s="305">
        <f>IF(L$26=0,0,L$26/WWP_fec!L$26)</f>
        <v>0.47652247163489636</v>
      </c>
      <c r="M75" s="305">
        <f>IF(M$26=0,0,M$26/WWP_fec!M$26)</f>
        <v>0.47652247163489636</v>
      </c>
      <c r="N75" s="305">
        <f>IF(N$26=0,0,N$26/WWP_fec!N$26)</f>
        <v>0.47652247163489636</v>
      </c>
      <c r="O75" s="305">
        <f>IF(O$26=0,0,O$26/WWP_fec!O$26)</f>
        <v>0.47652247163489636</v>
      </c>
      <c r="P75" s="305">
        <f>IF(P$26=0,0,P$26/WWP_fec!P$26)</f>
        <v>0.47652247163489636</v>
      </c>
      <c r="Q75" s="305">
        <f>IF(Q$26=0,0,Q$26/WWP_fec!Q$26)</f>
        <v>0.50660561355487732</v>
      </c>
    </row>
    <row r="76" spans="1:17" x14ac:dyDescent="0.25">
      <c r="A76" s="127" t="s">
        <v>312</v>
      </c>
      <c r="B76" s="305">
        <f>IF(B$27=0,0,B$27/WWP_fec!B$27)</f>
        <v>0.45026014261590447</v>
      </c>
      <c r="C76" s="305">
        <f>IF(C$27=0,0,C$27/WWP_fec!C$27)</f>
        <v>0.4565123227554575</v>
      </c>
      <c r="D76" s="305">
        <f>IF(D$27=0,0,D$27/WWP_fec!D$27)</f>
        <v>0.45651232275545756</v>
      </c>
      <c r="E76" s="305">
        <f>IF(E$27=0,0,E$27/WWP_fec!E$27)</f>
        <v>0.28852344757560966</v>
      </c>
      <c r="F76" s="305">
        <f>IF(F$27=0,0,F$27/WWP_fec!F$27)</f>
        <v>0.28341015772400113</v>
      </c>
      <c r="G76" s="305">
        <f>IF(G$27=0,0,G$27/WWP_fec!G$27)</f>
        <v>0.32050998464655489</v>
      </c>
      <c r="H76" s="305">
        <f>IF(H$27=0,0,H$27/WWP_fec!H$27)</f>
        <v>0.32294682350984716</v>
      </c>
      <c r="I76" s="305">
        <f>IF(I$27=0,0,I$27/WWP_fec!I$27)</f>
        <v>0.32165204803797759</v>
      </c>
      <c r="J76" s="305">
        <f>IF(J$27=0,0,J$27/WWP_fec!J$27)</f>
        <v>0.33845552254761829</v>
      </c>
      <c r="K76" s="305">
        <f>IF(K$27=0,0,K$27/WWP_fec!K$27)</f>
        <v>0.33308219488990981</v>
      </c>
      <c r="L76" s="305">
        <f>IF(L$27=0,0,L$27/WWP_fec!L$27)</f>
        <v>0.3345972032578502</v>
      </c>
      <c r="M76" s="305">
        <f>IF(M$27=0,0,M$27/WWP_fec!M$27)</f>
        <v>0.3365347960659012</v>
      </c>
      <c r="N76" s="305">
        <f>IF(N$27=0,0,N$27/WWP_fec!N$27)</f>
        <v>0.33865549489692975</v>
      </c>
      <c r="O76" s="305">
        <f>IF(O$27=0,0,O$27/WWP_fec!O$27)</f>
        <v>0.33721259873732939</v>
      </c>
      <c r="P76" s="305">
        <f>IF(P$27=0,0,P$27/WWP_fec!P$27)</f>
        <v>0.33675462422156088</v>
      </c>
      <c r="Q76" s="305">
        <f>IF(Q$27=0,0,Q$27/WWP_fec!Q$27)</f>
        <v>0.35480278256698061</v>
      </c>
    </row>
    <row r="77" spans="1:17" x14ac:dyDescent="0.25">
      <c r="A77" s="72" t="s">
        <v>311</v>
      </c>
      <c r="B77" s="304">
        <f>IF(B$47=0,0,B$47/WWP_fec!B$47)</f>
        <v>0.54832894878598226</v>
      </c>
      <c r="C77" s="304">
        <f>IF(C$47=0,0,C$47/WWP_fec!C$47)</f>
        <v>0.55594288357404575</v>
      </c>
      <c r="D77" s="304">
        <f>IF(D$47=0,0,D$47/WWP_fec!D$47)</f>
        <v>0.55594288357404575</v>
      </c>
      <c r="E77" s="304">
        <f>IF(E$47=0,0,E$47/WWP_fec!E$47)</f>
        <v>0.55594288357404575</v>
      </c>
      <c r="F77" s="304">
        <f>IF(F$47=0,0,F$47/WWP_fec!F$47)</f>
        <v>0.55594288357404575</v>
      </c>
      <c r="G77" s="304">
        <f>IF(G$47=0,0,G$47/WWP_fec!G$47)</f>
        <v>0.55594288357404587</v>
      </c>
      <c r="H77" s="304">
        <f>IF(H$47=0,0,H$47/WWP_fec!H$47)</f>
        <v>0.55594288357404575</v>
      </c>
      <c r="I77" s="304">
        <f>IF(I$47=0,0,I$47/WWP_fec!I$47)</f>
        <v>0.55594288357404575</v>
      </c>
      <c r="J77" s="304">
        <f>IF(J$47=0,0,J$47/WWP_fec!J$47)</f>
        <v>0.55594288357404587</v>
      </c>
      <c r="K77" s="304">
        <f>IF(K$47=0,0,K$47/WWP_fec!K$47)</f>
        <v>0.55594288357404587</v>
      </c>
      <c r="L77" s="304">
        <f>IF(L$47=0,0,L$47/WWP_fec!L$47)</f>
        <v>0.55594288357404587</v>
      </c>
      <c r="M77" s="304">
        <f>IF(M$47=0,0,M$47/WWP_fec!M$47)</f>
        <v>0.55594288357404587</v>
      </c>
      <c r="N77" s="304">
        <f>IF(N$47=0,0,N$47/WWP_fec!N$47)</f>
        <v>0.55594288357404575</v>
      </c>
      <c r="O77" s="304">
        <f>IF(O$47=0,0,O$47/WWP_fec!O$47)</f>
        <v>0.55594288357404575</v>
      </c>
      <c r="P77" s="304">
        <f>IF(P$47=0,0,P$47/WWP_fec!P$47)</f>
        <v>0.55594288357404575</v>
      </c>
      <c r="Q77" s="304">
        <f>IF(Q$47=0,0,Q$47/WWP_fec!Q$47)</f>
        <v>0.59103988248069028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0</v>
      </c>
      <c r="C5" s="96">
        <v>0</v>
      </c>
      <c r="D5" s="96">
        <v>0</v>
      </c>
      <c r="E5" s="96">
        <v>77.119516893888004</v>
      </c>
      <c r="F5" s="96">
        <v>52.464432870468002</v>
      </c>
      <c r="G5" s="96">
        <v>108.66389169842236</v>
      </c>
      <c r="H5" s="96">
        <v>124.51036823287203</v>
      </c>
      <c r="I5" s="96">
        <v>139.32039524169602</v>
      </c>
      <c r="J5" s="96">
        <v>291.16991064938395</v>
      </c>
      <c r="K5" s="96">
        <v>218.96977833187199</v>
      </c>
      <c r="L5" s="96">
        <v>221.616069389302</v>
      </c>
      <c r="M5" s="96">
        <v>186.82346530916018</v>
      </c>
      <c r="N5" s="96">
        <v>209.38771787047668</v>
      </c>
      <c r="O5" s="96">
        <v>221.01387674987856</v>
      </c>
      <c r="P5" s="96">
        <v>201.20660466674045</v>
      </c>
      <c r="Q5" s="96">
        <v>288.52389514457678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9.5028483050750019</v>
      </c>
      <c r="F10" s="158">
        <v>9.9525173950083179</v>
      </c>
      <c r="G10" s="158">
        <v>3.9344005184896487</v>
      </c>
      <c r="H10" s="158">
        <v>3.7484908820084861</v>
      </c>
      <c r="I10" s="158">
        <v>4.0136973517396077</v>
      </c>
      <c r="J10" s="158">
        <v>10.467822043325233</v>
      </c>
      <c r="K10" s="158">
        <v>11.022801147802893</v>
      </c>
      <c r="L10" s="158">
        <v>10.927219497782382</v>
      </c>
      <c r="M10" s="158">
        <v>8.9375566269796671</v>
      </c>
      <c r="N10" s="158">
        <v>9.3352849987269408</v>
      </c>
      <c r="O10" s="158">
        <v>10.707923717482366</v>
      </c>
      <c r="P10" s="158">
        <v>9.6061392207186955</v>
      </c>
      <c r="Q10" s="158">
        <v>11.101016360239147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9.5028483050750019</v>
      </c>
      <c r="F11" s="91">
        <v>9.9525173950083179</v>
      </c>
      <c r="G11" s="91">
        <v>3.9344005184896487</v>
      </c>
      <c r="H11" s="91">
        <v>3.7484908820084861</v>
      </c>
      <c r="I11" s="91">
        <v>4.0136973517396077</v>
      </c>
      <c r="J11" s="91">
        <v>4.9015204638887822</v>
      </c>
      <c r="K11" s="91">
        <v>5.1613874568859046</v>
      </c>
      <c r="L11" s="91">
        <v>5.1166316890090009</v>
      </c>
      <c r="M11" s="91">
        <v>4.1849791220170189</v>
      </c>
      <c r="N11" s="91">
        <v>4.3712140183612407</v>
      </c>
      <c r="O11" s="91">
        <v>5.0139472193708894</v>
      </c>
      <c r="P11" s="91">
        <v>4.4980405450569059</v>
      </c>
      <c r="Q11" s="91">
        <v>5.1980114520930227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5.566301579436451</v>
      </c>
      <c r="K12" s="91">
        <v>5.8614136909169883</v>
      </c>
      <c r="L12" s="91">
        <v>5.8105878087733798</v>
      </c>
      <c r="M12" s="91">
        <v>4.7525775049626473</v>
      </c>
      <c r="N12" s="91">
        <v>4.9640709803657002</v>
      </c>
      <c r="O12" s="91">
        <v>5.6939764981114758</v>
      </c>
      <c r="P12" s="91">
        <v>5.1080986756617897</v>
      </c>
      <c r="Q12" s="91">
        <v>5.9030049081461247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314</v>
      </c>
      <c r="B15" s="206">
        <v>0</v>
      </c>
      <c r="C15" s="206">
        <v>0</v>
      </c>
      <c r="D15" s="206">
        <v>0</v>
      </c>
      <c r="E15" s="206">
        <v>2.8972997894714516</v>
      </c>
      <c r="F15" s="206">
        <v>1.689633044796758</v>
      </c>
      <c r="G15" s="206">
        <v>41.46757807048246</v>
      </c>
      <c r="H15" s="206">
        <v>39.103901737718232</v>
      </c>
      <c r="I15" s="206">
        <v>42.081900958032314</v>
      </c>
      <c r="J15" s="206">
        <v>43.901782003627588</v>
      </c>
      <c r="K15" s="206">
        <v>45.474235480146731</v>
      </c>
      <c r="L15" s="206">
        <v>45.454331032336256</v>
      </c>
      <c r="M15" s="206">
        <v>36.247575555497036</v>
      </c>
      <c r="N15" s="206">
        <v>37.139908556743734</v>
      </c>
      <c r="O15" s="206">
        <v>41.691486874879772</v>
      </c>
      <c r="P15" s="206">
        <v>37.832887107218944</v>
      </c>
      <c r="Q15" s="206">
        <v>46.028619318467079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18.094509860961836</v>
      </c>
      <c r="H19" s="87">
        <v>21.722020625430115</v>
      </c>
      <c r="I19" s="87">
        <v>21.672737723837251</v>
      </c>
      <c r="J19" s="87">
        <v>8.3439812232295232</v>
      </c>
      <c r="K19" s="87">
        <v>10.668076739090326</v>
      </c>
      <c r="L19" s="87">
        <v>9.1859959396536457</v>
      </c>
      <c r="M19" s="87">
        <v>9.1501475192808623</v>
      </c>
      <c r="N19" s="87">
        <v>6.6256401838596011</v>
      </c>
      <c r="O19" s="87">
        <v>6.9245666677970394</v>
      </c>
      <c r="P19" s="87">
        <v>8.3070082957463018</v>
      </c>
      <c r="Q19" s="87">
        <v>19.244985730558547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2.8972997894714516</v>
      </c>
      <c r="F20" s="87">
        <v>1.689633044796758</v>
      </c>
      <c r="G20" s="87">
        <v>23.373068209520621</v>
      </c>
      <c r="H20" s="87">
        <v>17.38188111228812</v>
      </c>
      <c r="I20" s="87">
        <v>20.409163234195063</v>
      </c>
      <c r="J20" s="87">
        <v>14.52828403437978</v>
      </c>
      <c r="K20" s="87">
        <v>8.9206117878420077</v>
      </c>
      <c r="L20" s="87">
        <v>11.729964651255143</v>
      </c>
      <c r="M20" s="87">
        <v>5.8134552482825166</v>
      </c>
      <c r="N20" s="87">
        <v>5.823701429771619</v>
      </c>
      <c r="O20" s="87">
        <v>2.9332348124948289</v>
      </c>
      <c r="P20" s="87">
        <v>2.9199958189437276</v>
      </c>
      <c r="Q20" s="87">
        <v>2.9265209742126248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21.029516746018281</v>
      </c>
      <c r="K22" s="87">
        <v>25.885546953214394</v>
      </c>
      <c r="L22" s="87">
        <v>24.538370441427471</v>
      </c>
      <c r="M22" s="87">
        <v>21.28397278793366</v>
      </c>
      <c r="N22" s="87">
        <v>24.690566943112518</v>
      </c>
      <c r="O22" s="87">
        <v>31.833685394587903</v>
      </c>
      <c r="P22" s="87">
        <v>26.605882992528915</v>
      </c>
      <c r="Q22" s="87">
        <v>23.857112613695911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6" t="s">
        <v>312</v>
      </c>
      <c r="B27" s="204">
        <v>0</v>
      </c>
      <c r="C27" s="204">
        <v>0</v>
      </c>
      <c r="D27" s="204">
        <v>0</v>
      </c>
      <c r="E27" s="204">
        <v>64.719368799341538</v>
      </c>
      <c r="F27" s="204">
        <v>40.822282430662931</v>
      </c>
      <c r="G27" s="204">
        <v>63.261913109450248</v>
      </c>
      <c r="H27" s="204">
        <v>81.657975613145283</v>
      </c>
      <c r="I27" s="204">
        <v>93.224796931924104</v>
      </c>
      <c r="J27" s="204">
        <v>236.80030660243116</v>
      </c>
      <c r="K27" s="204">
        <v>162.47274170392237</v>
      </c>
      <c r="L27" s="204">
        <v>165.23451885918334</v>
      </c>
      <c r="M27" s="204">
        <v>141.63833312668345</v>
      </c>
      <c r="N27" s="204">
        <v>162.91252431500604</v>
      </c>
      <c r="O27" s="204">
        <v>168.61446615751643</v>
      </c>
      <c r="P27" s="204">
        <v>153.76757833880282</v>
      </c>
      <c r="Q27" s="204">
        <v>231.39425946587053</v>
      </c>
    </row>
    <row r="28" spans="1:17" x14ac:dyDescent="0.25">
      <c r="A28" s="152" t="s">
        <v>318</v>
      </c>
      <c r="B28" s="264">
        <v>0</v>
      </c>
      <c r="C28" s="264">
        <v>0</v>
      </c>
      <c r="D28" s="264">
        <v>0</v>
      </c>
      <c r="E28" s="264">
        <v>64.608146348373339</v>
      </c>
      <c r="F28" s="264">
        <v>40.75833379544116</v>
      </c>
      <c r="G28" s="264">
        <v>60.787189034852389</v>
      </c>
      <c r="H28" s="264">
        <v>79.112725972235353</v>
      </c>
      <c r="I28" s="264">
        <v>90.632264856091211</v>
      </c>
      <c r="J28" s="264">
        <v>233.81812908422293</v>
      </c>
      <c r="K28" s="264">
        <v>160.03596259406453</v>
      </c>
      <c r="L28" s="264">
        <v>162.70009217790417</v>
      </c>
      <c r="M28" s="264">
        <v>139.27798552865676</v>
      </c>
      <c r="N28" s="264">
        <v>160.56381075579776</v>
      </c>
      <c r="O28" s="264">
        <v>166.30101258187213</v>
      </c>
      <c r="P28" s="264">
        <v>151.489070326145</v>
      </c>
      <c r="Q28" s="264">
        <v>228.72875447093401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17.430931444860004</v>
      </c>
      <c r="F30" s="208">
        <v>14.524186678452004</v>
      </c>
      <c r="G30" s="208">
        <v>20.318198781383632</v>
      </c>
      <c r="H30" s="208">
        <v>23.292582282360005</v>
      </c>
      <c r="I30" s="208">
        <v>31.887644743080006</v>
      </c>
      <c r="J30" s="208">
        <v>23.180831147520003</v>
      </c>
      <c r="K30" s="208">
        <v>17.430535164240002</v>
      </c>
      <c r="L30" s="208">
        <v>14.513032627557797</v>
      </c>
      <c r="M30" s="208">
        <v>14.513089977507192</v>
      </c>
      <c r="N30" s="208">
        <v>11.610205020462029</v>
      </c>
      <c r="O30" s="208">
        <v>8.7077729805906472</v>
      </c>
      <c r="P30" s="208">
        <v>14.512248559408761</v>
      </c>
      <c r="Q30" s="208">
        <v>11.610340957616565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</v>
      </c>
      <c r="E31" s="208">
        <v>25.554453110736993</v>
      </c>
      <c r="F31" s="208">
        <v>18.590231951999684</v>
      </c>
      <c r="G31" s="208">
        <v>40.46899025346876</v>
      </c>
      <c r="H31" s="208">
        <v>55.820143689875351</v>
      </c>
      <c r="I31" s="208">
        <v>58.744620113011202</v>
      </c>
      <c r="J31" s="208">
        <v>59.213741804256074</v>
      </c>
      <c r="K31" s="208">
        <v>40.685244382897579</v>
      </c>
      <c r="L31" s="208">
        <v>39.206302673920462</v>
      </c>
      <c r="M31" s="208">
        <v>36.901975891268933</v>
      </c>
      <c r="N31" s="208">
        <v>29.933343064336345</v>
      </c>
      <c r="O31" s="208">
        <v>25.838395575072862</v>
      </c>
      <c r="P31" s="208">
        <v>31.227641619489383</v>
      </c>
      <c r="Q31" s="208">
        <v>98.416931293700713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21.622761792776352</v>
      </c>
      <c r="F32" s="208">
        <v>7.6439151649894752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</v>
      </c>
      <c r="E33" s="208">
        <v>0</v>
      </c>
      <c r="F33" s="208">
        <v>0</v>
      </c>
      <c r="G33" s="208">
        <v>0</v>
      </c>
      <c r="H33" s="208">
        <v>0</v>
      </c>
      <c r="I33" s="208">
        <v>0</v>
      </c>
      <c r="J33" s="208">
        <v>151.42355613244686</v>
      </c>
      <c r="K33" s="208">
        <v>101.92018304692697</v>
      </c>
      <c r="L33" s="208">
        <v>108.98075687642591</v>
      </c>
      <c r="M33" s="208">
        <v>87.862919659880617</v>
      </c>
      <c r="N33" s="208">
        <v>119.02026267099937</v>
      </c>
      <c r="O33" s="208">
        <v>131.75484402620862</v>
      </c>
      <c r="P33" s="208">
        <v>105.74918014724685</v>
      </c>
      <c r="Q33" s="208">
        <v>118.70148221961672</v>
      </c>
    </row>
    <row r="34" spans="1:17" x14ac:dyDescent="0.25">
      <c r="A34" s="152" t="s">
        <v>317</v>
      </c>
      <c r="B34" s="264">
        <v>0</v>
      </c>
      <c r="C34" s="264">
        <v>0</v>
      </c>
      <c r="D34" s="264">
        <v>0</v>
      </c>
      <c r="E34" s="264">
        <v>0.1112224509682018</v>
      </c>
      <c r="F34" s="264">
        <v>6.3948635221768024E-2</v>
      </c>
      <c r="G34" s="264">
        <v>2.4747240745978623</v>
      </c>
      <c r="H34" s="264">
        <v>2.545249640909935</v>
      </c>
      <c r="I34" s="264">
        <v>2.5925320758328949</v>
      </c>
      <c r="J34" s="264">
        <v>2.9821775182082426</v>
      </c>
      <c r="K34" s="264">
        <v>2.4367791098578406</v>
      </c>
      <c r="L34" s="264">
        <v>2.5344266812791778</v>
      </c>
      <c r="M34" s="264">
        <v>2.3603475980267041</v>
      </c>
      <c r="N34" s="264">
        <v>2.3487135592082802</v>
      </c>
      <c r="O34" s="264">
        <v>2.3134535756443091</v>
      </c>
      <c r="P34" s="264">
        <v>2.2785080126578219</v>
      </c>
      <c r="Q34" s="264">
        <v>2.6655049949365228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1.0798537376564392</v>
      </c>
      <c r="H38" s="87">
        <v>1.4138733665900505</v>
      </c>
      <c r="I38" s="87">
        <v>1.3351884406599512</v>
      </c>
      <c r="J38" s="87">
        <v>0.56679323892161604</v>
      </c>
      <c r="K38" s="87">
        <v>0.57165879240619566</v>
      </c>
      <c r="L38" s="87">
        <v>0.51218954662467908</v>
      </c>
      <c r="M38" s="87">
        <v>0.59583374578135806</v>
      </c>
      <c r="N38" s="87">
        <v>0.41900294166019536</v>
      </c>
      <c r="O38" s="87">
        <v>0.3842430366055074</v>
      </c>
      <c r="P38" s="87">
        <v>0.50029449006711801</v>
      </c>
      <c r="Q38" s="87">
        <v>1.1144719600942901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0.1112224509682018</v>
      </c>
      <c r="F39" s="87">
        <v>6.3948635221768024E-2</v>
      </c>
      <c r="G39" s="87">
        <v>1.3948703369414233</v>
      </c>
      <c r="H39" s="87">
        <v>1.1313762743198845</v>
      </c>
      <c r="I39" s="87">
        <v>1.2573436351729435</v>
      </c>
      <c r="J39" s="87">
        <v>0.98688299308422434</v>
      </c>
      <c r="K39" s="87">
        <v>0.47801926128599237</v>
      </c>
      <c r="L39" s="87">
        <v>0.65403526369035292</v>
      </c>
      <c r="M39" s="87">
        <v>0.37855704612603891</v>
      </c>
      <c r="N39" s="87">
        <v>0.36828864271400064</v>
      </c>
      <c r="O39" s="87">
        <v>0.16276470507122195</v>
      </c>
      <c r="P39" s="87">
        <v>0.17585847602735846</v>
      </c>
      <c r="Q39" s="87">
        <v>0.16947404441089892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1.428501286202402</v>
      </c>
      <c r="K41" s="87">
        <v>1.3871010561656523</v>
      </c>
      <c r="L41" s="87">
        <v>1.3682018709641455</v>
      </c>
      <c r="M41" s="87">
        <v>1.385956806119307</v>
      </c>
      <c r="N41" s="87">
        <v>1.5614219748340843</v>
      </c>
      <c r="O41" s="87">
        <v>1.7664458339675799</v>
      </c>
      <c r="P41" s="87">
        <v>1.6023550465633456</v>
      </c>
      <c r="Q41" s="87">
        <v>1.3815589904313339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0</v>
      </c>
      <c r="C47" s="242">
        <v>0</v>
      </c>
      <c r="D47" s="242">
        <v>0</v>
      </c>
      <c r="E47" s="242">
        <v>0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</row>
    <row r="49" spans="1:17" ht="12.75" x14ac:dyDescent="0.25">
      <c r="A49" s="80" t="s">
        <v>134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0</v>
      </c>
      <c r="C51" s="77">
        <f t="shared" si="0"/>
        <v>0</v>
      </c>
      <c r="D51" s="77">
        <f t="shared" si="0"/>
        <v>0</v>
      </c>
      <c r="E51" s="77">
        <f t="shared" si="0"/>
        <v>0.99999999999999978</v>
      </c>
      <c r="F51" s="77">
        <f t="shared" si="0"/>
        <v>1</v>
      </c>
      <c r="G51" s="77">
        <f t="shared" si="0"/>
        <v>1</v>
      </c>
      <c r="H51" s="77">
        <f t="shared" si="0"/>
        <v>0.99999999999999978</v>
      </c>
      <c r="I51" s="77">
        <f t="shared" si="0"/>
        <v>1</v>
      </c>
      <c r="J51" s="77">
        <f t="shared" si="0"/>
        <v>1.0000000000000002</v>
      </c>
      <c r="K51" s="77">
        <f t="shared" si="0"/>
        <v>1</v>
      </c>
      <c r="L51" s="77">
        <f t="shared" si="0"/>
        <v>0.99999999999999989</v>
      </c>
      <c r="M51" s="77">
        <f t="shared" si="0"/>
        <v>0.99999999999999989</v>
      </c>
      <c r="N51" s="77">
        <f t="shared" si="0"/>
        <v>1.0000000000000002</v>
      </c>
      <c r="O51" s="77">
        <f t="shared" si="0"/>
        <v>1</v>
      </c>
      <c r="P51" s="77">
        <f t="shared" si="0"/>
        <v>1</v>
      </c>
      <c r="Q51" s="77">
        <f t="shared" si="0"/>
        <v>0.99999999999999989</v>
      </c>
    </row>
    <row r="52" spans="1:17" x14ac:dyDescent="0.25">
      <c r="A52" s="132" t="s">
        <v>83</v>
      </c>
      <c r="B52" s="203">
        <f t="shared" ref="B52:Q52" si="1">IF(B$6=0,0,B$6/B$5)</f>
        <v>0</v>
      </c>
      <c r="C52" s="203">
        <f t="shared" si="1"/>
        <v>0</v>
      </c>
      <c r="D52" s="203">
        <f t="shared" si="1"/>
        <v>0</v>
      </c>
      <c r="E52" s="203">
        <f t="shared" si="1"/>
        <v>0</v>
      </c>
      <c r="F52" s="203">
        <f t="shared" si="1"/>
        <v>0</v>
      </c>
      <c r="G52" s="203">
        <f t="shared" si="1"/>
        <v>0</v>
      </c>
      <c r="H52" s="203">
        <f t="shared" si="1"/>
        <v>0</v>
      </c>
      <c r="I52" s="203">
        <f t="shared" si="1"/>
        <v>0</v>
      </c>
      <c r="J52" s="203">
        <f t="shared" si="1"/>
        <v>0</v>
      </c>
      <c r="K52" s="203">
        <f t="shared" si="1"/>
        <v>0</v>
      </c>
      <c r="L52" s="203">
        <f t="shared" si="1"/>
        <v>0</v>
      </c>
      <c r="M52" s="203">
        <f t="shared" si="1"/>
        <v>0</v>
      </c>
      <c r="N52" s="203">
        <f t="shared" si="1"/>
        <v>0</v>
      </c>
      <c r="O52" s="203">
        <f t="shared" si="1"/>
        <v>0</v>
      </c>
      <c r="P52" s="203">
        <f t="shared" si="1"/>
        <v>0</v>
      </c>
      <c r="Q52" s="203">
        <f t="shared" si="1"/>
        <v>0</v>
      </c>
    </row>
    <row r="53" spans="1:17" x14ac:dyDescent="0.25">
      <c r="A53" s="76" t="s">
        <v>82</v>
      </c>
      <c r="B53" s="202">
        <f t="shared" ref="B53:Q53" si="2">IF(B$7=0,0,B$7/B$5)</f>
        <v>0</v>
      </c>
      <c r="C53" s="202">
        <f t="shared" si="2"/>
        <v>0</v>
      </c>
      <c r="D53" s="202">
        <f t="shared" si="2"/>
        <v>0</v>
      </c>
      <c r="E53" s="202">
        <f t="shared" si="2"/>
        <v>0</v>
      </c>
      <c r="F53" s="202">
        <f t="shared" si="2"/>
        <v>0</v>
      </c>
      <c r="G53" s="202">
        <f t="shared" si="2"/>
        <v>0</v>
      </c>
      <c r="H53" s="202">
        <f t="shared" si="2"/>
        <v>0</v>
      </c>
      <c r="I53" s="202">
        <f t="shared" si="2"/>
        <v>0</v>
      </c>
      <c r="J53" s="202">
        <f t="shared" si="2"/>
        <v>0</v>
      </c>
      <c r="K53" s="202">
        <f t="shared" si="2"/>
        <v>0</v>
      </c>
      <c r="L53" s="202">
        <f t="shared" si="2"/>
        <v>0</v>
      </c>
      <c r="M53" s="202">
        <f t="shared" si="2"/>
        <v>0</v>
      </c>
      <c r="N53" s="202">
        <f t="shared" si="2"/>
        <v>0</v>
      </c>
      <c r="O53" s="202">
        <f t="shared" si="2"/>
        <v>0</v>
      </c>
      <c r="P53" s="202">
        <f t="shared" si="2"/>
        <v>0</v>
      </c>
      <c r="Q53" s="202">
        <f t="shared" si="2"/>
        <v>0</v>
      </c>
    </row>
    <row r="54" spans="1:17" x14ac:dyDescent="0.25">
      <c r="A54" s="76" t="s">
        <v>81</v>
      </c>
      <c r="B54" s="202">
        <f t="shared" ref="B54:Q54" si="3">IF(B$8=0,0,B$8/B$5)</f>
        <v>0</v>
      </c>
      <c r="C54" s="202">
        <f t="shared" si="3"/>
        <v>0</v>
      </c>
      <c r="D54" s="202">
        <f t="shared" si="3"/>
        <v>0</v>
      </c>
      <c r="E54" s="202">
        <f t="shared" si="3"/>
        <v>0</v>
      </c>
      <c r="F54" s="202">
        <f t="shared" si="3"/>
        <v>0</v>
      </c>
      <c r="G54" s="202">
        <f t="shared" si="3"/>
        <v>0</v>
      </c>
      <c r="H54" s="202">
        <f t="shared" si="3"/>
        <v>0</v>
      </c>
      <c r="I54" s="202">
        <f t="shared" si="3"/>
        <v>0</v>
      </c>
      <c r="J54" s="202">
        <f t="shared" si="3"/>
        <v>0</v>
      </c>
      <c r="K54" s="202">
        <f t="shared" si="3"/>
        <v>0</v>
      </c>
      <c r="L54" s="202">
        <f t="shared" si="3"/>
        <v>0</v>
      </c>
      <c r="M54" s="202">
        <f t="shared" si="3"/>
        <v>0</v>
      </c>
      <c r="N54" s="202">
        <f t="shared" si="3"/>
        <v>0</v>
      </c>
      <c r="O54" s="202">
        <f t="shared" si="3"/>
        <v>0</v>
      </c>
      <c r="P54" s="202">
        <f t="shared" si="3"/>
        <v>0</v>
      </c>
      <c r="Q54" s="202">
        <f t="shared" si="3"/>
        <v>0</v>
      </c>
    </row>
    <row r="55" spans="1:17" x14ac:dyDescent="0.25">
      <c r="A55" s="76" t="s">
        <v>80</v>
      </c>
      <c r="B55" s="202">
        <f t="shared" ref="B55:Q55" si="4">IF(B$9=0,0,B$9/B$5)</f>
        <v>0</v>
      </c>
      <c r="C55" s="202">
        <f t="shared" si="4"/>
        <v>0</v>
      </c>
      <c r="D55" s="202">
        <f t="shared" si="4"/>
        <v>0</v>
      </c>
      <c r="E55" s="202">
        <f t="shared" si="4"/>
        <v>0</v>
      </c>
      <c r="F55" s="202">
        <f t="shared" si="4"/>
        <v>0</v>
      </c>
      <c r="G55" s="202">
        <f t="shared" si="4"/>
        <v>0</v>
      </c>
      <c r="H55" s="202">
        <f t="shared" si="4"/>
        <v>0</v>
      </c>
      <c r="I55" s="202">
        <f t="shared" si="4"/>
        <v>0</v>
      </c>
      <c r="J55" s="202">
        <f t="shared" si="4"/>
        <v>0</v>
      </c>
      <c r="K55" s="202">
        <f t="shared" si="4"/>
        <v>0</v>
      </c>
      <c r="L55" s="202">
        <f t="shared" si="4"/>
        <v>0</v>
      </c>
      <c r="M55" s="202">
        <f t="shared" si="4"/>
        <v>0</v>
      </c>
      <c r="N55" s="202">
        <f t="shared" si="4"/>
        <v>0</v>
      </c>
      <c r="O55" s="202">
        <f t="shared" si="4"/>
        <v>0</v>
      </c>
      <c r="P55" s="202">
        <f t="shared" si="4"/>
        <v>0</v>
      </c>
      <c r="Q55" s="202">
        <f t="shared" si="4"/>
        <v>0</v>
      </c>
    </row>
    <row r="56" spans="1:17" x14ac:dyDescent="0.25">
      <c r="A56" s="129" t="s">
        <v>79</v>
      </c>
      <c r="B56" s="201">
        <f t="shared" ref="B56:Q56" si="5">IF(B$10=0,0,B$10/B$5)</f>
        <v>0</v>
      </c>
      <c r="C56" s="201">
        <f t="shared" si="5"/>
        <v>0</v>
      </c>
      <c r="D56" s="201">
        <f t="shared" si="5"/>
        <v>0</v>
      </c>
      <c r="E56" s="201">
        <f t="shared" si="5"/>
        <v>0.12322235262638342</v>
      </c>
      <c r="F56" s="201">
        <f t="shared" si="5"/>
        <v>0.18970027598660169</v>
      </c>
      <c r="G56" s="201">
        <f t="shared" si="5"/>
        <v>3.6207064343037609E-2</v>
      </c>
      <c r="H56" s="201">
        <f t="shared" si="5"/>
        <v>3.0105853313337528E-2</v>
      </c>
      <c r="I56" s="201">
        <f t="shared" si="5"/>
        <v>2.8809115454894878E-2</v>
      </c>
      <c r="J56" s="201">
        <f t="shared" si="5"/>
        <v>3.5950905847308506E-2</v>
      </c>
      <c r="K56" s="201">
        <f t="shared" si="5"/>
        <v>5.0339372089497507E-2</v>
      </c>
      <c r="L56" s="201">
        <f t="shared" si="5"/>
        <v>4.9306981790147517E-2</v>
      </c>
      <c r="M56" s="201">
        <f t="shared" si="5"/>
        <v>4.783958274293635E-2</v>
      </c>
      <c r="N56" s="201">
        <f t="shared" si="5"/>
        <v>4.4583727706997471E-2</v>
      </c>
      <c r="O56" s="201">
        <f t="shared" si="5"/>
        <v>4.8449101363895464E-2</v>
      </c>
      <c r="P56" s="201">
        <f t="shared" si="5"/>
        <v>4.7742663500680779E-2</v>
      </c>
      <c r="Q56" s="201">
        <f t="shared" si="5"/>
        <v>3.8475206203203813E-2</v>
      </c>
    </row>
    <row r="57" spans="1:17" x14ac:dyDescent="0.25">
      <c r="A57" s="127" t="s">
        <v>314</v>
      </c>
      <c r="B57" s="200">
        <f t="shared" ref="B57:Q57" si="6">IF(B$15=0,0,B$15/B$5)</f>
        <v>0</v>
      </c>
      <c r="C57" s="200">
        <f t="shared" si="6"/>
        <v>0</v>
      </c>
      <c r="D57" s="200">
        <f t="shared" si="6"/>
        <v>0</v>
      </c>
      <c r="E57" s="200">
        <f t="shared" si="6"/>
        <v>3.756895668132839E-2</v>
      </c>
      <c r="F57" s="200">
        <f t="shared" si="6"/>
        <v>3.2205304667418694E-2</v>
      </c>
      <c r="G57" s="200">
        <f t="shared" si="6"/>
        <v>0.38161322424903088</v>
      </c>
      <c r="H57" s="200">
        <f t="shared" si="6"/>
        <v>0.31406140944489147</v>
      </c>
      <c r="I57" s="200">
        <f t="shared" si="6"/>
        <v>0.30205126022667195</v>
      </c>
      <c r="J57" s="200">
        <f t="shared" si="6"/>
        <v>0.15077719365203396</v>
      </c>
      <c r="K57" s="200">
        <f t="shared" si="6"/>
        <v>0.2076735695061338</v>
      </c>
      <c r="L57" s="200">
        <f t="shared" si="6"/>
        <v>0.20510394917477251</v>
      </c>
      <c r="M57" s="200">
        <f t="shared" si="6"/>
        <v>0.19402046469651782</v>
      </c>
      <c r="N57" s="200">
        <f t="shared" si="6"/>
        <v>0.17737386382766626</v>
      </c>
      <c r="O57" s="200">
        <f t="shared" si="6"/>
        <v>0.1886374171973918</v>
      </c>
      <c r="P57" s="200">
        <f t="shared" si="6"/>
        <v>0.1880300458818524</v>
      </c>
      <c r="Q57" s="200">
        <f t="shared" si="6"/>
        <v>0.15953139442888273</v>
      </c>
    </row>
    <row r="58" spans="1:17" x14ac:dyDescent="0.25">
      <c r="A58" s="127" t="s">
        <v>313</v>
      </c>
      <c r="B58" s="200">
        <f t="shared" ref="B58:Q58" si="7">IF(B$26=0,0,B$26/B$5)</f>
        <v>0</v>
      </c>
      <c r="C58" s="200">
        <f t="shared" si="7"/>
        <v>0</v>
      </c>
      <c r="D58" s="200">
        <f t="shared" si="7"/>
        <v>0</v>
      </c>
      <c r="E58" s="200">
        <f t="shared" si="7"/>
        <v>0</v>
      </c>
      <c r="F58" s="200">
        <f t="shared" si="7"/>
        <v>0</v>
      </c>
      <c r="G58" s="200">
        <f t="shared" si="7"/>
        <v>0</v>
      </c>
      <c r="H58" s="200">
        <f t="shared" si="7"/>
        <v>0</v>
      </c>
      <c r="I58" s="200">
        <f t="shared" si="7"/>
        <v>0</v>
      </c>
      <c r="J58" s="200">
        <f t="shared" si="7"/>
        <v>0</v>
      </c>
      <c r="K58" s="200">
        <f t="shared" si="7"/>
        <v>0</v>
      </c>
      <c r="L58" s="200">
        <f t="shared" si="7"/>
        <v>0</v>
      </c>
      <c r="M58" s="200">
        <f t="shared" si="7"/>
        <v>0</v>
      </c>
      <c r="N58" s="200">
        <f t="shared" si="7"/>
        <v>0</v>
      </c>
      <c r="O58" s="200">
        <f t="shared" si="7"/>
        <v>0</v>
      </c>
      <c r="P58" s="200">
        <f t="shared" si="7"/>
        <v>0</v>
      </c>
      <c r="Q58" s="200">
        <f t="shared" si="7"/>
        <v>0</v>
      </c>
    </row>
    <row r="59" spans="1:17" x14ac:dyDescent="0.25">
      <c r="A59" s="127" t="s">
        <v>312</v>
      </c>
      <c r="B59" s="200">
        <f t="shared" ref="B59:Q59" si="8">IF(B$27=0,0,B$27/B$5)</f>
        <v>0</v>
      </c>
      <c r="C59" s="200">
        <f t="shared" si="8"/>
        <v>0</v>
      </c>
      <c r="D59" s="200">
        <f t="shared" si="8"/>
        <v>0</v>
      </c>
      <c r="E59" s="200">
        <f t="shared" si="8"/>
        <v>0.83920869069228798</v>
      </c>
      <c r="F59" s="200">
        <f t="shared" si="8"/>
        <v>0.77809441934597967</v>
      </c>
      <c r="G59" s="200">
        <f t="shared" si="8"/>
        <v>0.58217971140793146</v>
      </c>
      <c r="H59" s="200">
        <f t="shared" si="8"/>
        <v>0.65583273724177082</v>
      </c>
      <c r="I59" s="200">
        <f t="shared" si="8"/>
        <v>0.66913962431843321</v>
      </c>
      <c r="J59" s="200">
        <f t="shared" si="8"/>
        <v>0.81327190050065767</v>
      </c>
      <c r="K59" s="200">
        <f t="shared" si="8"/>
        <v>0.74198705840436863</v>
      </c>
      <c r="L59" s="200">
        <f t="shared" si="8"/>
        <v>0.74558906903507982</v>
      </c>
      <c r="M59" s="200">
        <f t="shared" si="8"/>
        <v>0.75813995256054567</v>
      </c>
      <c r="N59" s="200">
        <f t="shared" si="8"/>
        <v>0.77804240846533645</v>
      </c>
      <c r="O59" s="200">
        <f t="shared" si="8"/>
        <v>0.76291348143871274</v>
      </c>
      <c r="P59" s="200">
        <f t="shared" si="8"/>
        <v>0.76422729061746686</v>
      </c>
      <c r="Q59" s="200">
        <f t="shared" si="8"/>
        <v>0.80199339936791336</v>
      </c>
    </row>
    <row r="60" spans="1:17" x14ac:dyDescent="0.25">
      <c r="A60" s="142" t="s">
        <v>318</v>
      </c>
      <c r="B60" s="199">
        <f t="shared" ref="B60:Q60" si="9">IF(B$28=0,0,B$28/B$5)</f>
        <v>0</v>
      </c>
      <c r="C60" s="199">
        <f t="shared" si="9"/>
        <v>0</v>
      </c>
      <c r="D60" s="199">
        <f t="shared" si="9"/>
        <v>0</v>
      </c>
      <c r="E60" s="199">
        <f t="shared" si="9"/>
        <v>0.83776648182677815</v>
      </c>
      <c r="F60" s="199">
        <f t="shared" si="9"/>
        <v>0.77687552433991613</v>
      </c>
      <c r="G60" s="199">
        <f t="shared" si="9"/>
        <v>0.55940559540750301</v>
      </c>
      <c r="H60" s="199">
        <f t="shared" si="9"/>
        <v>0.6353906674203279</v>
      </c>
      <c r="I60" s="199">
        <f t="shared" si="9"/>
        <v>0.65053120685496479</v>
      </c>
      <c r="J60" s="199">
        <f t="shared" si="9"/>
        <v>0.80302984797690202</v>
      </c>
      <c r="K60" s="199">
        <f t="shared" si="9"/>
        <v>0.7308586774541691</v>
      </c>
      <c r="L60" s="199">
        <f t="shared" si="9"/>
        <v>0.73415295482069465</v>
      </c>
      <c r="M60" s="199">
        <f t="shared" si="9"/>
        <v>0.74550584584316548</v>
      </c>
      <c r="N60" s="199">
        <f t="shared" si="9"/>
        <v>0.76682535341026792</v>
      </c>
      <c r="O60" s="199">
        <f t="shared" si="9"/>
        <v>0.75244602297110519</v>
      </c>
      <c r="P60" s="199">
        <f t="shared" si="9"/>
        <v>0.75290306984235</v>
      </c>
      <c r="Q60" s="199">
        <f t="shared" si="9"/>
        <v>0.79275497911990978</v>
      </c>
    </row>
    <row r="61" spans="1:17" x14ac:dyDescent="0.25">
      <c r="A61" s="142" t="s">
        <v>317</v>
      </c>
      <c r="B61" s="199">
        <f t="shared" ref="B61:Q61" si="10">IF(B$34=0,0,B$34/B$5)</f>
        <v>0</v>
      </c>
      <c r="C61" s="199">
        <f t="shared" si="10"/>
        <v>0</v>
      </c>
      <c r="D61" s="199">
        <f t="shared" si="10"/>
        <v>0</v>
      </c>
      <c r="E61" s="199">
        <f t="shared" si="10"/>
        <v>1.4422088655098482E-3</v>
      </c>
      <c r="F61" s="199">
        <f t="shared" si="10"/>
        <v>1.218895006063516E-3</v>
      </c>
      <c r="G61" s="199">
        <f t="shared" si="10"/>
        <v>2.2774116000428425E-2</v>
      </c>
      <c r="H61" s="199">
        <f t="shared" si="10"/>
        <v>2.0442069821442893E-2</v>
      </c>
      <c r="I61" s="199">
        <f t="shared" si="10"/>
        <v>1.8608417463468391E-2</v>
      </c>
      <c r="J61" s="199">
        <f t="shared" si="10"/>
        <v>1.0242052523755693E-2</v>
      </c>
      <c r="K61" s="199">
        <f t="shared" si="10"/>
        <v>1.1128380950199633E-2</v>
      </c>
      <c r="L61" s="199">
        <f t="shared" si="10"/>
        <v>1.143611421438522E-2</v>
      </c>
      <c r="M61" s="199">
        <f t="shared" si="10"/>
        <v>1.2634106717380182E-2</v>
      </c>
      <c r="N61" s="199">
        <f t="shared" si="10"/>
        <v>1.1217055055068465E-2</v>
      </c>
      <c r="O61" s="199">
        <f t="shared" si="10"/>
        <v>1.0467458467607646E-2</v>
      </c>
      <c r="P61" s="199">
        <f t="shared" si="10"/>
        <v>1.1324220775116835E-2</v>
      </c>
      <c r="Q61" s="199">
        <f t="shared" si="10"/>
        <v>9.2384202480035905E-3</v>
      </c>
    </row>
    <row r="62" spans="1:17" x14ac:dyDescent="0.25">
      <c r="A62" s="142" t="s">
        <v>316</v>
      </c>
      <c r="B62" s="199">
        <f t="shared" ref="B62:Q62" si="11">IF(B$45=0,0,B$45/B$5)</f>
        <v>0</v>
      </c>
      <c r="C62" s="199">
        <f t="shared" si="11"/>
        <v>0</v>
      </c>
      <c r="D62" s="199">
        <f t="shared" si="11"/>
        <v>0</v>
      </c>
      <c r="E62" s="199">
        <f t="shared" si="11"/>
        <v>0</v>
      </c>
      <c r="F62" s="199">
        <f t="shared" si="11"/>
        <v>0</v>
      </c>
      <c r="G62" s="199">
        <f t="shared" si="11"/>
        <v>0</v>
      </c>
      <c r="H62" s="199">
        <f t="shared" si="11"/>
        <v>0</v>
      </c>
      <c r="I62" s="199">
        <f t="shared" si="11"/>
        <v>0</v>
      </c>
      <c r="J62" s="199">
        <f t="shared" si="11"/>
        <v>0</v>
      </c>
      <c r="K62" s="199">
        <f t="shared" si="11"/>
        <v>0</v>
      </c>
      <c r="L62" s="199">
        <f t="shared" si="11"/>
        <v>0</v>
      </c>
      <c r="M62" s="199">
        <f t="shared" si="11"/>
        <v>0</v>
      </c>
      <c r="N62" s="199">
        <f t="shared" si="11"/>
        <v>0</v>
      </c>
      <c r="O62" s="199">
        <f t="shared" si="11"/>
        <v>0</v>
      </c>
      <c r="P62" s="199">
        <f t="shared" si="11"/>
        <v>0</v>
      </c>
      <c r="Q62" s="199">
        <f t="shared" si="11"/>
        <v>0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</v>
      </c>
      <c r="C64" s="276">
        <f t="shared" si="13"/>
        <v>0</v>
      </c>
      <c r="D64" s="276">
        <f t="shared" si="13"/>
        <v>0</v>
      </c>
      <c r="E64" s="276">
        <f t="shared" si="13"/>
        <v>0</v>
      </c>
      <c r="F64" s="276">
        <f t="shared" si="13"/>
        <v>0</v>
      </c>
      <c r="G64" s="276">
        <f t="shared" si="13"/>
        <v>0</v>
      </c>
      <c r="H64" s="276">
        <f t="shared" si="13"/>
        <v>0</v>
      </c>
      <c r="I64" s="276">
        <f t="shared" si="13"/>
        <v>0</v>
      </c>
      <c r="J64" s="276">
        <f t="shared" si="13"/>
        <v>0</v>
      </c>
      <c r="K64" s="276">
        <f t="shared" si="13"/>
        <v>0</v>
      </c>
      <c r="L64" s="276">
        <f t="shared" si="13"/>
        <v>0</v>
      </c>
      <c r="M64" s="276">
        <f t="shared" si="13"/>
        <v>0</v>
      </c>
      <c r="N64" s="276">
        <f t="shared" si="13"/>
        <v>0</v>
      </c>
      <c r="O64" s="276">
        <f t="shared" si="13"/>
        <v>0</v>
      </c>
      <c r="P64" s="276">
        <f t="shared" si="13"/>
        <v>0</v>
      </c>
      <c r="Q64" s="276">
        <f t="shared" si="13"/>
        <v>0</v>
      </c>
    </row>
    <row r="66" spans="1:17" ht="12.75" x14ac:dyDescent="0.25">
      <c r="A66" s="266" t="s">
        <v>133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>IF(B$5=0,0,B$5/WWP_fec!B$5)</f>
        <v>0</v>
      </c>
      <c r="C68" s="230">
        <f>IF(C$5=0,0,C$5/WWP_fec!C$5)</f>
        <v>0</v>
      </c>
      <c r="D68" s="230">
        <f>IF(D$5=0,0,D$5/WWP_fec!D$5)</f>
        <v>0</v>
      </c>
      <c r="E68" s="230">
        <f>IF(E$5=0,0,E$5/WWP_fec!E$5)</f>
        <v>6.8936406922831844E-2</v>
      </c>
      <c r="F68" s="230">
        <f>IF(F$5=0,0,F$5/WWP_fec!F$5)</f>
        <v>4.4778565547479769E-2</v>
      </c>
      <c r="G68" s="230">
        <f>IF(G$5=0,0,G$5/WWP_fec!G$5)</f>
        <v>0.23460908518186693</v>
      </c>
      <c r="H68" s="230">
        <f>IF(H$5=0,0,H$5/WWP_fec!H$5)</f>
        <v>0.28215464129953099</v>
      </c>
      <c r="I68" s="230">
        <f>IF(I$5=0,0,I$5/WWP_fec!I$5)</f>
        <v>0.29485480926828556</v>
      </c>
      <c r="J68" s="230">
        <f>IF(J$5=0,0,J$5/WWP_fec!J$5)</f>
        <v>0.50460762979618767</v>
      </c>
      <c r="K68" s="230">
        <f>IF(K$5=0,0,K$5/WWP_fec!K$5)</f>
        <v>0.36037599667281284</v>
      </c>
      <c r="L68" s="230">
        <f>IF(L$5=0,0,L$5/WWP_fec!L$5)</f>
        <v>0.36792155451423703</v>
      </c>
      <c r="M68" s="230">
        <f>IF(M$5=0,0,M$5/WWP_fec!M$5)</f>
        <v>0.379206931760182</v>
      </c>
      <c r="N68" s="230">
        <f>IF(N$5=0,0,N$5/WWP_fec!N$5)</f>
        <v>0.40689960937898362</v>
      </c>
      <c r="O68" s="230">
        <f>IF(O$5=0,0,O$5/WWP_fec!O$5)</f>
        <v>0.37443628215889052</v>
      </c>
      <c r="P68" s="230">
        <f>IF(P$5=0,0,P$5/WWP_fec!P$5)</f>
        <v>0.37997673482078698</v>
      </c>
      <c r="Q68" s="230">
        <f>IF(Q$5=0,0,Q$5/WWP_fec!Q$5)</f>
        <v>0.47150108287465509</v>
      </c>
    </row>
    <row r="69" spans="1:17" x14ac:dyDescent="0.25">
      <c r="A69" s="132" t="s">
        <v>83</v>
      </c>
      <c r="B69" s="275">
        <f>IF(B$6=0,0,B$6/WWP_fec!B$6)</f>
        <v>0</v>
      </c>
      <c r="C69" s="275">
        <f>IF(C$6=0,0,C$6/WWP_fec!C$6)</f>
        <v>0</v>
      </c>
      <c r="D69" s="275">
        <f>IF(D$6=0,0,D$6/WWP_fec!D$6)</f>
        <v>0</v>
      </c>
      <c r="E69" s="275">
        <f>IF(E$6=0,0,E$6/WWP_fec!E$6)</f>
        <v>0</v>
      </c>
      <c r="F69" s="275">
        <f>IF(F$6=0,0,F$6/WWP_fec!F$6)</f>
        <v>0</v>
      </c>
      <c r="G69" s="275">
        <f>IF(G$6=0,0,G$6/WWP_fec!G$6)</f>
        <v>0</v>
      </c>
      <c r="H69" s="275">
        <f>IF(H$6=0,0,H$6/WWP_fec!H$6)</f>
        <v>0</v>
      </c>
      <c r="I69" s="275">
        <f>IF(I$6=0,0,I$6/WWP_fec!I$6)</f>
        <v>0</v>
      </c>
      <c r="J69" s="275">
        <f>IF(J$6=0,0,J$6/WWP_fec!J$6)</f>
        <v>0</v>
      </c>
      <c r="K69" s="275">
        <f>IF(K$6=0,0,K$6/WWP_fec!K$6)</f>
        <v>0</v>
      </c>
      <c r="L69" s="275">
        <f>IF(L$6=0,0,L$6/WWP_fec!L$6)</f>
        <v>0</v>
      </c>
      <c r="M69" s="275">
        <f>IF(M$6=0,0,M$6/WWP_fec!M$6)</f>
        <v>0</v>
      </c>
      <c r="N69" s="275">
        <f>IF(N$6=0,0,N$6/WWP_fec!N$6)</f>
        <v>0</v>
      </c>
      <c r="O69" s="275">
        <f>IF(O$6=0,0,O$6/WWP_fec!O$6)</f>
        <v>0</v>
      </c>
      <c r="P69" s="275">
        <f>IF(P$6=0,0,P$6/WWP_fec!P$6)</f>
        <v>0</v>
      </c>
      <c r="Q69" s="275">
        <f>IF(Q$6=0,0,Q$6/WWP_fec!Q$6)</f>
        <v>0</v>
      </c>
    </row>
    <row r="70" spans="1:17" x14ac:dyDescent="0.25">
      <c r="A70" s="76" t="s">
        <v>82</v>
      </c>
      <c r="B70" s="274">
        <f>IF(B$7=0,0,B$7/WWP_fec!B$7)</f>
        <v>0</v>
      </c>
      <c r="C70" s="274">
        <f>IF(C$7=0,0,C$7/WWP_fec!C$7)</f>
        <v>0</v>
      </c>
      <c r="D70" s="274">
        <f>IF(D$7=0,0,D$7/WWP_fec!D$7)</f>
        <v>0</v>
      </c>
      <c r="E70" s="274">
        <f>IF(E$7=0,0,E$7/WWP_fec!E$7)</f>
        <v>0</v>
      </c>
      <c r="F70" s="274">
        <f>IF(F$7=0,0,F$7/WWP_fec!F$7)</f>
        <v>0</v>
      </c>
      <c r="G70" s="274">
        <f>IF(G$7=0,0,G$7/WWP_fec!G$7)</f>
        <v>0</v>
      </c>
      <c r="H70" s="274">
        <f>IF(H$7=0,0,H$7/WWP_fec!H$7)</f>
        <v>0</v>
      </c>
      <c r="I70" s="274">
        <f>IF(I$7=0,0,I$7/WWP_fec!I$7)</f>
        <v>0</v>
      </c>
      <c r="J70" s="274">
        <f>IF(J$7=0,0,J$7/WWP_fec!J$7)</f>
        <v>0</v>
      </c>
      <c r="K70" s="274">
        <f>IF(K$7=0,0,K$7/WWP_fec!K$7)</f>
        <v>0</v>
      </c>
      <c r="L70" s="274">
        <f>IF(L$7=0,0,L$7/WWP_fec!L$7)</f>
        <v>0</v>
      </c>
      <c r="M70" s="274">
        <f>IF(M$7=0,0,M$7/WWP_fec!M$7)</f>
        <v>0</v>
      </c>
      <c r="N70" s="274">
        <f>IF(N$7=0,0,N$7/WWP_fec!N$7)</f>
        <v>0</v>
      </c>
      <c r="O70" s="274">
        <f>IF(O$7=0,0,O$7/WWP_fec!O$7)</f>
        <v>0</v>
      </c>
      <c r="P70" s="274">
        <f>IF(P$7=0,0,P$7/WWP_fec!P$7)</f>
        <v>0</v>
      </c>
      <c r="Q70" s="274">
        <f>IF(Q$7=0,0,Q$7/WWP_fec!Q$7)</f>
        <v>0</v>
      </c>
    </row>
    <row r="71" spans="1:17" x14ac:dyDescent="0.25">
      <c r="A71" s="76" t="s">
        <v>81</v>
      </c>
      <c r="B71" s="274">
        <f>IF(B$8=0,0,B$8/WWP_fec!B$8)</f>
        <v>0</v>
      </c>
      <c r="C71" s="274">
        <f>IF(C$8=0,0,C$8/WWP_fec!C$8)</f>
        <v>0</v>
      </c>
      <c r="D71" s="274">
        <f>IF(D$8=0,0,D$8/WWP_fec!D$8)</f>
        <v>0</v>
      </c>
      <c r="E71" s="274">
        <f>IF(E$8=0,0,E$8/WWP_fec!E$8)</f>
        <v>0</v>
      </c>
      <c r="F71" s="274">
        <f>IF(F$8=0,0,F$8/WWP_fec!F$8)</f>
        <v>0</v>
      </c>
      <c r="G71" s="274">
        <f>IF(G$8=0,0,G$8/WWP_fec!G$8)</f>
        <v>0</v>
      </c>
      <c r="H71" s="274">
        <f>IF(H$8=0,0,H$8/WWP_fec!H$8)</f>
        <v>0</v>
      </c>
      <c r="I71" s="274">
        <f>IF(I$8=0,0,I$8/WWP_fec!I$8)</f>
        <v>0</v>
      </c>
      <c r="J71" s="274">
        <f>IF(J$8=0,0,J$8/WWP_fec!J$8)</f>
        <v>0</v>
      </c>
      <c r="K71" s="274">
        <f>IF(K$8=0,0,K$8/WWP_fec!K$8)</f>
        <v>0</v>
      </c>
      <c r="L71" s="274">
        <f>IF(L$8=0,0,L$8/WWP_fec!L$8)</f>
        <v>0</v>
      </c>
      <c r="M71" s="274">
        <f>IF(M$8=0,0,M$8/WWP_fec!M$8)</f>
        <v>0</v>
      </c>
      <c r="N71" s="274">
        <f>IF(N$8=0,0,N$8/WWP_fec!N$8)</f>
        <v>0</v>
      </c>
      <c r="O71" s="274">
        <f>IF(O$8=0,0,O$8/WWP_fec!O$8)</f>
        <v>0</v>
      </c>
      <c r="P71" s="274">
        <f>IF(P$8=0,0,P$8/WWP_fec!P$8)</f>
        <v>0</v>
      </c>
      <c r="Q71" s="274">
        <f>IF(Q$8=0,0,Q$8/WWP_fec!Q$8)</f>
        <v>0</v>
      </c>
    </row>
    <row r="72" spans="1:17" x14ac:dyDescent="0.25">
      <c r="A72" s="76" t="s">
        <v>80</v>
      </c>
      <c r="B72" s="274">
        <f>IF(B$9=0,0,B$9/WWP_fec!B$9)</f>
        <v>0</v>
      </c>
      <c r="C72" s="274">
        <f>IF(C$9=0,0,C$9/WWP_fec!C$9)</f>
        <v>0</v>
      </c>
      <c r="D72" s="274">
        <f>IF(D$9=0,0,D$9/WWP_fec!D$9)</f>
        <v>0</v>
      </c>
      <c r="E72" s="274">
        <f>IF(E$9=0,0,E$9/WWP_fec!E$9)</f>
        <v>0</v>
      </c>
      <c r="F72" s="274">
        <f>IF(F$9=0,0,F$9/WWP_fec!F$9)</f>
        <v>0</v>
      </c>
      <c r="G72" s="274">
        <f>IF(G$9=0,0,G$9/WWP_fec!G$9)</f>
        <v>0</v>
      </c>
      <c r="H72" s="274">
        <f>IF(H$9=0,0,H$9/WWP_fec!H$9)</f>
        <v>0</v>
      </c>
      <c r="I72" s="274">
        <f>IF(I$9=0,0,I$9/WWP_fec!I$9)</f>
        <v>0</v>
      </c>
      <c r="J72" s="274">
        <f>IF(J$9=0,0,J$9/WWP_fec!J$9)</f>
        <v>0</v>
      </c>
      <c r="K72" s="274">
        <f>IF(K$9=0,0,K$9/WWP_fec!K$9)</f>
        <v>0</v>
      </c>
      <c r="L72" s="274">
        <f>IF(L$9=0,0,L$9/WWP_fec!L$9)</f>
        <v>0</v>
      </c>
      <c r="M72" s="274">
        <f>IF(M$9=0,0,M$9/WWP_fec!M$9)</f>
        <v>0</v>
      </c>
      <c r="N72" s="274">
        <f>IF(N$9=0,0,N$9/WWP_fec!N$9)</f>
        <v>0</v>
      </c>
      <c r="O72" s="274">
        <f>IF(O$9=0,0,O$9/WWP_fec!O$9)</f>
        <v>0</v>
      </c>
      <c r="P72" s="274">
        <f>IF(P$9=0,0,P$9/WWP_fec!P$9)</f>
        <v>0</v>
      </c>
      <c r="Q72" s="274">
        <f>IF(Q$9=0,0,Q$9/WWP_fec!Q$9)</f>
        <v>0</v>
      </c>
    </row>
    <row r="73" spans="1:17" x14ac:dyDescent="0.25">
      <c r="A73" s="129" t="s">
        <v>79</v>
      </c>
      <c r="B73" s="273">
        <f>IF(B$10=0,0,B$10/WWP_fec!B$10)</f>
        <v>0</v>
      </c>
      <c r="C73" s="273">
        <f>IF(C$10=0,0,C$10/WWP_fec!C$10)</f>
        <v>0</v>
      </c>
      <c r="D73" s="273">
        <f>IF(D$10=0,0,D$10/WWP_fec!D$10)</f>
        <v>0</v>
      </c>
      <c r="E73" s="273">
        <f>IF(E$10=0,0,E$10/WWP_fec!E$10)</f>
        <v>0.62048376000000005</v>
      </c>
      <c r="F73" s="273">
        <f>IF(F$10=0,0,F$10/WWP_fec!F$10)</f>
        <v>0.62048376000000005</v>
      </c>
      <c r="G73" s="273">
        <f>IF(G$10=0,0,G$10/WWP_fec!G$10)</f>
        <v>0.62048376000000005</v>
      </c>
      <c r="H73" s="273">
        <f>IF(H$10=0,0,H$10/WWP_fec!H$10)</f>
        <v>0.62048376000000005</v>
      </c>
      <c r="I73" s="273">
        <f>IF(I$10=0,0,I$10/WWP_fec!I$10)</f>
        <v>0.62048376000000005</v>
      </c>
      <c r="J73" s="273">
        <f>IF(J$10=0,0,J$10/WWP_fec!J$10)</f>
        <v>1.3251222</v>
      </c>
      <c r="K73" s="273">
        <f>IF(K$10=0,0,K$10/WWP_fec!K$10)</f>
        <v>1.3251222</v>
      </c>
      <c r="L73" s="273">
        <f>IF(L$10=0,0,L$10/WWP_fec!L$10)</f>
        <v>1.3251222000000002</v>
      </c>
      <c r="M73" s="273">
        <f>IF(M$10=0,0,M$10/WWP_fec!M$10)</f>
        <v>1.3251222000000002</v>
      </c>
      <c r="N73" s="273">
        <f>IF(N$10=0,0,N$10/WWP_fec!N$10)</f>
        <v>1.3251222000000002</v>
      </c>
      <c r="O73" s="273">
        <f>IF(O$10=0,0,O$10/WWP_fec!O$10)</f>
        <v>1.3251222000000002</v>
      </c>
      <c r="P73" s="273">
        <f>IF(P$10=0,0,P$10/WWP_fec!P$10)</f>
        <v>1.3251222000000002</v>
      </c>
      <c r="Q73" s="273">
        <f>IF(Q$10=0,0,Q$10/WWP_fec!Q$10)</f>
        <v>1.3251221999999998</v>
      </c>
    </row>
    <row r="74" spans="1:17" x14ac:dyDescent="0.25">
      <c r="A74" s="127" t="s">
        <v>314</v>
      </c>
      <c r="B74" s="296">
        <f>IF(B$15=0,0,B$15/WWP_fec!B$15)</f>
        <v>0</v>
      </c>
      <c r="C74" s="296">
        <f>IF(C$15=0,0,C$15/WWP_fec!C$15)</f>
        <v>0</v>
      </c>
      <c r="D74" s="296">
        <f>IF(D$15=0,0,D$15/WWP_fec!D$15)</f>
        <v>0</v>
      </c>
      <c r="E74" s="296">
        <f>IF(E$15=0,0,E$15/WWP_fec!E$15)</f>
        <v>3.3311871242408591E-3</v>
      </c>
      <c r="F74" s="296">
        <f>IF(F$15=0,0,F$15/WWP_fec!F$15)</f>
        <v>1.8287683612355444E-3</v>
      </c>
      <c r="G74" s="296">
        <f>IF(G$15=0,0,G$15/WWP_fec!G$15)</f>
        <v>0.17902289637405097</v>
      </c>
      <c r="H74" s="296">
        <f>IF(H$15=0,0,H$15/WWP_fec!H$15)</f>
        <v>0.19325658042295757</v>
      </c>
      <c r="I74" s="296">
        <f>IF(I$15=0,0,I$15/WWP_fec!I$15)</f>
        <v>0.18383994484191182</v>
      </c>
      <c r="J74" s="296">
        <f>IF(J$15=0,0,J$15/WWP_fec!J$15)</f>
        <v>0.17316616391467596</v>
      </c>
      <c r="K74" s="296">
        <f>IF(K$15=0,0,K$15/WWP_fec!K$15)</f>
        <v>0.13437239730960729</v>
      </c>
      <c r="L74" s="296">
        <f>IF(L$15=0,0,L$15/WWP_fec!L$15)</f>
        <v>0.14097949168400289</v>
      </c>
      <c r="M74" s="296">
        <f>IF(M$15=0,0,M$15/WWP_fec!M$15)</f>
        <v>0.16052513106566479</v>
      </c>
      <c r="N74" s="296">
        <f>IF(N$15=0,0,N$15/WWP_fec!N$15)</f>
        <v>0.15292847196083839</v>
      </c>
      <c r="O74" s="296">
        <f>IF(O$15=0,0,O$15/WWP_fec!O$15)</f>
        <v>0.13132318147757058</v>
      </c>
      <c r="P74" s="296">
        <f>IF(P$15=0,0,P$15/WWP_fec!P$15)</f>
        <v>0.14417420288305766</v>
      </c>
      <c r="Q74" s="296">
        <f>IF(Q$15=0,0,Q$15/WWP_fec!Q$15)</f>
        <v>0.1459495073237653</v>
      </c>
    </row>
    <row r="75" spans="1:17" x14ac:dyDescent="0.25">
      <c r="A75" s="127" t="s">
        <v>313</v>
      </c>
      <c r="B75" s="296">
        <f>IF(B$26=0,0,B$26/WWP_fec!B$26)</f>
        <v>0</v>
      </c>
      <c r="C75" s="296">
        <f>IF(C$26=0,0,C$26/WWP_fec!C$26)</f>
        <v>0</v>
      </c>
      <c r="D75" s="296">
        <f>IF(D$26=0,0,D$26/WWP_fec!D$26)</f>
        <v>0</v>
      </c>
      <c r="E75" s="296">
        <f>IF(E$26=0,0,E$26/WWP_fec!E$26)</f>
        <v>0</v>
      </c>
      <c r="F75" s="296">
        <f>IF(F$26=0,0,F$26/WWP_fec!F$26)</f>
        <v>0</v>
      </c>
      <c r="G75" s="296">
        <f>IF(G$26=0,0,G$26/WWP_fec!G$26)</f>
        <v>0</v>
      </c>
      <c r="H75" s="296">
        <f>IF(H$26=0,0,H$26/WWP_fec!H$26)</f>
        <v>0</v>
      </c>
      <c r="I75" s="296">
        <f>IF(I$26=0,0,I$26/WWP_fec!I$26)</f>
        <v>0</v>
      </c>
      <c r="J75" s="296">
        <f>IF(J$26=0,0,J$26/WWP_fec!J$26)</f>
        <v>0</v>
      </c>
      <c r="K75" s="296">
        <f>IF(K$26=0,0,K$26/WWP_fec!K$26)</f>
        <v>0</v>
      </c>
      <c r="L75" s="296">
        <f>IF(L$26=0,0,L$26/WWP_fec!L$26)</f>
        <v>0</v>
      </c>
      <c r="M75" s="296">
        <f>IF(M$26=0,0,M$26/WWP_fec!M$26)</f>
        <v>0</v>
      </c>
      <c r="N75" s="296">
        <f>IF(N$26=0,0,N$26/WWP_fec!N$26)</f>
        <v>0</v>
      </c>
      <c r="O75" s="296">
        <f>IF(O$26=0,0,O$26/WWP_fec!O$26)</f>
        <v>0</v>
      </c>
      <c r="P75" s="296">
        <f>IF(P$26=0,0,P$26/WWP_fec!P$26)</f>
        <v>0</v>
      </c>
      <c r="Q75" s="296">
        <f>IF(Q$26=0,0,Q$26/WWP_fec!Q$26)</f>
        <v>0</v>
      </c>
    </row>
    <row r="76" spans="1:17" x14ac:dyDescent="0.25">
      <c r="A76" s="127" t="s">
        <v>312</v>
      </c>
      <c r="B76" s="296">
        <f>IF(B$27=0,0,B$27/WWP_fec!B$27)</f>
        <v>0</v>
      </c>
      <c r="C76" s="296">
        <f>IF(C$27=0,0,C$27/WWP_fec!C$27)</f>
        <v>0</v>
      </c>
      <c r="D76" s="296">
        <f>IF(D$27=0,0,D$27/WWP_fec!D$27)</f>
        <v>0</v>
      </c>
      <c r="E76" s="296">
        <f>IF(E$27=0,0,E$27/WWP_fec!E$27)</f>
        <v>1.1246312962940397</v>
      </c>
      <c r="F76" s="296">
        <f>IF(F$27=0,0,F$27/WWP_fec!F$27)</f>
        <v>0.79377442040607016</v>
      </c>
      <c r="G76" s="296">
        <f>IF(G$27=0,0,G$27/WWP_fec!G$27)</f>
        <v>1.5769777374427116</v>
      </c>
      <c r="H76" s="296">
        <f>IF(H$27=0,0,H$27/WWP_fec!H$27)</f>
        <v>1.7865973039619956</v>
      </c>
      <c r="I76" s="296">
        <f>IF(I$27=0,0,I$27/WWP_fec!I$27)</f>
        <v>1.8393823166455334</v>
      </c>
      <c r="J76" s="296">
        <f>IF(J$27=0,0,J$27/WWP_fec!J$27)</f>
        <v>2.0542815964682655</v>
      </c>
      <c r="K76" s="296">
        <f>IF(K$27=0,0,K$27/WWP_fec!K$27)</f>
        <v>1.8928379259503112</v>
      </c>
      <c r="L76" s="296">
        <f>IF(L$27=0,0,L$27/WWP_fec!L$27)</f>
        <v>1.8886616172826822</v>
      </c>
      <c r="M76" s="296">
        <f>IF(M$27=0,0,M$27/WWP_fec!M$27)</f>
        <v>1.889875408525137</v>
      </c>
      <c r="N76" s="296">
        <f>IF(N$27=0,0,N$27/WWP_fec!N$27)</f>
        <v>1.9119173540311081</v>
      </c>
      <c r="O76" s="296">
        <f>IF(O$27=0,0,O$27/WWP_fec!O$27)</f>
        <v>1.8737667185006119</v>
      </c>
      <c r="P76" s="296">
        <f>IF(P$27=0,0,P$27/WWP_fec!P$27)</f>
        <v>1.888555079503963</v>
      </c>
      <c r="Q76" s="296">
        <f>IF(Q$27=0,0,Q$27/WWP_fec!Q$27)</f>
        <v>2.1105554310441823</v>
      </c>
    </row>
    <row r="77" spans="1:17" x14ac:dyDescent="0.25">
      <c r="A77" s="72" t="s">
        <v>311</v>
      </c>
      <c r="B77" s="295">
        <f>IF(B$47=0,0,B$47/WWP_fec!B$47)</f>
        <v>0</v>
      </c>
      <c r="C77" s="295">
        <f>IF(C$47=0,0,C$47/WWP_fec!C$47)</f>
        <v>0</v>
      </c>
      <c r="D77" s="295">
        <f>IF(D$47=0,0,D$47/WWP_fec!D$47)</f>
        <v>0</v>
      </c>
      <c r="E77" s="295">
        <f>IF(E$47=0,0,E$47/WWP_fec!E$47)</f>
        <v>0</v>
      </c>
      <c r="F77" s="295">
        <f>IF(F$47=0,0,F$47/WWP_fec!F$47)</f>
        <v>0</v>
      </c>
      <c r="G77" s="295">
        <f>IF(G$47=0,0,G$47/WWP_fec!G$47)</f>
        <v>0</v>
      </c>
      <c r="H77" s="295">
        <f>IF(H$47=0,0,H$47/WWP_fec!H$47)</f>
        <v>0</v>
      </c>
      <c r="I77" s="295">
        <f>IF(I$47=0,0,I$47/WWP_fec!I$47)</f>
        <v>0</v>
      </c>
      <c r="J77" s="295">
        <f>IF(J$47=0,0,J$47/WWP_fec!J$47)</f>
        <v>0</v>
      </c>
      <c r="K77" s="295">
        <f>IF(K$47=0,0,K$47/WWP_fec!K$47)</f>
        <v>0</v>
      </c>
      <c r="L77" s="295">
        <f>IF(L$47=0,0,L$47/WWP_fec!L$47)</f>
        <v>0</v>
      </c>
      <c r="M77" s="295">
        <f>IF(M$47=0,0,M$47/WWP_fec!M$47)</f>
        <v>0</v>
      </c>
      <c r="N77" s="295">
        <f>IF(N$47=0,0,N$47/WWP_fec!N$47)</f>
        <v>0</v>
      </c>
      <c r="O77" s="295">
        <f>IF(O$47=0,0,O$47/WWP_fec!O$47)</f>
        <v>0</v>
      </c>
      <c r="P77" s="295">
        <f>IF(P$47=0,0,P$47/WWP_fec!P$47)</f>
        <v>0</v>
      </c>
      <c r="Q77" s="295">
        <f>IF(Q$47=0,0,Q$47/WWP_fec!Q$47)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Q3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22015.6427249388</v>
      </c>
      <c r="C3" s="46">
        <v>22956.61714072293</v>
      </c>
      <c r="D3" s="46">
        <v>22550.990110316787</v>
      </c>
      <c r="E3" s="46">
        <v>22705.697973804992</v>
      </c>
      <c r="F3" s="46">
        <v>22376.231057465928</v>
      </c>
      <c r="G3" s="46">
        <v>21513.115109473227</v>
      </c>
      <c r="H3" s="46">
        <v>21010.658120295149</v>
      </c>
      <c r="I3" s="46">
        <v>20467.951442522004</v>
      </c>
      <c r="J3" s="46">
        <v>18896.449764060188</v>
      </c>
      <c r="K3" s="46">
        <v>17778.742654038004</v>
      </c>
      <c r="L3" s="46">
        <v>16516</v>
      </c>
      <c r="M3" s="46">
        <v>17053.793377746842</v>
      </c>
      <c r="N3" s="46">
        <v>16750.618549587467</v>
      </c>
      <c r="O3" s="46">
        <v>16703.707692458316</v>
      </c>
      <c r="P3" s="46">
        <v>16653.329690061677</v>
      </c>
      <c r="Q3" s="46">
        <v>17116.464933109397</v>
      </c>
    </row>
    <row r="5" spans="1:17" x14ac:dyDescent="0.25">
      <c r="A5" s="31" t="s">
        <v>257</v>
      </c>
      <c r="B5" s="46">
        <v>25622.260018488007</v>
      </c>
      <c r="C5" s="46">
        <v>27639.941841596246</v>
      </c>
      <c r="D5" s="46">
        <v>24149.055325726033</v>
      </c>
      <c r="E5" s="46">
        <v>24884.211059664023</v>
      </c>
      <c r="F5" s="46">
        <v>25774.38186294389</v>
      </c>
      <c r="G5" s="46">
        <v>29376.356559440486</v>
      </c>
      <c r="H5" s="46">
        <v>24296.92617321714</v>
      </c>
      <c r="I5" s="46">
        <v>22682.515962478443</v>
      </c>
      <c r="J5" s="46">
        <v>18885.568000921296</v>
      </c>
      <c r="K5" s="46">
        <v>15230.347589138888</v>
      </c>
      <c r="L5" s="46">
        <v>19455.443849091196</v>
      </c>
      <c r="M5" s="46">
        <v>20756.849824648936</v>
      </c>
      <c r="N5" s="46">
        <v>15795.049639129511</v>
      </c>
      <c r="O5" s="46">
        <v>16347.199999295772</v>
      </c>
      <c r="P5" s="46">
        <v>15530.795393560549</v>
      </c>
      <c r="Q5" s="46">
        <v>16691.425209753903</v>
      </c>
    </row>
    <row r="6" spans="1:17" x14ac:dyDescent="0.25">
      <c r="A6" s="294" t="s">
        <v>256</v>
      </c>
      <c r="B6" s="293">
        <v>32027.825023110003</v>
      </c>
      <c r="C6" s="293">
        <v>29904.317914966388</v>
      </c>
      <c r="D6" s="293">
        <v>25546.844957152789</v>
      </c>
      <c r="E6" s="293">
        <v>26971.401688215999</v>
      </c>
      <c r="F6" s="293">
        <v>27532.279974715992</v>
      </c>
      <c r="G6" s="293">
        <v>30929.56820723429</v>
      </c>
      <c r="H6" s="293">
        <v>26331.642507315348</v>
      </c>
      <c r="I6" s="293">
        <v>24277.542719911871</v>
      </c>
      <c r="J6" s="293">
        <v>20274.693806347033</v>
      </c>
      <c r="K6" s="293">
        <v>18208.917570717371</v>
      </c>
      <c r="L6" s="293">
        <v>21499.523928047493</v>
      </c>
      <c r="M6" s="293">
        <v>23335.428369395828</v>
      </c>
      <c r="N6" s="293">
        <v>17591.993715571632</v>
      </c>
      <c r="O6" s="293">
        <v>17578.564018904384</v>
      </c>
      <c r="P6" s="293">
        <v>17314.662539557859</v>
      </c>
      <c r="Q6" s="293">
        <v>18604.356837845524</v>
      </c>
    </row>
    <row r="7" spans="1:17" x14ac:dyDescent="0.25">
      <c r="A7" s="292" t="s">
        <v>255</v>
      </c>
      <c r="B7" s="291"/>
      <c r="C7" s="291">
        <v>0</v>
      </c>
      <c r="D7" s="291">
        <v>3128.7377274704927</v>
      </c>
      <c r="E7" s="291">
        <v>1424.5567310632105</v>
      </c>
      <c r="F7" s="291">
        <v>2528.9213763377797</v>
      </c>
      <c r="G7" s="291">
        <v>3397.2882325182982</v>
      </c>
      <c r="H7" s="291">
        <v>3038.7722173999186</v>
      </c>
      <c r="I7" s="291">
        <v>1400.8606243137374</v>
      </c>
      <c r="J7" s="291">
        <v>584.94429504256414</v>
      </c>
      <c r="K7" s="291">
        <v>0</v>
      </c>
      <c r="L7" s="291">
        <v>3290.6063573301217</v>
      </c>
      <c r="M7" s="291">
        <v>1835.9044413483352</v>
      </c>
      <c r="N7" s="291">
        <v>0</v>
      </c>
      <c r="O7" s="291">
        <v>635.50231892878389</v>
      </c>
      <c r="P7" s="291">
        <v>1251.923443066788</v>
      </c>
      <c r="Q7" s="291">
        <v>1345.1738037207779</v>
      </c>
    </row>
    <row r="8" spans="1:17" x14ac:dyDescent="0.25">
      <c r="A8" s="290" t="s">
        <v>254</v>
      </c>
      <c r="B8" s="289"/>
      <c r="C8" s="289">
        <f>B6+C7-C6</f>
        <v>2123.5071081436145</v>
      </c>
      <c r="D8" s="289">
        <f t="shared" ref="D8:Q8" si="0">C6+D7-D6</f>
        <v>7486.2106852840952</v>
      </c>
      <c r="E8" s="289">
        <f t="shared" si="0"/>
        <v>0</v>
      </c>
      <c r="F8" s="289">
        <f t="shared" si="0"/>
        <v>1968.043089837789</v>
      </c>
      <c r="G8" s="289">
        <f t="shared" si="0"/>
        <v>0</v>
      </c>
      <c r="H8" s="289">
        <f t="shared" si="0"/>
        <v>7636.6979173188629</v>
      </c>
      <c r="I8" s="289">
        <f t="shared" si="0"/>
        <v>3454.960411717213</v>
      </c>
      <c r="J8" s="289">
        <f t="shared" si="0"/>
        <v>4587.7932086074034</v>
      </c>
      <c r="K8" s="289">
        <f t="shared" si="0"/>
        <v>2065.7762356296626</v>
      </c>
      <c r="L8" s="289">
        <f t="shared" si="0"/>
        <v>0</v>
      </c>
      <c r="M8" s="289">
        <f t="shared" si="0"/>
        <v>0</v>
      </c>
      <c r="N8" s="289">
        <f t="shared" si="0"/>
        <v>5743.4346538241953</v>
      </c>
      <c r="O8" s="289">
        <f t="shared" si="0"/>
        <v>648.9320155960304</v>
      </c>
      <c r="P8" s="289">
        <f t="shared" si="0"/>
        <v>1515.8249224133142</v>
      </c>
      <c r="Q8" s="289">
        <f t="shared" si="0"/>
        <v>55.479505433111626</v>
      </c>
    </row>
    <row r="9" spans="1:17" x14ac:dyDescent="0.25">
      <c r="A9" s="288" t="s">
        <v>253</v>
      </c>
      <c r="B9" s="287">
        <f>B6-B5</f>
        <v>6405.5650046219962</v>
      </c>
      <c r="C9" s="287">
        <f t="shared" ref="C9:Q9" si="1">C6-C5</f>
        <v>2264.376073370142</v>
      </c>
      <c r="D9" s="287">
        <f t="shared" si="1"/>
        <v>1397.7896314267564</v>
      </c>
      <c r="E9" s="287">
        <f t="shared" si="1"/>
        <v>2087.1906285519763</v>
      </c>
      <c r="F9" s="287">
        <f t="shared" si="1"/>
        <v>1757.8981117721014</v>
      </c>
      <c r="G9" s="287">
        <f t="shared" si="1"/>
        <v>1553.2116477938034</v>
      </c>
      <c r="H9" s="287">
        <f t="shared" si="1"/>
        <v>2034.7163340982079</v>
      </c>
      <c r="I9" s="287">
        <f t="shared" si="1"/>
        <v>1595.0267574334284</v>
      </c>
      <c r="J9" s="287">
        <f t="shared" si="1"/>
        <v>1389.1258054257378</v>
      </c>
      <c r="K9" s="287">
        <f t="shared" si="1"/>
        <v>2978.5699815784828</v>
      </c>
      <c r="L9" s="287">
        <f t="shared" si="1"/>
        <v>2044.0800789562963</v>
      </c>
      <c r="M9" s="287">
        <f t="shared" si="1"/>
        <v>2578.5785447468916</v>
      </c>
      <c r="N9" s="287">
        <f t="shared" si="1"/>
        <v>1796.9440764421215</v>
      </c>
      <c r="O9" s="287">
        <f t="shared" si="1"/>
        <v>1231.3640196086126</v>
      </c>
      <c r="P9" s="287">
        <f t="shared" si="1"/>
        <v>1783.8671459973102</v>
      </c>
      <c r="Q9" s="287">
        <f t="shared" si="1"/>
        <v>1912.931628091621</v>
      </c>
    </row>
    <row r="11" spans="1:17" x14ac:dyDescent="0.25">
      <c r="A11" s="31" t="s">
        <v>347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4005.3104981369784</v>
      </c>
      <c r="C12" s="38">
        <v>4345.1745300000002</v>
      </c>
      <c r="D12" s="38">
        <v>3716.5762500000001</v>
      </c>
      <c r="E12" s="38">
        <v>3685.2581500000001</v>
      </c>
      <c r="F12" s="38">
        <v>3747.5957400000002</v>
      </c>
      <c r="G12" s="38">
        <v>4066.7561238293183</v>
      </c>
      <c r="H12" s="38">
        <v>3420.2540300000001</v>
      </c>
      <c r="I12" s="38">
        <v>3173.1640200000002</v>
      </c>
      <c r="J12" s="38">
        <v>2807.8692299999998</v>
      </c>
      <c r="K12" s="38">
        <v>2300.7153899999998</v>
      </c>
      <c r="L12" s="38">
        <v>2881.5765309094677</v>
      </c>
      <c r="M12" s="38">
        <v>3074.1170954429731</v>
      </c>
      <c r="N12" s="38">
        <v>2315.6803923099087</v>
      </c>
      <c r="O12" s="38">
        <v>2270.555441210784</v>
      </c>
      <c r="P12" s="38">
        <v>2093.9712861332846</v>
      </c>
      <c r="Q12" s="38">
        <v>2209.8921474413783</v>
      </c>
    </row>
    <row r="13" spans="1:17" x14ac:dyDescent="0.25">
      <c r="A13" s="55" t="s">
        <v>33</v>
      </c>
      <c r="B13" s="54">
        <v>984.30738586768337</v>
      </c>
      <c r="C13" s="54">
        <v>940.87812000000008</v>
      </c>
      <c r="D13" s="54">
        <v>10.511419999999999</v>
      </c>
      <c r="E13" s="54">
        <v>21.30001</v>
      </c>
      <c r="F13" s="54">
        <v>16.200289999999999</v>
      </c>
      <c r="G13" s="54">
        <v>14.617302892317685</v>
      </c>
      <c r="H13" s="54">
        <v>15.00028</v>
      </c>
      <c r="I13" s="54">
        <v>20.699580000000001</v>
      </c>
      <c r="J13" s="54">
        <v>27.20054</v>
      </c>
      <c r="K13" s="54">
        <v>20.7</v>
      </c>
      <c r="L13" s="54">
        <v>21.113974202563007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1373.3465849271861</v>
      </c>
      <c r="C14" s="51">
        <v>1689.7631900000001</v>
      </c>
      <c r="D14" s="51">
        <v>1873.2088199999998</v>
      </c>
      <c r="E14" s="51">
        <v>1771.3035400000001</v>
      </c>
      <c r="F14" s="51">
        <v>1655.8593699999999</v>
      </c>
      <c r="G14" s="51">
        <v>1541.5814519104192</v>
      </c>
      <c r="H14" s="51">
        <v>1619.5671499999999</v>
      </c>
      <c r="I14" s="51">
        <v>1372.3918100000001</v>
      </c>
      <c r="J14" s="51">
        <v>1182.51017</v>
      </c>
      <c r="K14" s="51">
        <v>1132.4052200000001</v>
      </c>
      <c r="L14" s="51">
        <v>971.35482766979908</v>
      </c>
      <c r="M14" s="51">
        <v>1144.8157642893061</v>
      </c>
      <c r="N14" s="51">
        <v>904.36037694527226</v>
      </c>
      <c r="O14" s="51">
        <v>795.24076505646929</v>
      </c>
      <c r="P14" s="51">
        <v>689.36996115637987</v>
      </c>
      <c r="Q14" s="51">
        <v>770.49818911570765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120.85596778241023</v>
      </c>
      <c r="C16" s="51">
        <v>63.70928</v>
      </c>
      <c r="D16" s="51">
        <v>63.708770000000001</v>
      </c>
      <c r="E16" s="51">
        <v>42.880220000000001</v>
      </c>
      <c r="F16" s="51">
        <v>53.90016</v>
      </c>
      <c r="G16" s="51">
        <v>50.539788695173776</v>
      </c>
      <c r="H16" s="51">
        <v>59.355739999999997</v>
      </c>
      <c r="I16" s="51">
        <v>52.759910000000005</v>
      </c>
      <c r="J16" s="51">
        <v>52.770020000000002</v>
      </c>
      <c r="K16" s="51">
        <v>37.383290000000002</v>
      </c>
      <c r="L16" s="51">
        <v>37.355582213707436</v>
      </c>
      <c r="M16" s="51">
        <v>39.553125700943404</v>
      </c>
      <c r="N16" s="51">
        <v>34.059965922313118</v>
      </c>
      <c r="O16" s="51">
        <v>36.2582300586703</v>
      </c>
      <c r="P16" s="51">
        <v>24.171043434473912</v>
      </c>
      <c r="Q16" s="51">
        <v>43.947421492438465</v>
      </c>
    </row>
    <row r="17" spans="1:17" x14ac:dyDescent="0.25">
      <c r="A17" s="53" t="s">
        <v>76</v>
      </c>
      <c r="B17" s="51">
        <v>901.67419214356732</v>
      </c>
      <c r="C17" s="51">
        <v>1136.32044</v>
      </c>
      <c r="D17" s="51">
        <v>1540.08926</v>
      </c>
      <c r="E17" s="51">
        <v>1549.26812</v>
      </c>
      <c r="F17" s="51">
        <v>1434.57251</v>
      </c>
      <c r="G17" s="51">
        <v>1323.8502011168243</v>
      </c>
      <c r="H17" s="51">
        <v>1324.8671400000001</v>
      </c>
      <c r="I17" s="51">
        <v>1110.78845</v>
      </c>
      <c r="J17" s="51">
        <v>958.04449</v>
      </c>
      <c r="K17" s="51">
        <v>765.46157000000005</v>
      </c>
      <c r="L17" s="51">
        <v>700.88662298069141</v>
      </c>
      <c r="M17" s="51">
        <v>693.68472655181404</v>
      </c>
      <c r="N17" s="51">
        <v>666.03959285311669</v>
      </c>
      <c r="O17" s="51">
        <v>740.82948263095398</v>
      </c>
      <c r="P17" s="51">
        <v>653.73433713688496</v>
      </c>
      <c r="Q17" s="51">
        <v>713.17541893272187</v>
      </c>
    </row>
    <row r="18" spans="1:17" x14ac:dyDescent="0.25">
      <c r="A18" s="53" t="s">
        <v>29</v>
      </c>
      <c r="B18" s="51">
        <v>103.18106465180952</v>
      </c>
      <c r="C18" s="51">
        <v>36.301230000000004</v>
      </c>
      <c r="D18" s="51">
        <v>3.8019599999999998</v>
      </c>
      <c r="E18" s="51">
        <v>47.70044</v>
      </c>
      <c r="F18" s="51">
        <v>42.017540000000004</v>
      </c>
      <c r="G18" s="51">
        <v>60.189016610771986</v>
      </c>
      <c r="H18" s="51">
        <v>38.186080000000004</v>
      </c>
      <c r="I18" s="51">
        <v>42.985699999999994</v>
      </c>
      <c r="J18" s="51">
        <v>33.393689999999999</v>
      </c>
      <c r="K18" s="51">
        <v>27.699300000000001</v>
      </c>
      <c r="L18" s="51">
        <v>22.929205918759632</v>
      </c>
      <c r="M18" s="51">
        <v>21.018480635983728</v>
      </c>
      <c r="N18" s="51">
        <v>20.06372706015204</v>
      </c>
      <c r="O18" s="51">
        <v>18.153052366844992</v>
      </c>
      <c r="P18" s="51">
        <v>11.464580585021091</v>
      </c>
      <c r="Q18" s="51">
        <v>13.375348690547252</v>
      </c>
    </row>
    <row r="19" spans="1:17" x14ac:dyDescent="0.25">
      <c r="A19" s="53" t="s">
        <v>28</v>
      </c>
      <c r="B19" s="51">
        <v>247.63536034939898</v>
      </c>
      <c r="C19" s="51">
        <v>453.43223999999998</v>
      </c>
      <c r="D19" s="51">
        <v>265.60883000000001</v>
      </c>
      <c r="E19" s="51">
        <v>131.45475999999999</v>
      </c>
      <c r="F19" s="51">
        <v>125.36915999999999</v>
      </c>
      <c r="G19" s="51">
        <v>107.00244548764935</v>
      </c>
      <c r="H19" s="51">
        <v>197.15818999999999</v>
      </c>
      <c r="I19" s="51">
        <v>165.85775000000001</v>
      </c>
      <c r="J19" s="51">
        <v>138.30197000000001</v>
      </c>
      <c r="K19" s="51">
        <v>301.86106000000001</v>
      </c>
      <c r="L19" s="51">
        <v>210.18341655664059</v>
      </c>
      <c r="M19" s="51">
        <v>390.5594314005649</v>
      </c>
      <c r="N19" s="51">
        <v>184.19709110969035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506.03624987107565</v>
      </c>
      <c r="C20" s="51">
        <v>511.73991000000001</v>
      </c>
      <c r="D20" s="51">
        <v>717.49972000000002</v>
      </c>
      <c r="E20" s="51">
        <v>519.51445999999999</v>
      </c>
      <c r="F20" s="51">
        <v>610.73609999999996</v>
      </c>
      <c r="G20" s="51">
        <v>539.72032782409906</v>
      </c>
      <c r="H20" s="51">
        <v>374.91839000000004</v>
      </c>
      <c r="I20" s="51">
        <v>488.51854000000003</v>
      </c>
      <c r="J20" s="51">
        <v>976.79331999999999</v>
      </c>
      <c r="K20" s="51">
        <v>620.89928000000009</v>
      </c>
      <c r="L20" s="51">
        <v>1312.7203133743649</v>
      </c>
      <c r="M20" s="51">
        <v>1184.5554717731782</v>
      </c>
      <c r="N20" s="51">
        <v>693.63508615814646</v>
      </c>
      <c r="O20" s="51">
        <v>676.44872963433704</v>
      </c>
      <c r="P20" s="51">
        <v>589.54285843873845</v>
      </c>
      <c r="Q20" s="51">
        <v>605.73731585922633</v>
      </c>
    </row>
    <row r="21" spans="1:17" x14ac:dyDescent="0.25">
      <c r="A21" s="53" t="s">
        <v>66</v>
      </c>
      <c r="B21" s="51">
        <v>478.47380197557516</v>
      </c>
      <c r="C21" s="51">
        <v>487.3458</v>
      </c>
      <c r="D21" s="51">
        <v>714.49968000000001</v>
      </c>
      <c r="E21" s="51">
        <v>519.51445999999999</v>
      </c>
      <c r="F21" s="51">
        <v>610.73609999999996</v>
      </c>
      <c r="G21" s="51">
        <v>539.72032782409906</v>
      </c>
      <c r="H21" s="51">
        <v>374.91839000000004</v>
      </c>
      <c r="I21" s="51">
        <v>488.51854000000003</v>
      </c>
      <c r="J21" s="51">
        <v>976.79331999999999</v>
      </c>
      <c r="K21" s="51">
        <v>620.89928000000009</v>
      </c>
      <c r="L21" s="51">
        <v>1312.7203133743649</v>
      </c>
      <c r="M21" s="51">
        <v>1184.5554717731782</v>
      </c>
      <c r="N21" s="51">
        <v>693.63508615814646</v>
      </c>
      <c r="O21" s="51">
        <v>676.44872963433704</v>
      </c>
      <c r="P21" s="51">
        <v>589.54285843873845</v>
      </c>
      <c r="Q21" s="51">
        <v>605.73731585922633</v>
      </c>
    </row>
    <row r="22" spans="1:17" x14ac:dyDescent="0.25">
      <c r="A22" s="53" t="s">
        <v>25</v>
      </c>
      <c r="B22" s="51">
        <v>27.56244789550049</v>
      </c>
      <c r="C22" s="51">
        <v>24.394110000000001</v>
      </c>
      <c r="D22" s="51">
        <v>3.0000399999999998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72.561404695630188</v>
      </c>
      <c r="H23" s="51">
        <v>65.498310000000004</v>
      </c>
      <c r="I23" s="51">
        <v>39.901670000000003</v>
      </c>
      <c r="J23" s="51">
        <v>46.099390000000007</v>
      </c>
      <c r="K23" s="51">
        <v>48.006089999999993</v>
      </c>
      <c r="L23" s="51">
        <v>48.700672638320235</v>
      </c>
      <c r="M23" s="51">
        <v>53.239061937301685</v>
      </c>
      <c r="N23" s="51">
        <v>39.41118174746309</v>
      </c>
      <c r="O23" s="51">
        <v>33.081450882396076</v>
      </c>
      <c r="P23" s="51">
        <v>32.674458686889956</v>
      </c>
      <c r="Q23" s="51">
        <v>34.226761270310384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72.489750904487977</v>
      </c>
      <c r="H24" s="51">
        <v>65.398309999999995</v>
      </c>
      <c r="I24" s="51">
        <v>39.801670000000001</v>
      </c>
      <c r="J24" s="51">
        <v>45.999390000000005</v>
      </c>
      <c r="K24" s="51">
        <v>47.906099999999995</v>
      </c>
      <c r="L24" s="51">
        <v>48.581249589960073</v>
      </c>
      <c r="M24" s="51">
        <v>53.095754347930907</v>
      </c>
      <c r="N24" s="51">
        <v>39.220105258140109</v>
      </c>
      <c r="O24" s="51">
        <v>32.842605141454918</v>
      </c>
      <c r="P24" s="51">
        <v>32.005689542482905</v>
      </c>
      <c r="Q24" s="51">
        <v>28.136177590885644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0.26273112014030875</v>
      </c>
      <c r="Q25" s="51">
        <v>5.6367760990913487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7.1653791142203715E-2</v>
      </c>
      <c r="H27" s="51">
        <v>0.10000000000000142</v>
      </c>
      <c r="I27" s="51">
        <v>0.10000000000000142</v>
      </c>
      <c r="J27" s="51">
        <v>0.1</v>
      </c>
      <c r="K27" s="51">
        <v>9.9989999999998247E-2</v>
      </c>
      <c r="L27" s="51">
        <v>0.11942304836016149</v>
      </c>
      <c r="M27" s="51">
        <v>0.14330758937077803</v>
      </c>
      <c r="N27" s="51">
        <v>0.19107648932298105</v>
      </c>
      <c r="O27" s="51">
        <v>0.23884574094115862</v>
      </c>
      <c r="P27" s="51">
        <v>0.40603802426674002</v>
      </c>
      <c r="Q27" s="51">
        <v>0.45380758033338964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191.6738917281391</v>
      </c>
      <c r="N29" s="51">
        <v>166.40364976856608</v>
      </c>
      <c r="O29" s="51">
        <v>0</v>
      </c>
      <c r="P29" s="51">
        <v>68.835455622816426</v>
      </c>
      <c r="Q29" s="51">
        <v>95.156355705765236</v>
      </c>
    </row>
    <row r="30" spans="1:17" x14ac:dyDescent="0.25">
      <c r="A30" s="63" t="s">
        <v>21</v>
      </c>
      <c r="B30" s="62">
        <v>1141.6202774710332</v>
      </c>
      <c r="C30" s="62">
        <v>1202.79331</v>
      </c>
      <c r="D30" s="62">
        <v>1115.3562899999999</v>
      </c>
      <c r="E30" s="62">
        <v>1373.14014</v>
      </c>
      <c r="F30" s="62">
        <v>1464.79998</v>
      </c>
      <c r="G30" s="62">
        <v>1898.2756365068522</v>
      </c>
      <c r="H30" s="62">
        <v>1345.2699</v>
      </c>
      <c r="I30" s="62">
        <v>1251.6524199999999</v>
      </c>
      <c r="J30" s="62">
        <v>575.26580999999999</v>
      </c>
      <c r="K30" s="62">
        <v>478.70479999999998</v>
      </c>
      <c r="L30" s="62">
        <v>527.68674302442059</v>
      </c>
      <c r="M30" s="62">
        <v>499.83290571504801</v>
      </c>
      <c r="N30" s="62">
        <v>511.87009769046068</v>
      </c>
      <c r="O30" s="62">
        <v>765.78449563758159</v>
      </c>
      <c r="P30" s="62">
        <v>713.54855222846015</v>
      </c>
      <c r="Q30" s="62">
        <v>704.27352549036868</v>
      </c>
    </row>
    <row r="32" spans="1:17" x14ac:dyDescent="0.25">
      <c r="A32" s="31" t="s">
        <v>63</v>
      </c>
      <c r="B32" s="70">
        <v>9689.7303676988704</v>
      </c>
      <c r="C32" s="70">
        <v>10483.570600776</v>
      </c>
      <c r="D32" s="70">
        <v>7656.6049695721458</v>
      </c>
      <c r="E32" s="70">
        <v>6921.0979638395756</v>
      </c>
      <c r="F32" s="70">
        <v>6743.9759509126452</v>
      </c>
      <c r="G32" s="70">
        <v>6202.0067736070441</v>
      </c>
      <c r="H32" s="70">
        <v>6139.7110193065919</v>
      </c>
      <c r="I32" s="70">
        <v>5636.8289280252602</v>
      </c>
      <c r="J32" s="70">
        <v>6193.7575873333926</v>
      </c>
      <c r="K32" s="70">
        <v>5341.440590581753</v>
      </c>
      <c r="L32" s="70">
        <v>6378.0271203605171</v>
      </c>
      <c r="M32" s="70">
        <v>6701.2990241193293</v>
      </c>
      <c r="N32" s="70">
        <v>4602.4569156689304</v>
      </c>
      <c r="O32" s="70">
        <v>4041.8186089206838</v>
      </c>
      <c r="P32" s="70">
        <v>3513.8815991109891</v>
      </c>
      <c r="Q32" s="70">
        <v>3795.3408302907101</v>
      </c>
    </row>
    <row r="34" spans="1:17" x14ac:dyDescent="0.25">
      <c r="A34" s="184" t="s">
        <v>252</v>
      </c>
      <c r="B34" s="190">
        <f t="shared" ref="B34:Q34" si="2">IF(B$12=0,"",B$12/B$3*1000)</f>
        <v>181.93020972310097</v>
      </c>
      <c r="C34" s="190">
        <f t="shared" si="2"/>
        <v>189.27764937509281</v>
      </c>
      <c r="D34" s="190">
        <f t="shared" si="2"/>
        <v>164.80767504304453</v>
      </c>
      <c r="E34" s="190">
        <f t="shared" si="2"/>
        <v>162.30543338731943</v>
      </c>
      <c r="F34" s="190">
        <f t="shared" si="2"/>
        <v>167.4810977047718</v>
      </c>
      <c r="G34" s="190">
        <f t="shared" si="2"/>
        <v>189.03613461532294</v>
      </c>
      <c r="H34" s="190">
        <f t="shared" si="2"/>
        <v>162.78662050553385</v>
      </c>
      <c r="I34" s="190">
        <f t="shared" si="2"/>
        <v>155.03085537948743</v>
      </c>
      <c r="J34" s="190">
        <f t="shared" si="2"/>
        <v>148.59242159553079</v>
      </c>
      <c r="K34" s="190">
        <f t="shared" si="2"/>
        <v>129.40821714844097</v>
      </c>
      <c r="L34" s="190">
        <f t="shared" si="2"/>
        <v>174.47181708098012</v>
      </c>
      <c r="M34" s="190">
        <f t="shared" si="2"/>
        <v>180.26001766001974</v>
      </c>
      <c r="N34" s="190">
        <f t="shared" si="2"/>
        <v>138.24447052236999</v>
      </c>
      <c r="O34" s="190">
        <f t="shared" si="2"/>
        <v>135.93122455297359</v>
      </c>
      <c r="P34" s="190">
        <f t="shared" si="2"/>
        <v>125.73889577067091</v>
      </c>
      <c r="Q34" s="190">
        <f t="shared" si="2"/>
        <v>129.10914467897237</v>
      </c>
    </row>
    <row r="35" spans="1:17" x14ac:dyDescent="0.25">
      <c r="A35" s="286" t="s">
        <v>251</v>
      </c>
      <c r="B35" s="285">
        <f t="shared" ref="B35:Q35" si="3">IF(B$12=0,"",B$12/B$5*1000)</f>
        <v>156.32151477843504</v>
      </c>
      <c r="C35" s="285">
        <f t="shared" si="3"/>
        <v>157.20635574785493</v>
      </c>
      <c r="D35" s="285">
        <f t="shared" si="3"/>
        <v>153.90151705192065</v>
      </c>
      <c r="E35" s="285">
        <f t="shared" si="3"/>
        <v>148.09624227844645</v>
      </c>
      <c r="F35" s="285">
        <f t="shared" si="3"/>
        <v>145.400023943463</v>
      </c>
      <c r="G35" s="285">
        <f t="shared" si="3"/>
        <v>138.43636856737467</v>
      </c>
      <c r="H35" s="285">
        <f t="shared" si="3"/>
        <v>140.76900121506714</v>
      </c>
      <c r="I35" s="285">
        <f t="shared" si="3"/>
        <v>139.89471120615843</v>
      </c>
      <c r="J35" s="285">
        <f t="shared" si="3"/>
        <v>148.678039753055</v>
      </c>
      <c r="K35" s="285">
        <f t="shared" si="3"/>
        <v>151.06125297105453</v>
      </c>
      <c r="L35" s="285">
        <f t="shared" si="3"/>
        <v>148.11158014491005</v>
      </c>
      <c r="M35" s="285">
        <f t="shared" si="3"/>
        <v>148.10133143577659</v>
      </c>
      <c r="N35" s="285">
        <f t="shared" si="3"/>
        <v>146.6079844771877</v>
      </c>
      <c r="O35" s="285">
        <f t="shared" si="3"/>
        <v>138.89567885072663</v>
      </c>
      <c r="P35" s="285">
        <f t="shared" si="3"/>
        <v>134.82704736432859</v>
      </c>
      <c r="Q35" s="285">
        <f t="shared" si="3"/>
        <v>132.39685165710068</v>
      </c>
    </row>
    <row r="36" spans="1:17" x14ac:dyDescent="0.25">
      <c r="A36" s="286" t="s">
        <v>250</v>
      </c>
      <c r="B36" s="285">
        <f>IF(OIS_ued!B$5=0,"",OIS_ued!B$5/B$5*1000)</f>
        <v>48.374702318002448</v>
      </c>
      <c r="C36" s="285">
        <f>IF(OIS_ued!C$5=0,"",OIS_ued!C$5/C$5*1000)</f>
        <v>48.374702318002448</v>
      </c>
      <c r="D36" s="285">
        <f>IF(OIS_ued!D$5=0,"",OIS_ued!D$5/D$5*1000)</f>
        <v>48.374702318002441</v>
      </c>
      <c r="E36" s="285">
        <f>IF(OIS_ued!E$5=0,"",OIS_ued!E$5/E$5*1000)</f>
        <v>48.374702318002448</v>
      </c>
      <c r="F36" s="285">
        <f>IF(OIS_ued!F$5=0,"",OIS_ued!F$5/F$5*1000)</f>
        <v>48.374702318002448</v>
      </c>
      <c r="G36" s="285">
        <f>IF(OIS_ued!G$5=0,"",OIS_ued!G$5/G$5*1000)</f>
        <v>48.374702318002448</v>
      </c>
      <c r="H36" s="285">
        <f>IF(OIS_ued!H$5=0,"",OIS_ued!H$5/H$5*1000)</f>
        <v>48.374702318002448</v>
      </c>
      <c r="I36" s="285">
        <f>IF(OIS_ued!I$5=0,"",OIS_ued!I$5/I$5*1000)</f>
        <v>48.374702318002456</v>
      </c>
      <c r="J36" s="285">
        <f>IF(OIS_ued!J$5=0,"",OIS_ued!J$5/J$5*1000)</f>
        <v>48.374702318002448</v>
      </c>
      <c r="K36" s="285">
        <f>IF(OIS_ued!K$5=0,"",OIS_ued!K$5/K$5*1000)</f>
        <v>48.374702318002448</v>
      </c>
      <c r="L36" s="285">
        <f>IF(OIS_ued!L$5=0,"",OIS_ued!L$5/L$5*1000)</f>
        <v>48.374702318002448</v>
      </c>
      <c r="M36" s="285">
        <f>IF(OIS_ued!M$5=0,"",OIS_ued!M$5/M$5*1000)</f>
        <v>48.374702318002448</v>
      </c>
      <c r="N36" s="285">
        <f>IF(OIS_ued!N$5=0,"",OIS_ued!N$5/N$5*1000)</f>
        <v>48.374702318002448</v>
      </c>
      <c r="O36" s="285">
        <f>IF(OIS_ued!O$5=0,"",OIS_ued!O$5/O$5*1000)</f>
        <v>48.374702318002441</v>
      </c>
      <c r="P36" s="285">
        <f>IF(OIS_ued!P$5=0,"",OIS_ued!P$5/P$5*1000)</f>
        <v>48.374702318002448</v>
      </c>
      <c r="Q36" s="285">
        <f>IF(OIS_ued!Q$5=0,"",OIS_ued!Q$5/Q$5*1000)</f>
        <v>48.374702318002448</v>
      </c>
    </row>
    <row r="37" spans="1:17" x14ac:dyDescent="0.25">
      <c r="A37" s="284" t="s">
        <v>60</v>
      </c>
      <c r="B37" s="283">
        <f t="shared" ref="B37:Q37" si="4">IF(B$12=0,"",B$32/B$12)</f>
        <v>2.4192207750699803</v>
      </c>
      <c r="C37" s="283">
        <f t="shared" si="4"/>
        <v>2.4126926383267739</v>
      </c>
      <c r="D37" s="283">
        <f t="shared" si="4"/>
        <v>2.0601232033305239</v>
      </c>
      <c r="E37" s="283">
        <f t="shared" si="4"/>
        <v>1.8780497002196646</v>
      </c>
      <c r="F37" s="283">
        <f t="shared" si="4"/>
        <v>1.799547341494375</v>
      </c>
      <c r="G37" s="283">
        <f t="shared" si="4"/>
        <v>1.5250500853164368</v>
      </c>
      <c r="H37" s="283">
        <f t="shared" si="4"/>
        <v>1.7951038038266975</v>
      </c>
      <c r="I37" s="283">
        <f t="shared" si="4"/>
        <v>1.7764064172217797</v>
      </c>
      <c r="J37" s="283">
        <f t="shared" si="4"/>
        <v>2.2058568544281507</v>
      </c>
      <c r="K37" s="283">
        <f t="shared" si="4"/>
        <v>2.3216433522365203</v>
      </c>
      <c r="L37" s="283">
        <f t="shared" si="4"/>
        <v>2.2133811307616109</v>
      </c>
      <c r="M37" s="283">
        <f t="shared" si="4"/>
        <v>2.179910138769027</v>
      </c>
      <c r="N37" s="283">
        <f t="shared" si="4"/>
        <v>1.9875181959276966</v>
      </c>
      <c r="O37" s="283">
        <f t="shared" si="4"/>
        <v>1.7801012631364621</v>
      </c>
      <c r="P37" s="283">
        <f t="shared" si="4"/>
        <v>1.6780944525747068</v>
      </c>
      <c r="Q37" s="283">
        <f t="shared" si="4"/>
        <v>1.7174326062405219</v>
      </c>
    </row>
    <row r="39" spans="1:17" x14ac:dyDescent="0.25">
      <c r="A39" s="331" t="s">
        <v>348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4005.3104981369779</v>
      </c>
      <c r="C5" s="96">
        <v>4345.1745300000002</v>
      </c>
      <c r="D5" s="96">
        <v>3716.5762500000001</v>
      </c>
      <c r="E5" s="96">
        <v>3685.2581500000001</v>
      </c>
      <c r="F5" s="96">
        <v>3747.5957399999993</v>
      </c>
      <c r="G5" s="96">
        <v>4066.7561238293183</v>
      </c>
      <c r="H5" s="96">
        <v>3420.2540300000001</v>
      </c>
      <c r="I5" s="96">
        <v>3173.1640199999997</v>
      </c>
      <c r="J5" s="96">
        <v>2807.8692299999993</v>
      </c>
      <c r="K5" s="96">
        <v>2300.7153899999998</v>
      </c>
      <c r="L5" s="96">
        <v>2881.5765309094677</v>
      </c>
      <c r="M5" s="96">
        <v>3074.1170954429736</v>
      </c>
      <c r="N5" s="96">
        <v>2315.6803923099087</v>
      </c>
      <c r="O5" s="96">
        <v>2270.555441210784</v>
      </c>
      <c r="P5" s="96">
        <v>2093.971286133285</v>
      </c>
      <c r="Q5" s="96">
        <v>2209.8921474413783</v>
      </c>
    </row>
    <row r="6" spans="1:17" x14ac:dyDescent="0.25">
      <c r="A6" s="132" t="s">
        <v>83</v>
      </c>
      <c r="B6" s="160">
        <v>54.916232763200554</v>
      </c>
      <c r="C6" s="160">
        <v>60.636852830834755</v>
      </c>
      <c r="D6" s="160">
        <v>59.260505608695922</v>
      </c>
      <c r="E6" s="160">
        <v>58.922622480497587</v>
      </c>
      <c r="F6" s="160">
        <v>58.778331538717261</v>
      </c>
      <c r="G6" s="160">
        <v>61.296207202790299</v>
      </c>
      <c r="H6" s="160">
        <v>53.195251875460819</v>
      </c>
      <c r="I6" s="160">
        <v>48.767549548112605</v>
      </c>
      <c r="J6" s="160">
        <v>45.751026704766815</v>
      </c>
      <c r="K6" s="160">
        <v>37.281765358209512</v>
      </c>
      <c r="L6" s="160">
        <v>43.743471669192751</v>
      </c>
      <c r="M6" s="160">
        <v>44.284689497002255</v>
      </c>
      <c r="N6" s="160">
        <v>37.339163025200499</v>
      </c>
      <c r="O6" s="160">
        <v>38.717485259678114</v>
      </c>
      <c r="P6" s="160">
        <v>35.660227844970521</v>
      </c>
      <c r="Q6" s="160">
        <v>37.19336925934487</v>
      </c>
    </row>
    <row r="7" spans="1:17" x14ac:dyDescent="0.25">
      <c r="A7" s="76" t="s">
        <v>82</v>
      </c>
      <c r="B7" s="159">
        <v>27.488538524425074</v>
      </c>
      <c r="C7" s="159">
        <v>29.971818582094183</v>
      </c>
      <c r="D7" s="159">
        <v>26.494725216287772</v>
      </c>
      <c r="E7" s="159">
        <v>26.064212057342541</v>
      </c>
      <c r="F7" s="159">
        <v>26.285185076397461</v>
      </c>
      <c r="G7" s="159">
        <v>28.24515587131204</v>
      </c>
      <c r="H7" s="159">
        <v>23.72976243051729</v>
      </c>
      <c r="I7" s="159">
        <v>21.957276255303505</v>
      </c>
      <c r="J7" s="159">
        <v>19.963331884286575</v>
      </c>
      <c r="K7" s="159">
        <v>16.088218394986452</v>
      </c>
      <c r="L7" s="159">
        <v>19.991417702290413</v>
      </c>
      <c r="M7" s="159">
        <v>21.086482872835067</v>
      </c>
      <c r="N7" s="159">
        <v>16.134890268722341</v>
      </c>
      <c r="O7" s="159">
        <v>16.008129694487437</v>
      </c>
      <c r="P7" s="159">
        <v>14.630562425763086</v>
      </c>
      <c r="Q7" s="159">
        <v>15.144035615096513</v>
      </c>
    </row>
    <row r="8" spans="1:17" x14ac:dyDescent="0.25">
      <c r="A8" s="76" t="s">
        <v>81</v>
      </c>
      <c r="B8" s="159">
        <v>69.041201635805351</v>
      </c>
      <c r="C8" s="159">
        <v>74.192600009932761</v>
      </c>
      <c r="D8" s="159">
        <v>62.755040224419439</v>
      </c>
      <c r="E8" s="159">
        <v>67.171863511618909</v>
      </c>
      <c r="F8" s="159">
        <v>70.335727754099267</v>
      </c>
      <c r="G8" s="159">
        <v>76.336233576098721</v>
      </c>
      <c r="H8" s="159">
        <v>68.786474059132118</v>
      </c>
      <c r="I8" s="159">
        <v>63.659350435235382</v>
      </c>
      <c r="J8" s="159">
        <v>50.987748654110831</v>
      </c>
      <c r="K8" s="159">
        <v>47.18625289265448</v>
      </c>
      <c r="L8" s="159">
        <v>55.340041142969355</v>
      </c>
      <c r="M8" s="159">
        <v>58.477839211570782</v>
      </c>
      <c r="N8" s="159">
        <v>48.311570487729107</v>
      </c>
      <c r="O8" s="159">
        <v>48.418344156937209</v>
      </c>
      <c r="P8" s="159">
        <v>47.450110550859478</v>
      </c>
      <c r="Q8" s="159">
        <v>55.502556206674107</v>
      </c>
    </row>
    <row r="9" spans="1:17" x14ac:dyDescent="0.25">
      <c r="A9" s="76" t="s">
        <v>80</v>
      </c>
      <c r="B9" s="159">
        <v>39.388231038889785</v>
      </c>
      <c r="C9" s="159">
        <v>43.303801965166407</v>
      </c>
      <c r="D9" s="159">
        <v>43.945017818065914</v>
      </c>
      <c r="E9" s="159">
        <v>47.141009617152307</v>
      </c>
      <c r="F9" s="159">
        <v>48.194154714082146</v>
      </c>
      <c r="G9" s="159">
        <v>49.819489484860163</v>
      </c>
      <c r="H9" s="159">
        <v>46.698963575648499</v>
      </c>
      <c r="I9" s="159">
        <v>42.63234562176158</v>
      </c>
      <c r="J9" s="159">
        <v>36.641772868917243</v>
      </c>
      <c r="K9" s="159">
        <v>33.541097534240386</v>
      </c>
      <c r="L9" s="159">
        <v>36.472198160151095</v>
      </c>
      <c r="M9" s="159">
        <v>36.143687472353875</v>
      </c>
      <c r="N9" s="159">
        <v>34.137729078914035</v>
      </c>
      <c r="O9" s="159">
        <v>36.298683764526238</v>
      </c>
      <c r="P9" s="159">
        <v>35.355448494294095</v>
      </c>
      <c r="Q9" s="159">
        <v>40.607407937698234</v>
      </c>
    </row>
    <row r="10" spans="1:17" x14ac:dyDescent="0.25">
      <c r="A10" s="129" t="s">
        <v>79</v>
      </c>
      <c r="B10" s="158">
        <v>77.748243984482755</v>
      </c>
      <c r="C10" s="158">
        <v>87.545335948615133</v>
      </c>
      <c r="D10" s="158">
        <v>95.9465976270087</v>
      </c>
      <c r="E10" s="158">
        <v>94.138118813872012</v>
      </c>
      <c r="F10" s="158">
        <v>91.91578077979824</v>
      </c>
      <c r="G10" s="158">
        <v>92.723737411191038</v>
      </c>
      <c r="H10" s="158">
        <v>81.268916618633938</v>
      </c>
      <c r="I10" s="158">
        <v>73.795121011838432</v>
      </c>
      <c r="J10" s="158">
        <v>74.198433562142128</v>
      </c>
      <c r="K10" s="158">
        <v>58.62502567921554</v>
      </c>
      <c r="L10" s="158">
        <v>66.20995944897939</v>
      </c>
      <c r="M10" s="158">
        <v>64.081645981675251</v>
      </c>
      <c r="N10" s="158">
        <v>58.243456061857124</v>
      </c>
      <c r="O10" s="158">
        <v>62.739563568654894</v>
      </c>
      <c r="P10" s="158">
        <v>56.906868287835209</v>
      </c>
      <c r="Q10" s="158">
        <v>57.216777871455371</v>
      </c>
    </row>
    <row r="11" spans="1:17" x14ac:dyDescent="0.25">
      <c r="A11" s="92" t="s">
        <v>125</v>
      </c>
      <c r="B11" s="91">
        <v>15.549648796896554</v>
      </c>
      <c r="C11" s="91">
        <v>17.509067189723027</v>
      </c>
      <c r="D11" s="91">
        <v>19.189319525401743</v>
      </c>
      <c r="E11" s="91">
        <v>18.827623762774401</v>
      </c>
      <c r="F11" s="91">
        <v>18.383156155959647</v>
      </c>
      <c r="G11" s="91">
        <v>18.530416724009768</v>
      </c>
      <c r="H11" s="91">
        <v>16.233783323726787</v>
      </c>
      <c r="I11" s="91">
        <v>14.739024202367689</v>
      </c>
      <c r="J11" s="91">
        <v>14.819686712428428</v>
      </c>
      <c r="K11" s="91">
        <v>11.705007135843108</v>
      </c>
      <c r="L11" s="91">
        <v>13.218107280123846</v>
      </c>
      <c r="M11" s="91">
        <v>12.787667678460895</v>
      </c>
      <c r="N11" s="91">
        <v>11.610475914506829</v>
      </c>
      <c r="O11" s="91">
        <v>12.500143565542748</v>
      </c>
      <c r="P11" s="91">
        <v>11.300166052713692</v>
      </c>
      <c r="Q11" s="91">
        <v>11.352594058224398</v>
      </c>
    </row>
    <row r="12" spans="1:17" x14ac:dyDescent="0.25">
      <c r="A12" s="92" t="s">
        <v>26</v>
      </c>
      <c r="B12" s="91">
        <v>38.8022148030444</v>
      </c>
      <c r="C12" s="91">
        <v>44.268206110853924</v>
      </c>
      <c r="D12" s="91">
        <v>52.34836367820121</v>
      </c>
      <c r="E12" s="91">
        <v>51.437760276078464</v>
      </c>
      <c r="F12" s="91">
        <v>49.769336828160903</v>
      </c>
      <c r="G12" s="91">
        <v>49.149775553231521</v>
      </c>
      <c r="H12" s="91">
        <v>43.791958466365919</v>
      </c>
      <c r="I12" s="91">
        <v>39.514801247297598</v>
      </c>
      <c r="J12" s="91">
        <v>40.856773767557051</v>
      </c>
      <c r="K12" s="91">
        <v>32.215464030351242</v>
      </c>
      <c r="L12" s="91">
        <v>35.211512459788921</v>
      </c>
      <c r="M12" s="91">
        <v>33.019785605641069</v>
      </c>
      <c r="N12" s="91">
        <v>31.908537209596545</v>
      </c>
      <c r="O12" s="91">
        <v>35.197909436850239</v>
      </c>
      <c r="P12" s="91">
        <v>31.87206199893474</v>
      </c>
      <c r="Q12" s="91">
        <v>31.912562993751806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7.1653791142203715E-2</v>
      </c>
      <c r="H13" s="91">
        <v>0.10000000000000142</v>
      </c>
      <c r="I13" s="91">
        <v>0.10000000000000142</v>
      </c>
      <c r="J13" s="91">
        <v>0.1</v>
      </c>
      <c r="K13" s="91">
        <v>9.9989999999998247E-2</v>
      </c>
      <c r="L13" s="91">
        <v>0.11942304836016149</v>
      </c>
      <c r="M13" s="91">
        <v>0.14330758937077803</v>
      </c>
      <c r="N13" s="91">
        <v>0.19107648932298105</v>
      </c>
      <c r="O13" s="91">
        <v>0.23884574094115862</v>
      </c>
      <c r="P13" s="91">
        <v>0.40603802426674002</v>
      </c>
      <c r="Q13" s="91">
        <v>0.45380758033338964</v>
      </c>
    </row>
    <row r="14" spans="1:17" x14ac:dyDescent="0.25">
      <c r="A14" s="92" t="s">
        <v>21</v>
      </c>
      <c r="B14" s="157">
        <v>23.3963803845418</v>
      </c>
      <c r="C14" s="157">
        <v>25.768062648038182</v>
      </c>
      <c r="D14" s="157">
        <v>24.408914423405751</v>
      </c>
      <c r="E14" s="157">
        <v>23.872734775019147</v>
      </c>
      <c r="F14" s="157">
        <v>23.763287795677677</v>
      </c>
      <c r="G14" s="157">
        <v>24.971891342807552</v>
      </c>
      <c r="H14" s="157">
        <v>21.143174828541223</v>
      </c>
      <c r="I14" s="157">
        <v>19.441295562173153</v>
      </c>
      <c r="J14" s="157">
        <v>18.421973082156654</v>
      </c>
      <c r="K14" s="157">
        <v>14.604564513021192</v>
      </c>
      <c r="L14" s="157">
        <v>17.660916660706459</v>
      </c>
      <c r="M14" s="157">
        <v>18.130885108202513</v>
      </c>
      <c r="N14" s="157">
        <v>14.533366448430767</v>
      </c>
      <c r="O14" s="157">
        <v>14.802664825320749</v>
      </c>
      <c r="P14" s="157">
        <v>13.328602211920032</v>
      </c>
      <c r="Q14" s="157">
        <v>13.497813239145776</v>
      </c>
    </row>
    <row r="15" spans="1:17" x14ac:dyDescent="0.25">
      <c r="A15" s="156" t="s">
        <v>324</v>
      </c>
      <c r="B15" s="204">
        <v>693.91171276671935</v>
      </c>
      <c r="C15" s="204">
        <v>709.45739623490772</v>
      </c>
      <c r="D15" s="204">
        <v>204.35154436742167</v>
      </c>
      <c r="E15" s="204">
        <v>69.949422812827393</v>
      </c>
      <c r="F15" s="204">
        <v>58.592722473018064</v>
      </c>
      <c r="G15" s="204">
        <v>98.946342411797332</v>
      </c>
      <c r="H15" s="204">
        <v>201.27099744401033</v>
      </c>
      <c r="I15" s="204">
        <v>147.00455140061626</v>
      </c>
      <c r="J15" s="204">
        <v>426.81107624647962</v>
      </c>
      <c r="K15" s="204">
        <v>323.74784267749652</v>
      </c>
      <c r="L15" s="204">
        <v>608.23373047561677</v>
      </c>
      <c r="M15" s="204">
        <v>804.65968551514413</v>
      </c>
      <c r="N15" s="204">
        <v>353.45666935958138</v>
      </c>
      <c r="O15" s="204">
        <v>112.73920461973745</v>
      </c>
      <c r="P15" s="204">
        <v>109.66205676656881</v>
      </c>
      <c r="Q15" s="204">
        <v>135.76105570430539</v>
      </c>
    </row>
    <row r="16" spans="1:17" x14ac:dyDescent="0.25">
      <c r="A16" s="88" t="s">
        <v>33</v>
      </c>
      <c r="B16" s="87">
        <v>407.56966667170695</v>
      </c>
      <c r="C16" s="87">
        <v>263.19202772156223</v>
      </c>
      <c r="D16" s="87">
        <v>0.76224618048088399</v>
      </c>
      <c r="E16" s="87">
        <v>0.27149079903352613</v>
      </c>
      <c r="F16" s="87">
        <v>7.8751664292840085E-2</v>
      </c>
      <c r="G16" s="87">
        <v>3.0476562959536279E-2</v>
      </c>
      <c r="H16" s="87">
        <v>0.13632732845400269</v>
      </c>
      <c r="I16" s="87">
        <v>0.13711968515077963</v>
      </c>
      <c r="J16" s="87">
        <v>24.522092019353977</v>
      </c>
      <c r="K16" s="87">
        <v>4.2980620089701516</v>
      </c>
      <c r="L16" s="87">
        <v>19.280454135888991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5.1246024821544554E-14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10.695902700336147</v>
      </c>
      <c r="C19" s="87">
        <v>4.7347712018379218</v>
      </c>
      <c r="D19" s="87">
        <v>6.7713573616654792E-3</v>
      </c>
      <c r="E19" s="87">
        <v>1.1917965512980043E-2</v>
      </c>
      <c r="F19" s="87">
        <v>3.2618562726224091E-3</v>
      </c>
      <c r="G19" s="87">
        <v>1.5082977541327296E-3</v>
      </c>
      <c r="H19" s="87">
        <v>5.6205680370135539E-3</v>
      </c>
      <c r="I19" s="87">
        <v>4.7533940245937318E-3</v>
      </c>
      <c r="J19" s="87">
        <v>8.2165681116748939</v>
      </c>
      <c r="K19" s="87">
        <v>4.9549583158093186E-2</v>
      </c>
      <c r="L19" s="87">
        <v>6.7658466562406767</v>
      </c>
      <c r="M19" s="87">
        <v>4.5257245866389413</v>
      </c>
      <c r="N19" s="87">
        <v>2.4484218627022249E-3</v>
      </c>
      <c r="O19" s="87">
        <v>3.9131221457649712</v>
      </c>
      <c r="P19" s="87">
        <v>1.2960227137936453</v>
      </c>
      <c r="Q19" s="87">
        <v>0.87341126343169051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0.52500772306837118</v>
      </c>
      <c r="F20" s="87">
        <v>0.17637654760465923</v>
      </c>
      <c r="G20" s="87">
        <v>8.5953414332373412E-2</v>
      </c>
      <c r="H20" s="87">
        <v>0.23151804587118063</v>
      </c>
      <c r="I20" s="87">
        <v>0.23406358718018414</v>
      </c>
      <c r="J20" s="87">
        <v>22.361071469912215</v>
      </c>
      <c r="K20" s="87">
        <v>4.2875088459969657</v>
      </c>
      <c r="L20" s="87">
        <v>11.34144517476993</v>
      </c>
      <c r="M20" s="87">
        <v>12.321505529140307</v>
      </c>
      <c r="N20" s="87">
        <v>0.77974762525736729</v>
      </c>
      <c r="O20" s="87">
        <v>11.160406713581787</v>
      </c>
      <c r="P20" s="87">
        <v>6.0405439722530279</v>
      </c>
      <c r="Q20" s="87">
        <v>8.6066897362724006</v>
      </c>
    </row>
    <row r="21" spans="1:17" x14ac:dyDescent="0.25">
      <c r="A21" s="88" t="s">
        <v>28</v>
      </c>
      <c r="B21" s="87">
        <v>216.91350106145899</v>
      </c>
      <c r="C21" s="87">
        <v>395.73190842585745</v>
      </c>
      <c r="D21" s="87">
        <v>201.23170099475891</v>
      </c>
      <c r="E21" s="87">
        <v>69.064424454936386</v>
      </c>
      <c r="F21" s="87">
        <v>58.309246682020841</v>
      </c>
      <c r="G21" s="87">
        <v>34.383437314444478</v>
      </c>
      <c r="H21" s="87">
        <v>138.89211345754887</v>
      </c>
      <c r="I21" s="87">
        <v>110.93044611569358</v>
      </c>
      <c r="J21" s="87">
        <v>124.68332006636388</v>
      </c>
      <c r="K21" s="87">
        <v>269.79741057024023</v>
      </c>
      <c r="L21" s="87">
        <v>191.93126240311682</v>
      </c>
      <c r="M21" s="87">
        <v>359.78597695479152</v>
      </c>
      <c r="N21" s="87">
        <v>165.73860988989966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34.589615818742466</v>
      </c>
      <c r="C22" s="87">
        <v>24.508787433891211</v>
      </c>
      <c r="D22" s="87">
        <v>7.7922662691766079E-2</v>
      </c>
      <c r="E22" s="87">
        <v>7.6581870276127104E-2</v>
      </c>
      <c r="F22" s="87">
        <v>2.5085722827099737E-2</v>
      </c>
      <c r="G22" s="87">
        <v>1.1428366389415074E-2</v>
      </c>
      <c r="H22" s="87">
        <v>3.5251140221348148E-2</v>
      </c>
      <c r="I22" s="87">
        <v>3.6489191789950193E-2</v>
      </c>
      <c r="J22" s="87">
        <v>204.54436059282131</v>
      </c>
      <c r="K22" s="87">
        <v>0.90440273406045502</v>
      </c>
      <c r="L22" s="87">
        <v>332.95723150236512</v>
      </c>
      <c r="M22" s="87">
        <v>201.28776838534725</v>
      </c>
      <c r="N22" s="87">
        <v>8.4190203165894151E-2</v>
      </c>
      <c r="O22" s="87">
        <v>70.303199907583235</v>
      </c>
      <c r="P22" s="87">
        <v>20.919888908228454</v>
      </c>
      <c r="Q22" s="87">
        <v>24.132336348854292</v>
      </c>
    </row>
    <row r="23" spans="1:17" x14ac:dyDescent="0.25">
      <c r="A23" s="88" t="s">
        <v>25</v>
      </c>
      <c r="B23" s="87">
        <v>24.143026514474769</v>
      </c>
      <c r="C23" s="87">
        <v>21.289901451758908</v>
      </c>
      <c r="D23" s="87">
        <v>2.2729031721284132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64.433538455917386</v>
      </c>
      <c r="H24" s="87">
        <v>61.970166903877882</v>
      </c>
      <c r="I24" s="87">
        <v>35.661679426777177</v>
      </c>
      <c r="J24" s="87">
        <v>42.483663986353307</v>
      </c>
      <c r="K24" s="87">
        <v>44.410908935070623</v>
      </c>
      <c r="L24" s="87">
        <v>45.957490603235257</v>
      </c>
      <c r="M24" s="87">
        <v>50.167430894782534</v>
      </c>
      <c r="N24" s="87">
        <v>37.123415150303259</v>
      </c>
      <c r="O24" s="87">
        <v>27.362475852807446</v>
      </c>
      <c r="P24" s="87">
        <v>27.002791563677345</v>
      </c>
      <c r="Q24" s="87">
        <v>24.218706292848069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176.5712791644435</v>
      </c>
      <c r="N25" s="87">
        <v>149.72825806909253</v>
      </c>
      <c r="O25" s="87">
        <v>0</v>
      </c>
      <c r="P25" s="87">
        <v>54.40280960861633</v>
      </c>
      <c r="Q25" s="87">
        <v>77.929912062898936</v>
      </c>
    </row>
    <row r="26" spans="1:17" x14ac:dyDescent="0.25">
      <c r="A26" s="156" t="s">
        <v>323</v>
      </c>
      <c r="B26" s="204">
        <v>1606.327431125849</v>
      </c>
      <c r="C26" s="204">
        <v>1780.8608948780538</v>
      </c>
      <c r="D26" s="204">
        <v>1632.5568762966975</v>
      </c>
      <c r="E26" s="204">
        <v>1442.9707622374922</v>
      </c>
      <c r="F26" s="204">
        <v>1452.0892109557897</v>
      </c>
      <c r="G26" s="204">
        <v>1306.6212576318335</v>
      </c>
      <c r="H26" s="204">
        <v>1176.2364176369417</v>
      </c>
      <c r="I26" s="204">
        <v>1138.1992159562517</v>
      </c>
      <c r="J26" s="204">
        <v>1143.5428180789888</v>
      </c>
      <c r="K26" s="204">
        <v>966.29896449491173</v>
      </c>
      <c r="L26" s="204">
        <v>1168.3266905584724</v>
      </c>
      <c r="M26" s="204">
        <v>1223.8406158363828</v>
      </c>
      <c r="N26" s="204">
        <v>933.35048587105234</v>
      </c>
      <c r="O26" s="204">
        <v>831.51681830164193</v>
      </c>
      <c r="P26" s="204">
        <v>766.24808808531861</v>
      </c>
      <c r="Q26" s="204">
        <v>808.72940452022056</v>
      </c>
    </row>
    <row r="27" spans="1:17" x14ac:dyDescent="0.25">
      <c r="A27" s="152" t="s">
        <v>332</v>
      </c>
      <c r="B27" s="151">
        <v>1518.689218209478</v>
      </c>
      <c r="C27" s="151">
        <v>1688.6182083063861</v>
      </c>
      <c r="D27" s="151">
        <v>1574.2605061584966</v>
      </c>
      <c r="E27" s="151">
        <v>1386.6231596542721</v>
      </c>
      <c r="F27" s="151">
        <v>1391.9998454800925</v>
      </c>
      <c r="G27" s="151">
        <v>1234.437928704064</v>
      </c>
      <c r="H27" s="151">
        <v>1121.069570199747</v>
      </c>
      <c r="I27" s="151">
        <v>1085.3456424172168</v>
      </c>
      <c r="J27" s="151">
        <v>1102.9747060328621</v>
      </c>
      <c r="K27" s="151">
        <v>933.57949303223791</v>
      </c>
      <c r="L27" s="151">
        <v>1118.3059046019173</v>
      </c>
      <c r="M27" s="151">
        <v>1163.6833659288759</v>
      </c>
      <c r="N27" s="151">
        <v>900.06521535525144</v>
      </c>
      <c r="O27" s="151">
        <v>805.00024254593086</v>
      </c>
      <c r="P27" s="151">
        <v>742.23250249407101</v>
      </c>
      <c r="Q27" s="151">
        <v>783.24944019352358</v>
      </c>
    </row>
    <row r="28" spans="1:17" x14ac:dyDescent="0.25">
      <c r="A28" s="154" t="s">
        <v>33</v>
      </c>
      <c r="B28" s="83">
        <v>474.75859239884437</v>
      </c>
      <c r="C28" s="83">
        <v>584.79930324616146</v>
      </c>
      <c r="D28" s="83">
        <v>8.6753006650673417</v>
      </c>
      <c r="E28" s="83">
        <v>18.335684776459711</v>
      </c>
      <c r="F28" s="83">
        <v>14.163814413581623</v>
      </c>
      <c r="G28" s="83">
        <v>12.174218411933253</v>
      </c>
      <c r="H28" s="83">
        <v>12.81401183241686</v>
      </c>
      <c r="I28" s="83">
        <v>18.244785802459752</v>
      </c>
      <c r="J28" s="83">
        <v>0</v>
      </c>
      <c r="K28" s="83">
        <v>14.536163468712294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110.55103227401132</v>
      </c>
      <c r="C29" s="83">
        <v>58.83996475008167</v>
      </c>
      <c r="D29" s="83">
        <v>58.626170999942374</v>
      </c>
      <c r="E29" s="83">
        <v>38.478557184815585</v>
      </c>
      <c r="F29" s="83">
        <v>49.415812952676347</v>
      </c>
      <c r="G29" s="83">
        <v>44.499511024144013</v>
      </c>
      <c r="H29" s="83">
        <v>54.325205309433315</v>
      </c>
      <c r="I29" s="83">
        <v>48.656868293809737</v>
      </c>
      <c r="J29" s="83">
        <v>49.487996586082929</v>
      </c>
      <c r="K29" s="83">
        <v>35.320895455733421</v>
      </c>
      <c r="L29" s="83">
        <v>35.388271010973511</v>
      </c>
      <c r="M29" s="83">
        <v>37.304761156035148</v>
      </c>
      <c r="N29" s="83">
        <v>32.094550042045022</v>
      </c>
      <c r="O29" s="83">
        <v>33.822451432275329</v>
      </c>
      <c r="P29" s="83">
        <v>22.484791733378628</v>
      </c>
      <c r="Q29" s="83">
        <v>41.699082320365335</v>
      </c>
    </row>
    <row r="30" spans="1:17" x14ac:dyDescent="0.25">
      <c r="A30" s="154" t="s">
        <v>125</v>
      </c>
      <c r="B30" s="83">
        <v>469.55151837977115</v>
      </c>
      <c r="C30" s="83">
        <v>635.91729220910929</v>
      </c>
      <c r="D30" s="83">
        <v>898.30728225318387</v>
      </c>
      <c r="E30" s="83">
        <v>867.53263131318033</v>
      </c>
      <c r="F30" s="83">
        <v>783.33586801877323</v>
      </c>
      <c r="G30" s="83">
        <v>695.90609718024541</v>
      </c>
      <c r="H30" s="83">
        <v>735.72622773786782</v>
      </c>
      <c r="I30" s="83">
        <v>576.72430774975635</v>
      </c>
      <c r="J30" s="83">
        <v>377.87117830140352</v>
      </c>
      <c r="K30" s="83">
        <v>306.01279979060689</v>
      </c>
      <c r="L30" s="83">
        <v>214.21016858213028</v>
      </c>
      <c r="M30" s="83">
        <v>251.48473834998845</v>
      </c>
      <c r="N30" s="83">
        <v>222.68418749984204</v>
      </c>
      <c r="O30" s="83">
        <v>243.24518369553942</v>
      </c>
      <c r="P30" s="83">
        <v>209.16635974715092</v>
      </c>
      <c r="Q30" s="83">
        <v>214.99126554257381</v>
      </c>
    </row>
    <row r="31" spans="1:17" x14ac:dyDescent="0.25">
      <c r="A31" s="154" t="s">
        <v>29</v>
      </c>
      <c r="B31" s="83">
        <v>103.18106465180952</v>
      </c>
      <c r="C31" s="83">
        <v>36.301230000000004</v>
      </c>
      <c r="D31" s="83">
        <v>3.8019599999999998</v>
      </c>
      <c r="E31" s="83">
        <v>42.097395488656971</v>
      </c>
      <c r="F31" s="83">
        <v>37.569229519954007</v>
      </c>
      <c r="G31" s="83">
        <v>53.476516891497923</v>
      </c>
      <c r="H31" s="83">
        <v>34.564672073982194</v>
      </c>
      <c r="I31" s="83">
        <v>38.898795745956917</v>
      </c>
      <c r="J31" s="83">
        <v>8.5902100000000008</v>
      </c>
      <c r="K31" s="83">
        <v>21.597549131481337</v>
      </c>
      <c r="L31" s="83">
        <v>10.509219379431482</v>
      </c>
      <c r="M31" s="83">
        <v>7.643083867630426</v>
      </c>
      <c r="N31" s="83">
        <v>18.163746079857575</v>
      </c>
      <c r="O31" s="83">
        <v>3.8218711332415052</v>
      </c>
      <c r="P31" s="83">
        <v>3.8215268616736933</v>
      </c>
      <c r="Q31" s="83">
        <v>2.8661461479744146</v>
      </c>
    </row>
    <row r="32" spans="1:17" x14ac:dyDescent="0.25">
      <c r="A32" s="154" t="s">
        <v>26</v>
      </c>
      <c r="B32" s="83">
        <v>360.64701050504164</v>
      </c>
      <c r="C32" s="83">
        <v>372.76041810103357</v>
      </c>
      <c r="D32" s="83">
        <v>604.84979224030303</v>
      </c>
      <c r="E32" s="83">
        <v>420.17889089115931</v>
      </c>
      <c r="F32" s="83">
        <v>507.51512057510752</v>
      </c>
      <c r="G32" s="83">
        <v>428.38158519624346</v>
      </c>
      <c r="H32" s="83">
        <v>283.63945324604686</v>
      </c>
      <c r="I32" s="83">
        <v>402.82088482523403</v>
      </c>
      <c r="J32" s="83">
        <v>667.02532114537553</v>
      </c>
      <c r="K32" s="83">
        <v>556.11208518570402</v>
      </c>
      <c r="L32" s="83">
        <v>858.19824562938197</v>
      </c>
      <c r="M32" s="83">
        <v>867.25078255522192</v>
      </c>
      <c r="N32" s="83">
        <v>627.12273173350673</v>
      </c>
      <c r="O32" s="83">
        <v>524.11073628487463</v>
      </c>
      <c r="P32" s="83">
        <v>506.75982415186775</v>
      </c>
      <c r="Q32" s="83">
        <v>523.69294618261006</v>
      </c>
    </row>
    <row r="33" spans="1:17" x14ac:dyDescent="0.25">
      <c r="A33" s="152" t="s">
        <v>331</v>
      </c>
      <c r="B33" s="151">
        <v>87.638212916371089</v>
      </c>
      <c r="C33" s="151">
        <v>92.242686571667718</v>
      </c>
      <c r="D33" s="151">
        <v>58.296370138200871</v>
      </c>
      <c r="E33" s="151">
        <v>56.347602583220024</v>
      </c>
      <c r="F33" s="151">
        <v>60.089365475697214</v>
      </c>
      <c r="G33" s="151">
        <v>72.183328927769594</v>
      </c>
      <c r="H33" s="151">
        <v>55.166847437194669</v>
      </c>
      <c r="I33" s="151">
        <v>52.853573539034926</v>
      </c>
      <c r="J33" s="151">
        <v>40.568112046126863</v>
      </c>
      <c r="K33" s="151">
        <v>32.719471462673809</v>
      </c>
      <c r="L33" s="151">
        <v>50.020785956555123</v>
      </c>
      <c r="M33" s="151">
        <v>60.157249907506873</v>
      </c>
      <c r="N33" s="151">
        <v>33.285270515800867</v>
      </c>
      <c r="O33" s="151">
        <v>26.516575755711088</v>
      </c>
      <c r="P33" s="151">
        <v>24.015585591247596</v>
      </c>
      <c r="Q33" s="151">
        <v>25.479964326696994</v>
      </c>
    </row>
    <row r="34" spans="1:17" x14ac:dyDescent="0.25">
      <c r="A34" s="156" t="s">
        <v>322</v>
      </c>
      <c r="B34" s="204">
        <v>181.5362981839115</v>
      </c>
      <c r="C34" s="204">
        <v>191.07413646988317</v>
      </c>
      <c r="D34" s="204">
        <v>120.75676671484469</v>
      </c>
      <c r="E34" s="204">
        <v>116.72003392238435</v>
      </c>
      <c r="F34" s="204">
        <v>124.47082848537279</v>
      </c>
      <c r="G34" s="204">
        <v>149.52260992180845</v>
      </c>
      <c r="H34" s="204">
        <v>114.27418397704614</v>
      </c>
      <c r="I34" s="204">
        <v>109.48240233085804</v>
      </c>
      <c r="J34" s="204">
        <v>84.033946381262794</v>
      </c>
      <c r="K34" s="204">
        <v>67.776048029824324</v>
      </c>
      <c r="L34" s="204">
        <v>103.61448519572133</v>
      </c>
      <c r="M34" s="204">
        <v>124.61144623697854</v>
      </c>
      <c r="N34" s="204">
        <v>68.94806035415894</v>
      </c>
      <c r="O34" s="204">
        <v>54.927192636830107</v>
      </c>
      <c r="P34" s="204">
        <v>49.746570153298592</v>
      </c>
      <c r="Q34" s="204">
        <v>52.779926105300923</v>
      </c>
    </row>
    <row r="35" spans="1:17" x14ac:dyDescent="0.25">
      <c r="A35" s="152" t="s">
        <v>330</v>
      </c>
      <c r="B35" s="151">
        <v>81.691334182760187</v>
      </c>
      <c r="C35" s="151">
        <v>85.983361411447433</v>
      </c>
      <c r="D35" s="151">
        <v>54.340545021680121</v>
      </c>
      <c r="E35" s="151">
        <v>52.524015265072947</v>
      </c>
      <c r="F35" s="151">
        <v>56.011872818417743</v>
      </c>
      <c r="G35" s="151">
        <v>67.285174464813807</v>
      </c>
      <c r="H35" s="151">
        <v>51.423382789670761</v>
      </c>
      <c r="I35" s="151">
        <v>49.267081048886105</v>
      </c>
      <c r="J35" s="151">
        <v>37.815275871568261</v>
      </c>
      <c r="K35" s="151">
        <v>30.49922161342095</v>
      </c>
      <c r="L35" s="151">
        <v>46.626518338074604</v>
      </c>
      <c r="M35" s="151">
        <v>56.075150806640337</v>
      </c>
      <c r="N35" s="151">
        <v>31.026627159371529</v>
      </c>
      <c r="O35" s="151">
        <v>24.717236686573543</v>
      </c>
      <c r="P35" s="151">
        <v>22.385956568984362</v>
      </c>
      <c r="Q35" s="151">
        <v>23.750966747385419</v>
      </c>
    </row>
    <row r="36" spans="1:17" x14ac:dyDescent="0.25">
      <c r="A36" s="154" t="s">
        <v>33</v>
      </c>
      <c r="B36" s="83">
        <v>44.254283077177995</v>
      </c>
      <c r="C36" s="83">
        <v>54.511649338302902</v>
      </c>
      <c r="D36" s="83">
        <v>0.83001882905476176</v>
      </c>
      <c r="E36" s="83">
        <v>2.4475793285180703</v>
      </c>
      <c r="F36" s="83">
        <v>1.8671537281745867</v>
      </c>
      <c r="G36" s="83">
        <v>2.3482403629419109</v>
      </c>
      <c r="H36" s="83">
        <v>1.9927507053138227</v>
      </c>
      <c r="I36" s="83">
        <v>2.2497795847251356</v>
      </c>
      <c r="J36" s="83">
        <v>0</v>
      </c>
      <c r="K36" s="83">
        <v>1.3549780947621102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10.304935508398913</v>
      </c>
      <c r="C37" s="83">
        <v>4.8693152499183272</v>
      </c>
      <c r="D37" s="83">
        <v>5.0825990000576251</v>
      </c>
      <c r="E37" s="83">
        <v>4.4016628151844142</v>
      </c>
      <c r="F37" s="83">
        <v>4.4843470473236495</v>
      </c>
      <c r="G37" s="83">
        <v>6.0402776710297603</v>
      </c>
      <c r="H37" s="83">
        <v>5.0305346905666877</v>
      </c>
      <c r="I37" s="83">
        <v>4.1030417061902682</v>
      </c>
      <c r="J37" s="83">
        <v>3.2820234139170164</v>
      </c>
      <c r="K37" s="83">
        <v>2.0623945442665796</v>
      </c>
      <c r="L37" s="83">
        <v>1.9673112027339223</v>
      </c>
      <c r="M37" s="83">
        <v>2.2483645449082501</v>
      </c>
      <c r="N37" s="83">
        <v>1.9654158802680946</v>
      </c>
      <c r="O37" s="83">
        <v>2.4357786263949666</v>
      </c>
      <c r="P37" s="83">
        <v>1.6862517010952822</v>
      </c>
      <c r="Q37" s="83">
        <v>2.2483391720731323</v>
      </c>
    </row>
    <row r="38" spans="1:17" x14ac:dyDescent="0.25">
      <c r="A38" s="154" t="s">
        <v>125</v>
      </c>
      <c r="B38" s="83">
        <v>6.3757628965849058</v>
      </c>
      <c r="C38" s="83">
        <v>4.1338418786967788</v>
      </c>
      <c r="D38" s="83">
        <v>3.7213337523387904</v>
      </c>
      <c r="E38" s="83">
        <v>5.393450201126619</v>
      </c>
      <c r="F38" s="83">
        <v>5.069870235920205</v>
      </c>
      <c r="G38" s="83">
        <v>5.7661013036472477</v>
      </c>
      <c r="H38" s="83">
        <v>5.491858951491162</v>
      </c>
      <c r="I38" s="83">
        <v>4.3747845503179326</v>
      </c>
      <c r="J38" s="83">
        <v>1.2011001255882732</v>
      </c>
      <c r="K38" s="83">
        <v>1.228618791083838</v>
      </c>
      <c r="L38" s="83">
        <v>0.6879730883256604</v>
      </c>
      <c r="M38" s="83">
        <v>0.93717012605429484</v>
      </c>
      <c r="N38" s="83">
        <v>0.65012653362042505</v>
      </c>
      <c r="O38" s="83">
        <v>1.1004851851546635</v>
      </c>
      <c r="P38" s="83">
        <v>1.1419725426463554</v>
      </c>
      <c r="Q38" s="83">
        <v>0.66083777589335213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4.6037635533277967</v>
      </c>
      <c r="F39" s="83">
        <v>4.0690879574591241</v>
      </c>
      <c r="G39" s="83">
        <v>6.445009722637991</v>
      </c>
      <c r="H39" s="83">
        <v>3.292766668137816</v>
      </c>
      <c r="I39" s="83">
        <v>3.7369438844061831</v>
      </c>
      <c r="J39" s="83">
        <v>0</v>
      </c>
      <c r="K39" s="83">
        <v>1.3046997690416533</v>
      </c>
      <c r="L39" s="83">
        <v>0</v>
      </c>
      <c r="M39" s="83">
        <v>0</v>
      </c>
      <c r="N39" s="83">
        <v>1.0333920516947401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20.756352700598367</v>
      </c>
      <c r="C40" s="83">
        <v>22.468554944529419</v>
      </c>
      <c r="D40" s="83">
        <v>44.706593440228943</v>
      </c>
      <c r="E40" s="83">
        <v>35.677559366916043</v>
      </c>
      <c r="F40" s="83">
        <v>40.521413849540181</v>
      </c>
      <c r="G40" s="83">
        <v>46.685545404556898</v>
      </c>
      <c r="H40" s="83">
        <v>35.615471774161271</v>
      </c>
      <c r="I40" s="83">
        <v>34.802531323246583</v>
      </c>
      <c r="J40" s="83">
        <v>33.332152332062975</v>
      </c>
      <c r="K40" s="83">
        <v>24.548530414266772</v>
      </c>
      <c r="L40" s="83">
        <v>43.971234047015024</v>
      </c>
      <c r="M40" s="83">
        <v>52.889616135677791</v>
      </c>
      <c r="N40" s="83">
        <v>27.377692693788269</v>
      </c>
      <c r="O40" s="83">
        <v>21.180972875023912</v>
      </c>
      <c r="P40" s="83">
        <v>19.557732325242725</v>
      </c>
      <c r="Q40" s="83">
        <v>20.841789799418933</v>
      </c>
    </row>
    <row r="41" spans="1:17" x14ac:dyDescent="0.25">
      <c r="A41" s="152" t="s">
        <v>329</v>
      </c>
      <c r="B41" s="151">
        <v>90.768149091955749</v>
      </c>
      <c r="C41" s="151">
        <v>95.537068234941572</v>
      </c>
      <c r="D41" s="151">
        <v>60.378383357422329</v>
      </c>
      <c r="E41" s="151">
        <v>58.360016961192173</v>
      </c>
      <c r="F41" s="151">
        <v>62.235414242686403</v>
      </c>
      <c r="G41" s="151">
        <v>74.761304960904226</v>
      </c>
      <c r="H41" s="151">
        <v>57.137091988523061</v>
      </c>
      <c r="I41" s="151">
        <v>54.741201165429025</v>
      </c>
      <c r="J41" s="151">
        <v>42.016973190631397</v>
      </c>
      <c r="K41" s="151">
        <v>33.888024014912155</v>
      </c>
      <c r="L41" s="151">
        <v>51.807242597860657</v>
      </c>
      <c r="M41" s="151">
        <v>62.305723118489269</v>
      </c>
      <c r="N41" s="151">
        <v>34.47403017707947</v>
      </c>
      <c r="O41" s="151">
        <v>27.463596318415057</v>
      </c>
      <c r="P41" s="151">
        <v>24.873285076649296</v>
      </c>
      <c r="Q41" s="151">
        <v>26.389963052650458</v>
      </c>
    </row>
    <row r="42" spans="1:17" x14ac:dyDescent="0.25">
      <c r="A42" s="150" t="s">
        <v>33</v>
      </c>
      <c r="B42" s="87">
        <v>53.312753754097599</v>
      </c>
      <c r="C42" s="87">
        <v>35.442007997618958</v>
      </c>
      <c r="D42" s="87">
        <v>0.22521577823290923</v>
      </c>
      <c r="E42" s="87">
        <v>0.22650948355643435</v>
      </c>
      <c r="F42" s="87">
        <v>8.3647631355973501E-2</v>
      </c>
      <c r="G42" s="87">
        <v>5.9447741401481707E-2</v>
      </c>
      <c r="H42" s="87">
        <v>5.2818913396307801E-2</v>
      </c>
      <c r="I42" s="87">
        <v>6.2705506441582196E-2</v>
      </c>
      <c r="J42" s="87">
        <v>2.4737258419979202</v>
      </c>
      <c r="K42" s="87">
        <v>0.471754662391971</v>
      </c>
      <c r="L42" s="87">
        <v>1.6933784055269545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5.1695677432688011E-15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1.3990933905788461</v>
      </c>
      <c r="C45" s="87">
        <v>0.63759453603194238</v>
      </c>
      <c r="D45" s="87">
        <v>2.0006876478390898E-3</v>
      </c>
      <c r="E45" s="87">
        <v>9.9433653847515562E-3</v>
      </c>
      <c r="F45" s="87">
        <v>3.4646448869182262E-3</v>
      </c>
      <c r="G45" s="87">
        <v>2.9420934034840541E-3</v>
      </c>
      <c r="H45" s="87">
        <v>2.1776433217881208E-3</v>
      </c>
      <c r="I45" s="87">
        <v>2.1737504669791449E-3</v>
      </c>
      <c r="J45" s="87">
        <v>0.82886634852949659</v>
      </c>
      <c r="K45" s="87">
        <v>5.4385550570523371E-3</v>
      </c>
      <c r="L45" s="87">
        <v>0.59423593147934139</v>
      </c>
      <c r="M45" s="87">
        <v>0.35751024302555645</v>
      </c>
      <c r="N45" s="87">
        <v>2.5184125256571107E-4</v>
      </c>
      <c r="O45" s="87">
        <v>1.0267792702921481</v>
      </c>
      <c r="P45" s="87">
        <v>0.31754523007123325</v>
      </c>
      <c r="Q45" s="87">
        <v>0.17831118227417023</v>
      </c>
    </row>
    <row r="46" spans="1:17" x14ac:dyDescent="0.25">
      <c r="A46" s="150" t="s">
        <v>29</v>
      </c>
      <c r="B46" s="87">
        <v>0</v>
      </c>
      <c r="C46" s="87">
        <v>0</v>
      </c>
      <c r="D46" s="87">
        <v>0</v>
      </c>
      <c r="E46" s="87">
        <v>0.43802305138403991</v>
      </c>
      <c r="F46" s="87">
        <v>0.1873418240281583</v>
      </c>
      <c r="G46" s="87">
        <v>0.16766117473907874</v>
      </c>
      <c r="H46" s="87">
        <v>8.9699781791574201E-2</v>
      </c>
      <c r="I46" s="87">
        <v>0.10703842965747518</v>
      </c>
      <c r="J46" s="87">
        <v>2.2557276233294843</v>
      </c>
      <c r="K46" s="87">
        <v>0.47059634875545475</v>
      </c>
      <c r="L46" s="87">
        <v>0.99610508191682434</v>
      </c>
      <c r="M46" s="87">
        <v>0.97333904258525339</v>
      </c>
      <c r="N46" s="87">
        <v>8.020375149453432E-2</v>
      </c>
      <c r="O46" s="87">
        <v>2.9284223274085757</v>
      </c>
      <c r="P46" s="87">
        <v>1.4800249293546712</v>
      </c>
      <c r="Q46" s="87">
        <v>1.7570978147360754</v>
      </c>
    </row>
    <row r="47" spans="1:17" x14ac:dyDescent="0.25">
      <c r="A47" s="150" t="s">
        <v>28</v>
      </c>
      <c r="B47" s="87">
        <v>28.373691699052856</v>
      </c>
      <c r="C47" s="87">
        <v>53.290115148093449</v>
      </c>
      <c r="D47" s="87">
        <v>59.456584113120776</v>
      </c>
      <c r="E47" s="87">
        <v>57.621647477924974</v>
      </c>
      <c r="F47" s="87">
        <v>61.934314847815145</v>
      </c>
      <c r="G47" s="87">
        <v>67.068510733214694</v>
      </c>
      <c r="H47" s="87">
        <v>53.812618462773344</v>
      </c>
      <c r="I47" s="87">
        <v>50.729038619263918</v>
      </c>
      <c r="J47" s="87">
        <v>12.577734015141651</v>
      </c>
      <c r="K47" s="87">
        <v>29.612924632580743</v>
      </c>
      <c r="L47" s="87">
        <v>16.857085046248041</v>
      </c>
      <c r="M47" s="87">
        <v>28.421343277943606</v>
      </c>
      <c r="N47" s="87">
        <v>17.047641890889473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4.5245459154320065</v>
      </c>
      <c r="C48" s="87">
        <v>3.3004063525923866</v>
      </c>
      <c r="D48" s="87">
        <v>2.3023287711373047E-2</v>
      </c>
      <c r="E48" s="87">
        <v>6.3893582941974017E-2</v>
      </c>
      <c r="F48" s="87">
        <v>2.6645294600207529E-2</v>
      </c>
      <c r="G48" s="87">
        <v>2.2292230612138222E-2</v>
      </c>
      <c r="H48" s="87">
        <v>1.3657767254646312E-2</v>
      </c>
      <c r="I48" s="87">
        <v>1.6686686877357085E-2</v>
      </c>
      <c r="J48" s="87">
        <v>20.633911259857229</v>
      </c>
      <c r="K48" s="87">
        <v>9.9267112848214961E-2</v>
      </c>
      <c r="L48" s="87">
        <v>29.243221234121993</v>
      </c>
      <c r="M48" s="87">
        <v>15.900755252754074</v>
      </c>
      <c r="N48" s="87">
        <v>8.6596866912714357E-3</v>
      </c>
      <c r="O48" s="87">
        <v>18.447128817186414</v>
      </c>
      <c r="P48" s="87">
        <v>5.1256902103073454</v>
      </c>
      <c r="Q48" s="87">
        <v>4.9267345242321623</v>
      </c>
    </row>
    <row r="49" spans="1:17" x14ac:dyDescent="0.25">
      <c r="A49" s="150" t="s">
        <v>25</v>
      </c>
      <c r="B49" s="87">
        <v>3.1580643327944551</v>
      </c>
      <c r="C49" s="87">
        <v>2.8669442006048311</v>
      </c>
      <c r="D49" s="87">
        <v>0.67155949070942722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7.4404509875333495</v>
      </c>
      <c r="H50" s="87">
        <v>3.1661194199853973</v>
      </c>
      <c r="I50" s="87">
        <v>3.8235581727217172</v>
      </c>
      <c r="J50" s="87">
        <v>3.2470081017756156</v>
      </c>
      <c r="K50" s="87">
        <v>3.228042703278724</v>
      </c>
      <c r="L50" s="87">
        <v>2.4232168985675031</v>
      </c>
      <c r="M50" s="87">
        <v>2.7045025522707986</v>
      </c>
      <c r="N50" s="87">
        <v>1.9364335390849809</v>
      </c>
      <c r="O50" s="87">
        <v>5.0612659035279197</v>
      </c>
      <c r="P50" s="87">
        <v>4.6205108721452595</v>
      </c>
      <c r="Q50" s="87">
        <v>3.6180467402257888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13.948272749909982</v>
      </c>
      <c r="N51" s="87">
        <v>15.400839467666643</v>
      </c>
      <c r="O51" s="87">
        <v>0</v>
      </c>
      <c r="P51" s="87">
        <v>13.329513834770784</v>
      </c>
      <c r="Q51" s="87">
        <v>15.90977279118226</v>
      </c>
    </row>
    <row r="52" spans="1:17" x14ac:dyDescent="0.25">
      <c r="A52" s="152" t="s">
        <v>328</v>
      </c>
      <c r="B52" s="151">
        <v>9.0768149091955799</v>
      </c>
      <c r="C52" s="151">
        <v>9.55370682349416</v>
      </c>
      <c r="D52" s="151">
        <v>6.0378383357422347</v>
      </c>
      <c r="E52" s="151">
        <v>5.8360016961192187</v>
      </c>
      <c r="F52" s="151">
        <v>6.2235414242686424</v>
      </c>
      <c r="G52" s="151">
        <v>7.4761304960904251</v>
      </c>
      <c r="H52" s="151">
        <v>5.7137091988523068</v>
      </c>
      <c r="I52" s="151">
        <v>5.4741201165429043</v>
      </c>
      <c r="J52" s="151">
        <v>4.2016973190631406</v>
      </c>
      <c r="K52" s="151">
        <v>3.3888024014912168</v>
      </c>
      <c r="L52" s="151">
        <v>5.1807242597860679</v>
      </c>
      <c r="M52" s="151">
        <v>6.2305723118489276</v>
      </c>
      <c r="N52" s="151">
        <v>3.4474030177079484</v>
      </c>
      <c r="O52" s="151">
        <v>2.7463596318415062</v>
      </c>
      <c r="P52" s="151">
        <v>2.4873285076649303</v>
      </c>
      <c r="Q52" s="151">
        <v>2.6389963052650467</v>
      </c>
    </row>
    <row r="53" spans="1:17" x14ac:dyDescent="0.25">
      <c r="A53" s="156" t="s">
        <v>321</v>
      </c>
      <c r="B53" s="204">
        <v>93.898085267540452</v>
      </c>
      <c r="C53" s="204">
        <v>98.831449898215425</v>
      </c>
      <c r="D53" s="204">
        <v>62.460396576643795</v>
      </c>
      <c r="E53" s="204">
        <v>60.372431339164308</v>
      </c>
      <c r="F53" s="204">
        <v>64.381463009675585</v>
      </c>
      <c r="G53" s="204">
        <v>77.339280994038859</v>
      </c>
      <c r="H53" s="204">
        <v>59.107336539851431</v>
      </c>
      <c r="I53" s="204">
        <v>56.628828791823139</v>
      </c>
      <c r="J53" s="204">
        <v>43.465834335135931</v>
      </c>
      <c r="K53" s="204">
        <v>35.056576567150508</v>
      </c>
      <c r="L53" s="204">
        <v>53.593699239166199</v>
      </c>
      <c r="M53" s="204">
        <v>64.454196329471657</v>
      </c>
      <c r="N53" s="204">
        <v>35.66278983835808</v>
      </c>
      <c r="O53" s="204">
        <v>28.410616881119022</v>
      </c>
      <c r="P53" s="204">
        <v>25.730984562050999</v>
      </c>
      <c r="Q53" s="204">
        <v>27.299961778603926</v>
      </c>
    </row>
    <row r="54" spans="1:17" x14ac:dyDescent="0.25">
      <c r="A54" s="152" t="s">
        <v>327</v>
      </c>
      <c r="B54" s="151">
        <v>18.77961705350809</v>
      </c>
      <c r="C54" s="151">
        <v>19.766289979643084</v>
      </c>
      <c r="D54" s="151">
        <v>12.492079315328759</v>
      </c>
      <c r="E54" s="151">
        <v>12.074486267832862</v>
      </c>
      <c r="F54" s="151">
        <v>12.876292601935118</v>
      </c>
      <c r="G54" s="151">
        <v>15.467856198807771</v>
      </c>
      <c r="H54" s="151">
        <v>11.821467307970288</v>
      </c>
      <c r="I54" s="151">
        <v>11.325765758364627</v>
      </c>
      <c r="J54" s="151">
        <v>8.6931668670271858</v>
      </c>
      <c r="K54" s="151">
        <v>7.0113153134301012</v>
      </c>
      <c r="L54" s="151">
        <v>10.718739847833241</v>
      </c>
      <c r="M54" s="151">
        <v>12.89083926589433</v>
      </c>
      <c r="N54" s="151">
        <v>7.1325579676716151</v>
      </c>
      <c r="O54" s="151">
        <v>5.6821233762238048</v>
      </c>
      <c r="P54" s="151">
        <v>5.1461969124101996</v>
      </c>
      <c r="Q54" s="151">
        <v>5.459992355720785</v>
      </c>
    </row>
    <row r="55" spans="1:17" x14ac:dyDescent="0.25">
      <c r="A55" s="152" t="s">
        <v>326</v>
      </c>
      <c r="B55" s="151">
        <v>7.5118468214032363</v>
      </c>
      <c r="C55" s="151">
        <v>7.9065159918572334</v>
      </c>
      <c r="D55" s="151">
        <v>4.9968317261315027</v>
      </c>
      <c r="E55" s="151">
        <v>4.8297945071331441</v>
      </c>
      <c r="F55" s="151">
        <v>5.150517040774047</v>
      </c>
      <c r="G55" s="151">
        <v>6.187142479523108</v>
      </c>
      <c r="H55" s="151">
        <v>4.7285869231881152</v>
      </c>
      <c r="I55" s="151">
        <v>4.530306303345851</v>
      </c>
      <c r="J55" s="151">
        <v>3.4772667468108747</v>
      </c>
      <c r="K55" s="151">
        <v>2.8045261253720413</v>
      </c>
      <c r="L55" s="151">
        <v>4.2874959391332945</v>
      </c>
      <c r="M55" s="151">
        <v>5.1563357063577318</v>
      </c>
      <c r="N55" s="151">
        <v>2.8530231870686458</v>
      </c>
      <c r="O55" s="151">
        <v>2.2728493504895217</v>
      </c>
      <c r="P55" s="151">
        <v>2.0584787649640797</v>
      </c>
      <c r="Q55" s="151">
        <v>2.1839969422883136</v>
      </c>
    </row>
    <row r="56" spans="1:17" x14ac:dyDescent="0.25">
      <c r="A56" s="150" t="s">
        <v>33</v>
      </c>
      <c r="B56" s="87">
        <v>4.412089965856353</v>
      </c>
      <c r="C56" s="87">
        <v>2.9331316963546725</v>
      </c>
      <c r="D56" s="87">
        <v>1.863854716410283E-2</v>
      </c>
      <c r="E56" s="87">
        <v>1.8745612432256632E-2</v>
      </c>
      <c r="F56" s="87">
        <v>6.9225625949771163E-3</v>
      </c>
      <c r="G56" s="87">
        <v>4.919813081501934E-3</v>
      </c>
      <c r="H56" s="87">
        <v>4.3712204190047834E-3</v>
      </c>
      <c r="I56" s="87">
        <v>5.1894212227516293E-3</v>
      </c>
      <c r="J56" s="87">
        <v>0.20472213864810374</v>
      </c>
      <c r="K56" s="87">
        <v>3.9041765163473463E-2</v>
      </c>
      <c r="L56" s="87">
        <v>0.14014166114705828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4.278262959946594E-16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0.11578703922031827</v>
      </c>
      <c r="C59" s="87">
        <v>5.2766444361264195E-2</v>
      </c>
      <c r="D59" s="87">
        <v>1.6557415016599361E-4</v>
      </c>
      <c r="E59" s="87">
        <v>8.2289920425530092E-4</v>
      </c>
      <c r="F59" s="87">
        <v>2.8672923202081868E-4</v>
      </c>
      <c r="G59" s="87">
        <v>2.4348359201247345E-4</v>
      </c>
      <c r="H59" s="87">
        <v>1.802187576652238E-4</v>
      </c>
      <c r="I59" s="87">
        <v>1.7989659037068783E-4</v>
      </c>
      <c r="J59" s="87">
        <v>6.8595835740372132E-2</v>
      </c>
      <c r="K59" s="87">
        <v>4.5008731506640038E-4</v>
      </c>
      <c r="L59" s="87">
        <v>4.9178146053462733E-2</v>
      </c>
      <c r="M59" s="87">
        <v>2.9587054595218463E-2</v>
      </c>
      <c r="N59" s="87">
        <v>2.0842034695093334E-5</v>
      </c>
      <c r="O59" s="87">
        <v>8.4974836162108797E-2</v>
      </c>
      <c r="P59" s="87">
        <v>2.627960524727448E-2</v>
      </c>
      <c r="Q59" s="87">
        <v>1.4756787498552019E-2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3.6250183562817083E-2</v>
      </c>
      <c r="F60" s="87">
        <v>1.5504150954054479E-2</v>
      </c>
      <c r="G60" s="87">
        <v>1.3875407564613411E-2</v>
      </c>
      <c r="H60" s="87">
        <v>7.4234302172337266E-3</v>
      </c>
      <c r="I60" s="87">
        <v>8.8583527992393257E-3</v>
      </c>
      <c r="J60" s="87">
        <v>0.18668090675830215</v>
      </c>
      <c r="K60" s="87">
        <v>3.8945904724589364E-2</v>
      </c>
      <c r="L60" s="87">
        <v>8.2436282641392356E-2</v>
      </c>
      <c r="M60" s="87">
        <v>8.0552196627745098E-2</v>
      </c>
      <c r="N60" s="87">
        <v>6.6375518478235312E-3</v>
      </c>
      <c r="O60" s="87">
        <v>0.24235219261312349</v>
      </c>
      <c r="P60" s="87">
        <v>0.12248482173969695</v>
      </c>
      <c r="Q60" s="87">
        <v>0.14541499156436485</v>
      </c>
    </row>
    <row r="61" spans="1:17" x14ac:dyDescent="0.25">
      <c r="A61" s="150" t="s">
        <v>28</v>
      </c>
      <c r="B61" s="87">
        <v>2.3481675888871325</v>
      </c>
      <c r="C61" s="87">
        <v>4.4102164260491126</v>
      </c>
      <c r="D61" s="87">
        <v>4.9205448921203399</v>
      </c>
      <c r="E61" s="87">
        <v>4.7686880671386174</v>
      </c>
      <c r="F61" s="87">
        <v>5.1255984701640118</v>
      </c>
      <c r="G61" s="87">
        <v>5.5504974399901812</v>
      </c>
      <c r="H61" s="87">
        <v>4.4534580796777936</v>
      </c>
      <c r="I61" s="87">
        <v>4.1982652650425312</v>
      </c>
      <c r="J61" s="87">
        <v>1.0409159184944816</v>
      </c>
      <c r="K61" s="87">
        <v>2.4507247971790962</v>
      </c>
      <c r="L61" s="87">
        <v>1.3950691072756998</v>
      </c>
      <c r="M61" s="87">
        <v>2.3521111678298152</v>
      </c>
      <c r="N61" s="87">
        <v>1.4108393289011978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0.374445179208166</v>
      </c>
      <c r="C62" s="87">
        <v>0.27313707745592164</v>
      </c>
      <c r="D62" s="87">
        <v>1.9053755347343208E-3</v>
      </c>
      <c r="E62" s="87">
        <v>5.2877447951978481E-3</v>
      </c>
      <c r="F62" s="87">
        <v>2.2051278289826918E-3</v>
      </c>
      <c r="G62" s="87">
        <v>1.8448742575562667E-3</v>
      </c>
      <c r="H62" s="87">
        <v>1.1302979796948671E-3</v>
      </c>
      <c r="I62" s="87">
        <v>1.3809671898502415E-3</v>
      </c>
      <c r="J62" s="87">
        <v>1.7076340352985291</v>
      </c>
      <c r="K62" s="87">
        <v>8.2152093391626192E-3</v>
      </c>
      <c r="L62" s="87">
        <v>2.4201286538583715</v>
      </c>
      <c r="M62" s="87">
        <v>1.3159245726417164</v>
      </c>
      <c r="N62" s="87">
        <v>7.1666372617418793E-4</v>
      </c>
      <c r="O62" s="87">
        <v>1.5266589365947374</v>
      </c>
      <c r="P62" s="87">
        <v>0.4241950518875045</v>
      </c>
      <c r="Q62" s="87">
        <v>0.40772975372955822</v>
      </c>
    </row>
    <row r="63" spans="1:17" x14ac:dyDescent="0.25">
      <c r="A63" s="150" t="s">
        <v>25</v>
      </c>
      <c r="B63" s="87">
        <v>0.26135704823126521</v>
      </c>
      <c r="C63" s="87">
        <v>0.23726434763626189</v>
      </c>
      <c r="D63" s="87">
        <v>5.5577337162159492E-2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0.61576146103724272</v>
      </c>
      <c r="H64" s="87">
        <v>0.26202367613672251</v>
      </c>
      <c r="I64" s="87">
        <v>0.31643240050110766</v>
      </c>
      <c r="J64" s="87">
        <v>0.26871791187108546</v>
      </c>
      <c r="K64" s="87">
        <v>0.26714836165065303</v>
      </c>
      <c r="L64" s="87">
        <v>0.20054208815731059</v>
      </c>
      <c r="M64" s="87">
        <v>0.22382090087758333</v>
      </c>
      <c r="N64" s="87">
        <v>0.16025656875186051</v>
      </c>
      <c r="O64" s="87">
        <v>0.41886338511955196</v>
      </c>
      <c r="P64" s="87">
        <v>0.3823871066602974</v>
      </c>
      <c r="Q64" s="87">
        <v>0.29942455781178939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1.1543398137856535</v>
      </c>
      <c r="N65" s="87">
        <v>1.2745522318068947</v>
      </c>
      <c r="O65" s="87">
        <v>0</v>
      </c>
      <c r="P65" s="87">
        <v>1.1031321794293065</v>
      </c>
      <c r="Q65" s="87">
        <v>1.3166708516840491</v>
      </c>
    </row>
    <row r="66" spans="1:17" x14ac:dyDescent="0.25">
      <c r="A66" s="152" t="s">
        <v>325</v>
      </c>
      <c r="B66" s="151">
        <v>67.606621392629123</v>
      </c>
      <c r="C66" s="151">
        <v>71.158643926715101</v>
      </c>
      <c r="D66" s="151">
        <v>44.971485535183533</v>
      </c>
      <c r="E66" s="151">
        <v>43.468150564198304</v>
      </c>
      <c r="F66" s="151">
        <v>46.354653366966424</v>
      </c>
      <c r="G66" s="151">
        <v>55.684282315707975</v>
      </c>
      <c r="H66" s="151">
        <v>42.557282308693033</v>
      </c>
      <c r="I66" s="151">
        <v>40.772756730112661</v>
      </c>
      <c r="J66" s="151">
        <v>31.29540072129787</v>
      </c>
      <c r="K66" s="151">
        <v>25.240735128348366</v>
      </c>
      <c r="L66" s="151">
        <v>38.587463452199664</v>
      </c>
      <c r="M66" s="151">
        <v>46.407021357219591</v>
      </c>
      <c r="N66" s="151">
        <v>25.677208683617817</v>
      </c>
      <c r="O66" s="151">
        <v>20.455644154405697</v>
      </c>
      <c r="P66" s="151">
        <v>18.52630888467672</v>
      </c>
      <c r="Q66" s="151">
        <v>19.655972480594826</v>
      </c>
    </row>
    <row r="67" spans="1:17" x14ac:dyDescent="0.25">
      <c r="A67" s="156" t="s">
        <v>333</v>
      </c>
      <c r="B67" s="204">
        <v>397.98647894017938</v>
      </c>
      <c r="C67" s="204">
        <v>473.33510654023974</v>
      </c>
      <c r="D67" s="204">
        <v>618.86238684991611</v>
      </c>
      <c r="E67" s="204">
        <v>657.49173049281671</v>
      </c>
      <c r="F67" s="204">
        <v>627.7766023589553</v>
      </c>
      <c r="G67" s="204">
        <v>603.64289203417218</v>
      </c>
      <c r="H67" s="204">
        <v>567.40729155679776</v>
      </c>
      <c r="I67" s="204">
        <v>514.94322645647605</v>
      </c>
      <c r="J67" s="204">
        <v>555.03849456463502</v>
      </c>
      <c r="K67" s="204">
        <v>446.45970605693594</v>
      </c>
      <c r="L67" s="204">
        <v>465.3611132963382</v>
      </c>
      <c r="M67" s="204">
        <v>423.56232851305066</v>
      </c>
      <c r="N67" s="204">
        <v>431.09208179999729</v>
      </c>
      <c r="O67" s="204">
        <v>478.95879393249788</v>
      </c>
      <c r="P67" s="204">
        <v>430.4859912452618</v>
      </c>
      <c r="Q67" s="204">
        <v>485.10424232282583</v>
      </c>
    </row>
    <row r="68" spans="1:17" x14ac:dyDescent="0.25">
      <c r="A68" s="72" t="s">
        <v>319</v>
      </c>
      <c r="B68" s="306">
        <v>763.06804390597472</v>
      </c>
      <c r="C68" s="306">
        <v>795.96513664205668</v>
      </c>
      <c r="D68" s="306">
        <v>789.18639269999858</v>
      </c>
      <c r="E68" s="306">
        <v>1044.3159427148321</v>
      </c>
      <c r="F68" s="306">
        <v>1124.7757328540938</v>
      </c>
      <c r="G68" s="306">
        <v>1522.2629172894153</v>
      </c>
      <c r="H68" s="306">
        <v>1028.27843428596</v>
      </c>
      <c r="I68" s="306">
        <v>956.09415219172308</v>
      </c>
      <c r="J68" s="306">
        <v>327.43474671927402</v>
      </c>
      <c r="K68" s="306">
        <v>268.65389231437456</v>
      </c>
      <c r="L68" s="306">
        <v>260.6897240205696</v>
      </c>
      <c r="M68" s="306">
        <v>208.91447797650812</v>
      </c>
      <c r="N68" s="306">
        <v>299.00349616433732</v>
      </c>
      <c r="O68" s="306">
        <v>561.82060839467363</v>
      </c>
      <c r="P68" s="306">
        <v>522.09437771706371</v>
      </c>
      <c r="Q68" s="306">
        <v>494.55341011985217</v>
      </c>
    </row>
    <row r="70" spans="1:17" ht="12.75" x14ac:dyDescent="0.25">
      <c r="A70" s="98" t="str">
        <f>FBT_fec!$A$81</f>
        <v>Market shares of energy uses (%)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</v>
      </c>
      <c r="C72" s="77">
        <f t="shared" si="0"/>
        <v>0.99999999999999989</v>
      </c>
      <c r="D72" s="77">
        <f t="shared" si="0"/>
        <v>1</v>
      </c>
      <c r="E72" s="77">
        <f t="shared" si="0"/>
        <v>1</v>
      </c>
      <c r="F72" s="77">
        <f t="shared" si="0"/>
        <v>1.0000000000000002</v>
      </c>
      <c r="G72" s="77">
        <f t="shared" si="0"/>
        <v>0.99999999999999989</v>
      </c>
      <c r="H72" s="77">
        <f t="shared" si="0"/>
        <v>1</v>
      </c>
      <c r="I72" s="77">
        <f t="shared" si="0"/>
        <v>1</v>
      </c>
      <c r="J72" s="77">
        <f t="shared" si="0"/>
        <v>1.0000000000000002</v>
      </c>
      <c r="K72" s="77">
        <f t="shared" si="0"/>
        <v>1</v>
      </c>
      <c r="L72" s="77">
        <f t="shared" si="0"/>
        <v>1</v>
      </c>
      <c r="M72" s="77">
        <f t="shared" si="0"/>
        <v>0.99999999999999989</v>
      </c>
      <c r="N72" s="77">
        <f t="shared" si="0"/>
        <v>0.99999999999999978</v>
      </c>
      <c r="O72" s="77">
        <f t="shared" si="0"/>
        <v>1.0000000000000002</v>
      </c>
      <c r="P72" s="77">
        <f t="shared" si="0"/>
        <v>1</v>
      </c>
      <c r="Q72" s="77">
        <f t="shared" si="0"/>
        <v>0.99999999999999978</v>
      </c>
    </row>
    <row r="73" spans="1:17" x14ac:dyDescent="0.25">
      <c r="A73" s="132" t="s">
        <v>83</v>
      </c>
      <c r="B73" s="203">
        <f t="shared" ref="B73:Q73" si="1">IF(B$6=0,0,B$6/B$5)</f>
        <v>1.3710855322887997E-2</v>
      </c>
      <c r="C73" s="203">
        <f t="shared" si="1"/>
        <v>1.395498671277417E-2</v>
      </c>
      <c r="D73" s="203">
        <f t="shared" si="1"/>
        <v>1.5944918554730559E-2</v>
      </c>
      <c r="E73" s="203">
        <f t="shared" si="1"/>
        <v>1.5988736767462975E-2</v>
      </c>
      <c r="F73" s="203">
        <f t="shared" si="1"/>
        <v>1.5684277498596279E-2</v>
      </c>
      <c r="G73" s="203">
        <f t="shared" si="1"/>
        <v>1.5072506276838867E-2</v>
      </c>
      <c r="H73" s="203">
        <f t="shared" si="1"/>
        <v>1.555301197188E-2</v>
      </c>
      <c r="I73" s="203">
        <f t="shared" si="1"/>
        <v>1.5368745277816622E-2</v>
      </c>
      <c r="J73" s="203">
        <f t="shared" si="1"/>
        <v>1.6293859491728121E-2</v>
      </c>
      <c r="K73" s="203">
        <f t="shared" si="1"/>
        <v>1.6204422989585649E-2</v>
      </c>
      <c r="L73" s="203">
        <f t="shared" si="1"/>
        <v>1.5180395592473358E-2</v>
      </c>
      <c r="M73" s="203">
        <f t="shared" si="1"/>
        <v>1.440566124258872E-2</v>
      </c>
      <c r="N73" s="203">
        <f t="shared" si="1"/>
        <v>1.6124489005131835E-2</v>
      </c>
      <c r="O73" s="203">
        <f t="shared" si="1"/>
        <v>1.7051988494512092E-2</v>
      </c>
      <c r="P73" s="203">
        <f t="shared" si="1"/>
        <v>1.7029950735771782E-2</v>
      </c>
      <c r="Q73" s="203">
        <f t="shared" si="1"/>
        <v>1.683040020862896E-2</v>
      </c>
    </row>
    <row r="74" spans="1:17" x14ac:dyDescent="0.25">
      <c r="A74" s="76" t="s">
        <v>82</v>
      </c>
      <c r="B74" s="202">
        <f t="shared" ref="B74:Q74" si="2">IF(B$7=0,0,B$7/B$5)</f>
        <v>6.8630231132420418E-3</v>
      </c>
      <c r="C74" s="202">
        <f t="shared" si="2"/>
        <v>6.8977249072879427E-3</v>
      </c>
      <c r="D74" s="202">
        <f t="shared" si="2"/>
        <v>7.1287990435519172E-3</v>
      </c>
      <c r="E74" s="202">
        <f t="shared" si="2"/>
        <v>7.0725607261305536E-3</v>
      </c>
      <c r="F74" s="202">
        <f t="shared" si="2"/>
        <v>7.0138795377106137E-3</v>
      </c>
      <c r="G74" s="202">
        <f t="shared" si="2"/>
        <v>6.9453773502198548E-3</v>
      </c>
      <c r="H74" s="202">
        <f t="shared" si="2"/>
        <v>6.9380116863767835E-3</v>
      </c>
      <c r="I74" s="202">
        <f t="shared" si="2"/>
        <v>6.9196789440791363E-3</v>
      </c>
      <c r="J74" s="202">
        <f t="shared" si="2"/>
        <v>7.1097797828307621E-3</v>
      </c>
      <c r="K74" s="202">
        <f t="shared" si="2"/>
        <v>6.9927025589142742E-3</v>
      </c>
      <c r="L74" s="202">
        <f t="shared" si="2"/>
        <v>6.9376667556286728E-3</v>
      </c>
      <c r="M74" s="202">
        <f t="shared" si="2"/>
        <v>6.8593622878235063E-3</v>
      </c>
      <c r="N74" s="202">
        <f t="shared" si="2"/>
        <v>6.9676671799374116E-3</v>
      </c>
      <c r="O74" s="202">
        <f t="shared" si="2"/>
        <v>7.0503143873690347E-3</v>
      </c>
      <c r="P74" s="202">
        <f t="shared" si="2"/>
        <v>6.9869928602410763E-3</v>
      </c>
      <c r="Q74" s="202">
        <f t="shared" si="2"/>
        <v>6.8528392359013248E-3</v>
      </c>
    </row>
    <row r="75" spans="1:17" x14ac:dyDescent="0.25">
      <c r="A75" s="76" t="s">
        <v>81</v>
      </c>
      <c r="B75" s="202">
        <f t="shared" ref="B75:Q75" si="3">IF(B$8=0,0,B$8/B$5)</f>
        <v>1.7237415593102965E-2</v>
      </c>
      <c r="C75" s="202">
        <f t="shared" si="3"/>
        <v>1.7074711153186466E-2</v>
      </c>
      <c r="D75" s="202">
        <f t="shared" si="3"/>
        <v>1.6885174957575386E-2</v>
      </c>
      <c r="E75" s="202">
        <f t="shared" si="3"/>
        <v>1.822717996339521E-2</v>
      </c>
      <c r="F75" s="202">
        <f t="shared" si="3"/>
        <v>1.8768227053780159E-2</v>
      </c>
      <c r="G75" s="202">
        <f t="shared" si="3"/>
        <v>1.8770792064172117E-2</v>
      </c>
      <c r="H75" s="202">
        <f t="shared" si="3"/>
        <v>2.0111510272566541E-2</v>
      </c>
      <c r="I75" s="202">
        <f t="shared" si="3"/>
        <v>2.0061790072621391E-2</v>
      </c>
      <c r="J75" s="202">
        <f t="shared" si="3"/>
        <v>1.815887581563435E-2</v>
      </c>
      <c r="K75" s="202">
        <f t="shared" si="3"/>
        <v>2.0509382906616053E-2</v>
      </c>
      <c r="L75" s="202">
        <f t="shared" si="3"/>
        <v>1.9204779241279852E-2</v>
      </c>
      <c r="M75" s="202">
        <f t="shared" si="3"/>
        <v>1.902264533067315E-2</v>
      </c>
      <c r="N75" s="202">
        <f t="shared" si="3"/>
        <v>2.0862797235821455E-2</v>
      </c>
      <c r="O75" s="202">
        <f t="shared" si="3"/>
        <v>2.1324449197821792E-2</v>
      </c>
      <c r="P75" s="202">
        <f t="shared" si="3"/>
        <v>2.2660344420711027E-2</v>
      </c>
      <c r="Q75" s="202">
        <f t="shared" si="3"/>
        <v>2.5115504514976073E-2</v>
      </c>
    </row>
    <row r="76" spans="1:17" x14ac:dyDescent="0.25">
      <c r="A76" s="76" t="s">
        <v>80</v>
      </c>
      <c r="B76" s="202">
        <f t="shared" ref="B76:Q76" si="4">IF(B$9=0,0,B$9/B$5)</f>
        <v>9.8340018975334748E-3</v>
      </c>
      <c r="C76" s="202">
        <f t="shared" si="4"/>
        <v>9.9659522687035561E-3</v>
      </c>
      <c r="D76" s="202">
        <f t="shared" si="4"/>
        <v>1.182405925832032E-2</v>
      </c>
      <c r="E76" s="202">
        <f t="shared" si="4"/>
        <v>1.2791779489627423E-2</v>
      </c>
      <c r="F76" s="202">
        <f t="shared" si="4"/>
        <v>1.2860019611955839E-2</v>
      </c>
      <c r="G76" s="202">
        <f t="shared" si="4"/>
        <v>1.2250424654908833E-2</v>
      </c>
      <c r="H76" s="202">
        <f t="shared" si="4"/>
        <v>1.3653653549133745E-2</v>
      </c>
      <c r="I76" s="202">
        <f t="shared" si="4"/>
        <v>1.3435279535837414E-2</v>
      </c>
      <c r="J76" s="202">
        <f t="shared" si="4"/>
        <v>1.3049672141931357E-2</v>
      </c>
      <c r="K76" s="202">
        <f t="shared" si="4"/>
        <v>1.4578551384506706E-2</v>
      </c>
      <c r="L76" s="202">
        <f t="shared" si="4"/>
        <v>1.2657029153634846E-2</v>
      </c>
      <c r="M76" s="202">
        <f t="shared" si="4"/>
        <v>1.1757420537406579E-2</v>
      </c>
      <c r="N76" s="202">
        <f t="shared" si="4"/>
        <v>1.4741986498776453E-2</v>
      </c>
      <c r="O76" s="202">
        <f t="shared" si="4"/>
        <v>1.5986697838644186E-2</v>
      </c>
      <c r="P76" s="202">
        <f t="shared" si="4"/>
        <v>1.6884399861843979E-2</v>
      </c>
      <c r="Q76" s="202">
        <f t="shared" si="4"/>
        <v>1.8375289484020136E-2</v>
      </c>
    </row>
    <row r="77" spans="1:17" x14ac:dyDescent="0.25">
      <c r="A77" s="129" t="s">
        <v>79</v>
      </c>
      <c r="B77" s="201">
        <f t="shared" ref="B77:Q77" si="5">IF(B$10=0,0,B$10/B$5)</f>
        <v>1.9411290091154335E-2</v>
      </c>
      <c r="C77" s="201">
        <f t="shared" si="5"/>
        <v>2.0147714515074987E-2</v>
      </c>
      <c r="D77" s="201">
        <f t="shared" si="5"/>
        <v>2.5815856092555264E-2</v>
      </c>
      <c r="E77" s="201">
        <f t="shared" si="5"/>
        <v>2.5544511397084083E-2</v>
      </c>
      <c r="F77" s="201">
        <f t="shared" si="5"/>
        <v>2.4526599760677031E-2</v>
      </c>
      <c r="G77" s="201">
        <f t="shared" si="5"/>
        <v>2.2800417479640008E-2</v>
      </c>
      <c r="H77" s="201">
        <f t="shared" si="5"/>
        <v>2.3761076196622138E-2</v>
      </c>
      <c r="I77" s="201">
        <f t="shared" si="5"/>
        <v>2.3256005849908268E-2</v>
      </c>
      <c r="J77" s="201">
        <f t="shared" si="5"/>
        <v>2.6425174210175786E-2</v>
      </c>
      <c r="K77" s="201">
        <f t="shared" si="5"/>
        <v>2.5481215944409163E-2</v>
      </c>
      <c r="L77" s="201">
        <f t="shared" si="5"/>
        <v>2.2976991497110286E-2</v>
      </c>
      <c r="M77" s="201">
        <f t="shared" si="5"/>
        <v>2.0845544913259469E-2</v>
      </c>
      <c r="N77" s="201">
        <f t="shared" si="5"/>
        <v>2.5151768031234586E-2</v>
      </c>
      <c r="O77" s="201">
        <f t="shared" si="5"/>
        <v>2.7631813092922643E-2</v>
      </c>
      <c r="P77" s="201">
        <f t="shared" si="5"/>
        <v>2.7176527521979108E-2</v>
      </c>
      <c r="Q77" s="201">
        <f t="shared" si="5"/>
        <v>2.5891208282585728E-2</v>
      </c>
    </row>
    <row r="78" spans="1:17" x14ac:dyDescent="0.25">
      <c r="A78" s="127" t="s">
        <v>324</v>
      </c>
      <c r="B78" s="200">
        <f t="shared" ref="B78:Q78" si="6">IF(B$15=0,0,B$15/B$5)</f>
        <v>0.17324792000257758</v>
      </c>
      <c r="C78" s="200">
        <f t="shared" si="6"/>
        <v>0.16327477557844097</v>
      </c>
      <c r="D78" s="200">
        <f t="shared" si="6"/>
        <v>5.4983815915904233E-2</v>
      </c>
      <c r="E78" s="200">
        <f t="shared" si="6"/>
        <v>1.8980874599742053E-2</v>
      </c>
      <c r="F78" s="200">
        <f t="shared" si="6"/>
        <v>1.5634749993876894E-2</v>
      </c>
      <c r="G78" s="200">
        <f t="shared" si="6"/>
        <v>2.4330532591324405E-2</v>
      </c>
      <c r="H78" s="200">
        <f t="shared" si="6"/>
        <v>5.8846797833905437E-2</v>
      </c>
      <c r="I78" s="200">
        <f t="shared" si="6"/>
        <v>4.6327435478931304E-2</v>
      </c>
      <c r="J78" s="200">
        <f t="shared" si="6"/>
        <v>0.15200532549248374</v>
      </c>
      <c r="K78" s="200">
        <f t="shared" si="6"/>
        <v>0.14071616336582013</v>
      </c>
      <c r="L78" s="200">
        <f t="shared" si="6"/>
        <v>0.21107672274234177</v>
      </c>
      <c r="M78" s="200">
        <f t="shared" si="6"/>
        <v>0.26175310195826956</v>
      </c>
      <c r="N78" s="200">
        <f t="shared" si="6"/>
        <v>0.15263620598652894</v>
      </c>
      <c r="O78" s="200">
        <f t="shared" si="6"/>
        <v>4.9652698442641308E-2</v>
      </c>
      <c r="P78" s="200">
        <f t="shared" si="6"/>
        <v>5.2370372742345531E-2</v>
      </c>
      <c r="Q78" s="200">
        <f t="shared" si="6"/>
        <v>6.1433340021362616E-2</v>
      </c>
    </row>
    <row r="79" spans="1:17" x14ac:dyDescent="0.25">
      <c r="A79" s="127" t="s">
        <v>323</v>
      </c>
      <c r="B79" s="200">
        <f t="shared" ref="B79:Q79" si="7">IF(B$26=0,0,B$26/B$5)</f>
        <v>0.40104941473901035</v>
      </c>
      <c r="C79" s="200">
        <f t="shared" si="7"/>
        <v>0.40984795491702697</v>
      </c>
      <c r="D79" s="200">
        <f t="shared" si="7"/>
        <v>0.43926365732351047</v>
      </c>
      <c r="E79" s="200">
        <f t="shared" si="7"/>
        <v>0.39155215279491129</v>
      </c>
      <c r="F79" s="200">
        <f t="shared" si="7"/>
        <v>0.38747221197230575</v>
      </c>
      <c r="G79" s="200">
        <f t="shared" si="7"/>
        <v>0.32129324155329464</v>
      </c>
      <c r="H79" s="200">
        <f t="shared" si="7"/>
        <v>0.34390323271892809</v>
      </c>
      <c r="I79" s="200">
        <f t="shared" si="7"/>
        <v>0.35869536172172145</v>
      </c>
      <c r="J79" s="200">
        <f t="shared" si="7"/>
        <v>0.40726355980580659</v>
      </c>
      <c r="K79" s="200">
        <f t="shared" si="7"/>
        <v>0.41999934833091712</v>
      </c>
      <c r="L79" s="200">
        <f t="shared" si="7"/>
        <v>0.40544704540251492</v>
      </c>
      <c r="M79" s="200">
        <f t="shared" si="7"/>
        <v>0.398111255309886</v>
      </c>
      <c r="N79" s="200">
        <f t="shared" si="7"/>
        <v>0.40305669511673337</v>
      </c>
      <c r="O79" s="200">
        <f t="shared" si="7"/>
        <v>0.36621735951016099</v>
      </c>
      <c r="P79" s="200">
        <f t="shared" si="7"/>
        <v>0.36593056130214074</v>
      </c>
      <c r="Q79" s="200">
        <f t="shared" si="7"/>
        <v>0.36595876656540482</v>
      </c>
    </row>
    <row r="80" spans="1:17" x14ac:dyDescent="0.25">
      <c r="A80" s="142" t="s">
        <v>332</v>
      </c>
      <c r="B80" s="199">
        <f t="shared" ref="B80:Q80" si="8">IF(B$27=0,0,B$27/B$5)</f>
        <v>0.37916891060402885</v>
      </c>
      <c r="C80" s="199">
        <f t="shared" si="8"/>
        <v>0.38861919047159332</v>
      </c>
      <c r="D80" s="199">
        <f t="shared" si="8"/>
        <v>0.42357815372642943</v>
      </c>
      <c r="E80" s="199">
        <f t="shared" si="8"/>
        <v>0.37626215131069501</v>
      </c>
      <c r="F80" s="199">
        <f t="shared" si="8"/>
        <v>0.3714381011330995</v>
      </c>
      <c r="G80" s="199">
        <f t="shared" si="8"/>
        <v>0.30354363308653454</v>
      </c>
      <c r="H80" s="199">
        <f t="shared" si="8"/>
        <v>0.32777377363392712</v>
      </c>
      <c r="I80" s="199">
        <f t="shared" si="8"/>
        <v>0.34203893513743322</v>
      </c>
      <c r="J80" s="199">
        <f t="shared" si="8"/>
        <v>0.39281555360498832</v>
      </c>
      <c r="K80" s="199">
        <f t="shared" si="8"/>
        <v>0.40577791459561541</v>
      </c>
      <c r="L80" s="199">
        <f t="shared" si="8"/>
        <v>0.38808821928077114</v>
      </c>
      <c r="M80" s="199">
        <f t="shared" si="8"/>
        <v>0.37854230330194749</v>
      </c>
      <c r="N80" s="199">
        <f t="shared" si="8"/>
        <v>0.38868283306463963</v>
      </c>
      <c r="O80" s="199">
        <f t="shared" si="8"/>
        <v>0.35453890617912454</v>
      </c>
      <c r="P80" s="199">
        <f t="shared" si="8"/>
        <v>0.35446164300785288</v>
      </c>
      <c r="Q80" s="199">
        <f t="shared" si="8"/>
        <v>0.35442880825671641</v>
      </c>
    </row>
    <row r="81" spans="1:17" x14ac:dyDescent="0.25">
      <c r="A81" s="142" t="s">
        <v>331</v>
      </c>
      <c r="B81" s="199">
        <f t="shared" ref="B81:Q81" si="9">IF(B$33=0,0,B$33/B$5)</f>
        <v>2.1880504134981531E-2</v>
      </c>
      <c r="C81" s="199">
        <f t="shared" si="9"/>
        <v>2.1228764445433614E-2</v>
      </c>
      <c r="D81" s="199">
        <f t="shared" si="9"/>
        <v>1.5685503597081017E-2</v>
      </c>
      <c r="E81" s="199">
        <f t="shared" si="9"/>
        <v>1.5290001484216248E-2</v>
      </c>
      <c r="F81" s="199">
        <f t="shared" si="9"/>
        <v>1.6034110839206264E-2</v>
      </c>
      <c r="G81" s="199">
        <f t="shared" si="9"/>
        <v>1.7749608466760158E-2</v>
      </c>
      <c r="H81" s="199">
        <f t="shared" si="9"/>
        <v>1.6129459085000967E-2</v>
      </c>
      <c r="I81" s="199">
        <f t="shared" si="9"/>
        <v>1.6656426584288238E-2</v>
      </c>
      <c r="J81" s="199">
        <f t="shared" si="9"/>
        <v>1.4448006200818288E-2</v>
      </c>
      <c r="K81" s="199">
        <f t="shared" si="9"/>
        <v>1.4221433735301702E-2</v>
      </c>
      <c r="L81" s="199">
        <f t="shared" si="9"/>
        <v>1.7358826121743793E-2</v>
      </c>
      <c r="M81" s="199">
        <f t="shared" si="9"/>
        <v>1.9568952007938508E-2</v>
      </c>
      <c r="N81" s="199">
        <f t="shared" si="9"/>
        <v>1.4373862052093709E-2</v>
      </c>
      <c r="O81" s="199">
        <f t="shared" si="9"/>
        <v>1.1678453331036481E-2</v>
      </c>
      <c r="P81" s="199">
        <f t="shared" si="9"/>
        <v>1.1468918294287901E-2</v>
      </c>
      <c r="Q81" s="199">
        <f t="shared" si="9"/>
        <v>1.1529958308688412E-2</v>
      </c>
    </row>
    <row r="82" spans="1:17" x14ac:dyDescent="0.25">
      <c r="A82" s="127" t="s">
        <v>322</v>
      </c>
      <c r="B82" s="200">
        <f t="shared" ref="B82:Q82" si="10">IF(B$34=0,0,B$34/B$5)</f>
        <v>4.5323901422461739E-2</v>
      </c>
      <c r="C82" s="200">
        <f t="shared" si="10"/>
        <v>4.3973869208398207E-2</v>
      </c>
      <c r="D82" s="200">
        <f t="shared" si="10"/>
        <v>3.249140030823925E-2</v>
      </c>
      <c r="E82" s="200">
        <f t="shared" si="10"/>
        <v>3.1672145931590803E-2</v>
      </c>
      <c r="F82" s="200">
        <f t="shared" si="10"/>
        <v>3.3213515309784405E-2</v>
      </c>
      <c r="G82" s="200">
        <f t="shared" si="10"/>
        <v>3.6767046109717476E-2</v>
      </c>
      <c r="H82" s="200">
        <f t="shared" si="10"/>
        <v>3.3411022390359153E-2</v>
      </c>
      <c r="I82" s="200">
        <f t="shared" si="10"/>
        <v>3.4502597924597055E-2</v>
      </c>
      <c r="J82" s="200">
        <f t="shared" si="10"/>
        <v>2.9928012844552172E-2</v>
      </c>
      <c r="K82" s="200">
        <f t="shared" si="10"/>
        <v>2.9458684165982098E-2</v>
      </c>
      <c r="L82" s="200">
        <f t="shared" si="10"/>
        <v>3.5957568395040711E-2</v>
      </c>
      <c r="M82" s="200">
        <f t="shared" si="10"/>
        <v>4.0535686302158341E-2</v>
      </c>
      <c r="N82" s="200">
        <f t="shared" si="10"/>
        <v>2.9774428536479824E-2</v>
      </c>
      <c r="O82" s="200">
        <f t="shared" si="10"/>
        <v>2.4191081900004137E-2</v>
      </c>
      <c r="P82" s="200">
        <f t="shared" si="10"/>
        <v>2.3757045038167793E-2</v>
      </c>
      <c r="Q82" s="200">
        <f t="shared" si="10"/>
        <v>2.3883485067997427E-2</v>
      </c>
    </row>
    <row r="83" spans="1:17" x14ac:dyDescent="0.25">
      <c r="A83" s="142" t="s">
        <v>330</v>
      </c>
      <c r="B83" s="199">
        <f t="shared" ref="B83:Q83" si="11">IF(B$35=0,0,B$35/B$5)</f>
        <v>2.0395755640107784E-2</v>
      </c>
      <c r="C83" s="199">
        <f t="shared" si="11"/>
        <v>1.9788241143779195E-2</v>
      </c>
      <c r="D83" s="199">
        <f t="shared" si="11"/>
        <v>1.4621130138707666E-2</v>
      </c>
      <c r="E83" s="199">
        <f t="shared" si="11"/>
        <v>1.4252465669215859E-2</v>
      </c>
      <c r="F83" s="199">
        <f t="shared" si="11"/>
        <v>1.4946081889402978E-2</v>
      </c>
      <c r="G83" s="199">
        <f t="shared" si="11"/>
        <v>1.6545170749372864E-2</v>
      </c>
      <c r="H83" s="199">
        <f t="shared" si="11"/>
        <v>1.5034960075661619E-2</v>
      </c>
      <c r="I83" s="199">
        <f t="shared" si="11"/>
        <v>1.5526169066068671E-2</v>
      </c>
      <c r="J83" s="199">
        <f t="shared" si="11"/>
        <v>1.3467605780048478E-2</v>
      </c>
      <c r="K83" s="199">
        <f t="shared" si="11"/>
        <v>1.3256407874691947E-2</v>
      </c>
      <c r="L83" s="199">
        <f t="shared" si="11"/>
        <v>1.6180905777768321E-2</v>
      </c>
      <c r="M83" s="199">
        <f t="shared" si="11"/>
        <v>1.8241058835971255E-2</v>
      </c>
      <c r="N83" s="199">
        <f t="shared" si="11"/>
        <v>1.3398492841415923E-2</v>
      </c>
      <c r="O83" s="199">
        <f t="shared" si="11"/>
        <v>1.088598685500186E-2</v>
      </c>
      <c r="P83" s="199">
        <f t="shared" si="11"/>
        <v>1.0690670267175505E-2</v>
      </c>
      <c r="Q83" s="199">
        <f t="shared" si="11"/>
        <v>1.0747568280598844E-2</v>
      </c>
    </row>
    <row r="84" spans="1:17" x14ac:dyDescent="0.25">
      <c r="A84" s="142" t="s">
        <v>329</v>
      </c>
      <c r="B84" s="199">
        <f t="shared" ref="B84:Q84" si="12">IF(B$41=0,0,B$41/B$5)</f>
        <v>2.2661950711230869E-2</v>
      </c>
      <c r="C84" s="199">
        <f t="shared" si="12"/>
        <v>2.19869346041991E-2</v>
      </c>
      <c r="D84" s="199">
        <f t="shared" si="12"/>
        <v>1.6245700154119622E-2</v>
      </c>
      <c r="E84" s="199">
        <f t="shared" si="12"/>
        <v>1.5836072965795402E-2</v>
      </c>
      <c r="F84" s="199">
        <f t="shared" si="12"/>
        <v>1.6606757654892203E-2</v>
      </c>
      <c r="G84" s="199">
        <f t="shared" si="12"/>
        <v>1.8383523054858738E-2</v>
      </c>
      <c r="H84" s="199">
        <f t="shared" si="12"/>
        <v>1.6705511195179577E-2</v>
      </c>
      <c r="I84" s="199">
        <f t="shared" si="12"/>
        <v>1.7251298962298531E-2</v>
      </c>
      <c r="J84" s="199">
        <f t="shared" si="12"/>
        <v>1.4964006422276086E-2</v>
      </c>
      <c r="K84" s="199">
        <f t="shared" si="12"/>
        <v>1.4729342082991046E-2</v>
      </c>
      <c r="L84" s="199">
        <f t="shared" si="12"/>
        <v>1.7978784197520352E-2</v>
      </c>
      <c r="M84" s="199">
        <f t="shared" si="12"/>
        <v>2.0267843151079171E-2</v>
      </c>
      <c r="N84" s="199">
        <f t="shared" si="12"/>
        <v>1.4887214268239912E-2</v>
      </c>
      <c r="O84" s="199">
        <f t="shared" si="12"/>
        <v>1.209554095000207E-2</v>
      </c>
      <c r="P84" s="199">
        <f t="shared" si="12"/>
        <v>1.1878522519083896E-2</v>
      </c>
      <c r="Q84" s="199">
        <f t="shared" si="12"/>
        <v>1.1941742533998712E-2</v>
      </c>
    </row>
    <row r="85" spans="1:17" x14ac:dyDescent="0.25">
      <c r="A85" s="142" t="s">
        <v>328</v>
      </c>
      <c r="B85" s="199">
        <f t="shared" ref="B85:Q85" si="13">IF(B$52=0,0,B$52/B$5)</f>
        <v>2.2661950711230882E-3</v>
      </c>
      <c r="C85" s="199">
        <f t="shared" si="13"/>
        <v>2.1986934604199108E-3</v>
      </c>
      <c r="D85" s="199">
        <f t="shared" si="13"/>
        <v>1.6245700154119628E-3</v>
      </c>
      <c r="E85" s="199">
        <f t="shared" si="13"/>
        <v>1.5836072965795403E-3</v>
      </c>
      <c r="F85" s="199">
        <f t="shared" si="13"/>
        <v>1.660675765489221E-3</v>
      </c>
      <c r="G85" s="199">
        <f t="shared" si="13"/>
        <v>1.8383523054858744E-3</v>
      </c>
      <c r="H85" s="199">
        <f t="shared" si="13"/>
        <v>1.6705511195179578E-3</v>
      </c>
      <c r="I85" s="199">
        <f t="shared" si="13"/>
        <v>1.7251298962298535E-3</v>
      </c>
      <c r="J85" s="199">
        <f t="shared" si="13"/>
        <v>1.4964006422276089E-3</v>
      </c>
      <c r="K85" s="199">
        <f t="shared" si="13"/>
        <v>1.4729342082991051E-3</v>
      </c>
      <c r="L85" s="199">
        <f t="shared" si="13"/>
        <v>1.797878419752036E-3</v>
      </c>
      <c r="M85" s="199">
        <f t="shared" si="13"/>
        <v>2.0267843151079174E-3</v>
      </c>
      <c r="N85" s="199">
        <f t="shared" si="13"/>
        <v>1.4887214268239919E-3</v>
      </c>
      <c r="O85" s="199">
        <f t="shared" si="13"/>
        <v>1.2095540950002072E-3</v>
      </c>
      <c r="P85" s="199">
        <f t="shared" si="13"/>
        <v>1.1878522519083901E-3</v>
      </c>
      <c r="Q85" s="199">
        <f t="shared" si="13"/>
        <v>1.1941742533998715E-3</v>
      </c>
    </row>
    <row r="86" spans="1:17" x14ac:dyDescent="0.25">
      <c r="A86" s="127" t="s">
        <v>321</v>
      </c>
      <c r="B86" s="200">
        <f t="shared" ref="B86:Q86" si="14">IF(B$53=0,0,B$53/B$5)</f>
        <v>2.3443397287480214E-2</v>
      </c>
      <c r="C86" s="200">
        <f t="shared" si="14"/>
        <v>2.2745104762964589E-2</v>
      </c>
      <c r="D86" s="200">
        <f t="shared" si="14"/>
        <v>1.680589671115823E-2</v>
      </c>
      <c r="E86" s="200">
        <f t="shared" si="14"/>
        <v>1.6382144447374548E-2</v>
      </c>
      <c r="F86" s="200">
        <f t="shared" si="14"/>
        <v>1.7179404470578141E-2</v>
      </c>
      <c r="G86" s="200">
        <f t="shared" si="14"/>
        <v>1.9017437642957314E-2</v>
      </c>
      <c r="H86" s="200">
        <f t="shared" si="14"/>
        <v>1.7281563305358179E-2</v>
      </c>
      <c r="I86" s="200">
        <f t="shared" si="14"/>
        <v>1.7846171340308827E-2</v>
      </c>
      <c r="J86" s="200">
        <f t="shared" si="14"/>
        <v>1.5480006643733883E-2</v>
      </c>
      <c r="K86" s="200">
        <f t="shared" si="14"/>
        <v>1.5237250430680393E-2</v>
      </c>
      <c r="L86" s="200">
        <f t="shared" si="14"/>
        <v>1.8598742273296918E-2</v>
      </c>
      <c r="M86" s="200">
        <f t="shared" si="14"/>
        <v>2.0966734294219833E-2</v>
      </c>
      <c r="N86" s="200">
        <f t="shared" si="14"/>
        <v>1.5400566484386119E-2</v>
      </c>
      <c r="O86" s="200">
        <f t="shared" si="14"/>
        <v>1.2512628568967659E-2</v>
      </c>
      <c r="P86" s="200">
        <f t="shared" si="14"/>
        <v>1.2288126743879895E-2</v>
      </c>
      <c r="Q86" s="200">
        <f t="shared" si="14"/>
        <v>1.2353526759309013E-2</v>
      </c>
    </row>
    <row r="87" spans="1:17" x14ac:dyDescent="0.25">
      <c r="A87" s="142" t="s">
        <v>327</v>
      </c>
      <c r="B87" s="199">
        <f t="shared" ref="B87:Q87" si="15">IF(B$54=0,0,B$54/B$5)</f>
        <v>4.6886794574960431E-3</v>
      </c>
      <c r="C87" s="199">
        <f t="shared" si="15"/>
        <v>4.5490209525929177E-3</v>
      </c>
      <c r="D87" s="199">
        <f t="shared" si="15"/>
        <v>3.3611793422316464E-3</v>
      </c>
      <c r="E87" s="199">
        <f t="shared" si="15"/>
        <v>3.27642888947491E-3</v>
      </c>
      <c r="F87" s="199">
        <f t="shared" si="15"/>
        <v>3.4358808941156284E-3</v>
      </c>
      <c r="G87" s="199">
        <f t="shared" si="15"/>
        <v>3.8034875285914631E-3</v>
      </c>
      <c r="H87" s="199">
        <f t="shared" si="15"/>
        <v>3.4563126610716362E-3</v>
      </c>
      <c r="I87" s="199">
        <f t="shared" si="15"/>
        <v>3.5692342680617652E-3</v>
      </c>
      <c r="J87" s="199">
        <f t="shared" si="15"/>
        <v>3.0960013287467765E-3</v>
      </c>
      <c r="K87" s="199">
        <f t="shared" si="15"/>
        <v>3.0474500861360785E-3</v>
      </c>
      <c r="L87" s="199">
        <f t="shared" si="15"/>
        <v>3.7197484546593841E-3</v>
      </c>
      <c r="M87" s="199">
        <f t="shared" si="15"/>
        <v>4.1933468588439661E-3</v>
      </c>
      <c r="N87" s="199">
        <f t="shared" si="15"/>
        <v>3.0801132968772235E-3</v>
      </c>
      <c r="O87" s="199">
        <f t="shared" si="15"/>
        <v>2.5025257137935319E-3</v>
      </c>
      <c r="P87" s="199">
        <f t="shared" si="15"/>
        <v>2.4576253487759788E-3</v>
      </c>
      <c r="Q87" s="199">
        <f t="shared" si="15"/>
        <v>2.4707053518618024E-3</v>
      </c>
    </row>
    <row r="88" spans="1:17" x14ac:dyDescent="0.25">
      <c r="A88" s="142" t="s">
        <v>326</v>
      </c>
      <c r="B88" s="199">
        <f t="shared" ref="B88:Q88" si="16">IF(B$55=0,0,B$55/B$5)</f>
        <v>1.8754717829984171E-3</v>
      </c>
      <c r="C88" s="199">
        <f t="shared" si="16"/>
        <v>1.819608381037167E-3</v>
      </c>
      <c r="D88" s="199">
        <f t="shared" si="16"/>
        <v>1.3444717368926583E-3</v>
      </c>
      <c r="E88" s="199">
        <f t="shared" si="16"/>
        <v>1.3105715557899639E-3</v>
      </c>
      <c r="F88" s="199">
        <f t="shared" si="16"/>
        <v>1.3743523576462513E-3</v>
      </c>
      <c r="G88" s="199">
        <f t="shared" si="16"/>
        <v>1.521395011436585E-3</v>
      </c>
      <c r="H88" s="199">
        <f t="shared" si="16"/>
        <v>1.3825250644286546E-3</v>
      </c>
      <c r="I88" s="199">
        <f t="shared" si="16"/>
        <v>1.4276937072247062E-3</v>
      </c>
      <c r="J88" s="199">
        <f t="shared" si="16"/>
        <v>1.2384005314987107E-3</v>
      </c>
      <c r="K88" s="199">
        <f t="shared" si="16"/>
        <v>1.2189800344544319E-3</v>
      </c>
      <c r="L88" s="199">
        <f t="shared" si="16"/>
        <v>1.4878993818637529E-3</v>
      </c>
      <c r="M88" s="199">
        <f t="shared" si="16"/>
        <v>1.6773387435375863E-3</v>
      </c>
      <c r="N88" s="199">
        <f t="shared" si="16"/>
        <v>1.2320453187508892E-3</v>
      </c>
      <c r="O88" s="199">
        <f t="shared" si="16"/>
        <v>1.0010102855174125E-3</v>
      </c>
      <c r="P88" s="199">
        <f t="shared" si="16"/>
        <v>9.8305013951039137E-4</v>
      </c>
      <c r="Q88" s="199">
        <f t="shared" si="16"/>
        <v>9.8828214074472083E-4</v>
      </c>
    </row>
    <row r="89" spans="1:17" x14ac:dyDescent="0.25">
      <c r="A89" s="142" t="s">
        <v>325</v>
      </c>
      <c r="B89" s="199">
        <f t="shared" ref="B89:Q89" si="17">IF(B$66=0,0,B$66/B$5)</f>
        <v>1.6879246046985753E-2</v>
      </c>
      <c r="C89" s="199">
        <f t="shared" si="17"/>
        <v>1.6376475429334503E-2</v>
      </c>
      <c r="D89" s="199">
        <f t="shared" si="17"/>
        <v>1.2100245632033926E-2</v>
      </c>
      <c r="E89" s="199">
        <f t="shared" si="17"/>
        <v>1.1795144002109676E-2</v>
      </c>
      <c r="F89" s="199">
        <f t="shared" si="17"/>
        <v>1.2369171218816262E-2</v>
      </c>
      <c r="G89" s="199">
        <f t="shared" si="17"/>
        <v>1.3692555102929266E-2</v>
      </c>
      <c r="H89" s="199">
        <f t="shared" si="17"/>
        <v>1.2442725579857889E-2</v>
      </c>
      <c r="I89" s="199">
        <f t="shared" si="17"/>
        <v>1.2849243365022356E-2</v>
      </c>
      <c r="J89" s="199">
        <f t="shared" si="17"/>
        <v>1.1145604783488396E-2</v>
      </c>
      <c r="K89" s="199">
        <f t="shared" si="17"/>
        <v>1.0970820310089884E-2</v>
      </c>
      <c r="L89" s="199">
        <f t="shared" si="17"/>
        <v>1.3391094436773781E-2</v>
      </c>
      <c r="M89" s="199">
        <f t="shared" si="17"/>
        <v>1.5096048691838278E-2</v>
      </c>
      <c r="N89" s="199">
        <f t="shared" si="17"/>
        <v>1.1088407868758006E-2</v>
      </c>
      <c r="O89" s="199">
        <f t="shared" si="17"/>
        <v>9.009092569656714E-3</v>
      </c>
      <c r="P89" s="199">
        <f t="shared" si="17"/>
        <v>8.8474512555935247E-3</v>
      </c>
      <c r="Q89" s="199">
        <f t="shared" si="17"/>
        <v>8.8945392667024899E-3</v>
      </c>
    </row>
    <row r="90" spans="1:17" x14ac:dyDescent="0.25">
      <c r="A90" s="127" t="s">
        <v>320</v>
      </c>
      <c r="B90" s="200">
        <f t="shared" ref="B90:Q90" si="18">IF(B$67=0,0,B$67/B$5)</f>
        <v>9.9364700720530413E-2</v>
      </c>
      <c r="C90" s="200">
        <f t="shared" si="18"/>
        <v>0.10893350848676721</v>
      </c>
      <c r="D90" s="200">
        <f t="shared" si="18"/>
        <v>0.16651411008987535</v>
      </c>
      <c r="E90" s="200">
        <f t="shared" si="18"/>
        <v>0.17841130898599783</v>
      </c>
      <c r="F90" s="200">
        <f t="shared" si="18"/>
        <v>0.16751449353471498</v>
      </c>
      <c r="G90" s="200">
        <f t="shared" si="18"/>
        <v>0.14843351153935758</v>
      </c>
      <c r="H90" s="200">
        <f t="shared" si="18"/>
        <v>0.16589624237846384</v>
      </c>
      <c r="I90" s="200">
        <f t="shared" si="18"/>
        <v>0.16228068363654147</v>
      </c>
      <c r="J90" s="200">
        <f t="shared" si="18"/>
        <v>0.19767248724921394</v>
      </c>
      <c r="K90" s="200">
        <f t="shared" si="18"/>
        <v>0.19405255773811117</v>
      </c>
      <c r="L90" s="200">
        <f t="shared" si="18"/>
        <v>0.1614953162980764</v>
      </c>
      <c r="M90" s="200">
        <f t="shared" si="18"/>
        <v>0.13778340751591189</v>
      </c>
      <c r="N90" s="200">
        <f t="shared" si="18"/>
        <v>0.1861621678153865</v>
      </c>
      <c r="O90" s="200">
        <f t="shared" si="18"/>
        <v>0.21094344812698823</v>
      </c>
      <c r="P90" s="200">
        <f t="shared" si="18"/>
        <v>0.2055835216538211</v>
      </c>
      <c r="Q90" s="200">
        <f t="shared" si="18"/>
        <v>0.21951489482619385</v>
      </c>
    </row>
    <row r="91" spans="1:17" x14ac:dyDescent="0.25">
      <c r="A91" s="72" t="s">
        <v>319</v>
      </c>
      <c r="B91" s="71">
        <f t="shared" ref="B91:Q91" si="19">IF(B$68=0,0,B$68/B$5)</f>
        <v>0.19051407981001889</v>
      </c>
      <c r="C91" s="71">
        <f t="shared" si="19"/>
        <v>0.18318369748937488</v>
      </c>
      <c r="D91" s="71">
        <f t="shared" si="19"/>
        <v>0.21234231174457904</v>
      </c>
      <c r="E91" s="71">
        <f t="shared" si="19"/>
        <v>0.28337660489668332</v>
      </c>
      <c r="F91" s="71">
        <f t="shared" si="19"/>
        <v>0.30013262125602003</v>
      </c>
      <c r="G91" s="71">
        <f t="shared" si="19"/>
        <v>0.37431871273756878</v>
      </c>
      <c r="H91" s="71">
        <f t="shared" si="19"/>
        <v>0.30064387769640605</v>
      </c>
      <c r="I91" s="71">
        <f t="shared" si="19"/>
        <v>0.30130625021763707</v>
      </c>
      <c r="J91" s="71">
        <f t="shared" si="19"/>
        <v>0.11661324652190946</v>
      </c>
      <c r="K91" s="71">
        <f t="shared" si="19"/>
        <v>0.11676972018445732</v>
      </c>
      <c r="L91" s="71">
        <f t="shared" si="19"/>
        <v>9.046774264860219E-2</v>
      </c>
      <c r="M91" s="71">
        <f t="shared" si="19"/>
        <v>6.7959180307802819E-2</v>
      </c>
      <c r="N91" s="71">
        <f t="shared" si="19"/>
        <v>0.1291212281095834</v>
      </c>
      <c r="O91" s="71">
        <f t="shared" si="19"/>
        <v>0.24743752043996786</v>
      </c>
      <c r="P91" s="71">
        <f t="shared" si="19"/>
        <v>0.2493321571190979</v>
      </c>
      <c r="Q91" s="71">
        <f t="shared" si="19"/>
        <v>0.22379074503361987</v>
      </c>
    </row>
    <row r="93" spans="1:17" ht="12.75" x14ac:dyDescent="0.25">
      <c r="A93" s="98" t="str">
        <f>FBT_fec!$A$110</f>
        <v>Energy intensity (toe/physical output index)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 t="shared" ref="B95:Q95" si="20">SUM(B$96:B$106)</f>
        <v>156.32151477843502</v>
      </c>
      <c r="C95" s="230">
        <f t="shared" si="20"/>
        <v>157.20635574785493</v>
      </c>
      <c r="D95" s="230">
        <f t="shared" si="20"/>
        <v>153.90151705192065</v>
      </c>
      <c r="E95" s="230">
        <f t="shared" si="20"/>
        <v>148.09624227844648</v>
      </c>
      <c r="F95" s="230">
        <f t="shared" si="20"/>
        <v>145.40002394346297</v>
      </c>
      <c r="G95" s="230">
        <f t="shared" si="20"/>
        <v>138.43636856737467</v>
      </c>
      <c r="H95" s="230">
        <f t="shared" si="20"/>
        <v>140.76900121506714</v>
      </c>
      <c r="I95" s="230">
        <f t="shared" si="20"/>
        <v>139.89471120615838</v>
      </c>
      <c r="J95" s="230">
        <f t="shared" si="20"/>
        <v>148.678039753055</v>
      </c>
      <c r="K95" s="230">
        <f t="shared" si="20"/>
        <v>151.06125297105453</v>
      </c>
      <c r="L95" s="230">
        <f t="shared" si="20"/>
        <v>148.11158014491002</v>
      </c>
      <c r="M95" s="230">
        <f t="shared" si="20"/>
        <v>148.10133143577659</v>
      </c>
      <c r="N95" s="230">
        <f t="shared" si="20"/>
        <v>146.6079844771877</v>
      </c>
      <c r="O95" s="230">
        <f t="shared" si="20"/>
        <v>138.89567885072663</v>
      </c>
      <c r="P95" s="230">
        <f t="shared" si="20"/>
        <v>134.82704736432862</v>
      </c>
      <c r="Q95" s="230">
        <f t="shared" si="20"/>
        <v>132.39685165710065</v>
      </c>
    </row>
    <row r="96" spans="1:17" x14ac:dyDescent="0.25">
      <c r="A96" s="132" t="s">
        <v>83</v>
      </c>
      <c r="B96" s="275">
        <f>IF(B$6=0,0,B$6/OIS!B$5*1000)</f>
        <v>2.1433016729818202</v>
      </c>
      <c r="C96" s="275">
        <f>IF(C$6=0,0,C$6/OIS!C$5*1000)</f>
        <v>2.1938126056249652</v>
      </c>
      <c r="D96" s="275">
        <f>IF(D$6=0,0,D$6/OIS!D$5*1000)</f>
        <v>2.4539471548423508</v>
      </c>
      <c r="E96" s="275">
        <f>IF(E$6=0,0,E$6/OIS!E$5*1000)</f>
        <v>2.3678718340405016</v>
      </c>
      <c r="F96" s="275">
        <f>IF(F$6=0,0,F$6/OIS!F$5*1000)</f>
        <v>2.2804943238318165</v>
      </c>
      <c r="G96" s="275">
        <f>IF(G$6=0,0,G$6/OIS!G$5*1000)</f>
        <v>2.0865830341745339</v>
      </c>
      <c r="H96" s="275">
        <f>IF(H$6=0,0,H$6/OIS!H$5*1000)</f>
        <v>2.1893819611675296</v>
      </c>
      <c r="I96" s="275">
        <f>IF(I$6=0,0,I$6/OIS!I$5*1000)</f>
        <v>2.1500061822411669</v>
      </c>
      <c r="J96" s="275">
        <f>IF(J$6=0,0,J$6/OIS!J$5*1000)</f>
        <v>2.4225390892418455</v>
      </c>
      <c r="K96" s="275">
        <f>IF(K$6=0,0,K$6/OIS!K$5*1000)</f>
        <v>2.4478604404797695</v>
      </c>
      <c r="L96" s="275">
        <f>IF(L$6=0,0,L$6/OIS!L$5*1000)</f>
        <v>2.2483923784260567</v>
      </c>
      <c r="M96" s="275">
        <f>IF(M$6=0,0,M$6/OIS!M$5*1000)</f>
        <v>2.1334976102401533</v>
      </c>
      <c r="N96" s="275">
        <f>IF(N$6=0,0,N$6/OIS!N$5*1000)</f>
        <v>2.3639788337669523</v>
      </c>
      <c r="O96" s="275">
        <f>IF(O$6=0,0,O$6/OIS!O$5*1000)</f>
        <v>2.3684475177000364</v>
      </c>
      <c r="P96" s="275">
        <f>IF(P$6=0,0,P$6/OIS!P$5*1000)</f>
        <v>2.296097974464085</v>
      </c>
      <c r="Q96" s="275">
        <f>IF(Q$6=0,0,Q$6/OIS!Q$5*1000)</f>
        <v>2.2282919997514847</v>
      </c>
    </row>
    <row r="97" spans="1:17" x14ac:dyDescent="0.25">
      <c r="A97" s="76" t="s">
        <v>82</v>
      </c>
      <c r="B97" s="274">
        <f>IF(B$7=0,0,B$7/OIS!B$5*1000)</f>
        <v>1.0728381690214068</v>
      </c>
      <c r="C97" s="274">
        <f>IF(C$7=0,0,C$7/OIS!C$5*1000)</f>
        <v>1.0843661956259483</v>
      </c>
      <c r="D97" s="274">
        <f>IF(D$7=0,0,D$7/OIS!D$5*1000)</f>
        <v>1.097132987560921</v>
      </c>
      <c r="E97" s="274">
        <f>IF(E$7=0,0,E$7/OIS!E$5*1000)</f>
        <v>1.0474196668260558</v>
      </c>
      <c r="F97" s="274">
        <f>IF(F$7=0,0,F$7/OIS!F$5*1000)</f>
        <v>1.0198182527196884</v>
      </c>
      <c r="G97" s="274">
        <f>IF(G$7=0,0,G$7/OIS!G$5*1000)</f>
        <v>0.96149281869453207</v>
      </c>
      <c r="H97" s="274">
        <f>IF(H$7=0,0,H$7/OIS!H$5*1000)</f>
        <v>0.9766569755097233</v>
      </c>
      <c r="I97" s="274">
        <f>IF(I$7=0,0,I$7/OIS!I$5*1000)</f>
        <v>0.96802648752128584</v>
      </c>
      <c r="J97" s="274">
        <f>IF(J$7=0,0,J$7/OIS!J$5*1000)</f>
        <v>1.0570681211871786</v>
      </c>
      <c r="K97" s="274">
        <f>IF(K$7=0,0,K$7/OIS!K$5*1000)</f>
        <v>1.0563264102034895</v>
      </c>
      <c r="L97" s="274">
        <f>IF(L$7=0,0,L$7/OIS!L$5*1000)</f>
        <v>1.0275487856949743</v>
      </c>
      <c r="M97" s="274">
        <f>IF(M$7=0,0,M$7/OIS!M$5*1000)</f>
        <v>1.0158806876270159</v>
      </c>
      <c r="N97" s="274">
        <f>IF(N$7=0,0,N$7/OIS!N$5*1000)</f>
        <v>1.0215156417584743</v>
      </c>
      <c r="O97" s="274">
        <f>IF(O$7=0,0,O$7/OIS!O$5*1000)</f>
        <v>0.97925820294466692</v>
      </c>
      <c r="P97" s="274">
        <f>IF(P$7=0,0,P$7/OIS!P$5*1000)</f>
        <v>0.94203561730194951</v>
      </c>
      <c r="Q97" s="274">
        <f>IF(Q$7=0,0,Q$7/OIS!Q$5*1000)</f>
        <v>0.90729433974558704</v>
      </c>
    </row>
    <row r="98" spans="1:17" x14ac:dyDescent="0.25">
      <c r="A98" s="76" t="s">
        <v>81</v>
      </c>
      <c r="B98" s="274">
        <f>IF(B$8=0,0,B$8/OIS!B$5*1000)</f>
        <v>2.6945789163792715</v>
      </c>
      <c r="C98" s="274">
        <f>IF(C$8=0,0,C$8/OIS!C$5*1000)</f>
        <v>2.6842531158396978</v>
      </c>
      <c r="D98" s="274">
        <f>IF(D$8=0,0,D$8/OIS!D$5*1000)</f>
        <v>2.5986540416579516</v>
      </c>
      <c r="E98" s="274">
        <f>IF(E$8=0,0,E$8/OIS!E$5*1000)</f>
        <v>2.6993768599118222</v>
      </c>
      <c r="F98" s="274">
        <f>IF(F$8=0,0,F$8/OIS!F$5*1000)</f>
        <v>2.7289006629959847</v>
      </c>
      <c r="G98" s="274">
        <f>IF(G$8=0,0,G$8/OIS!G$5*1000)</f>
        <v>2.5985602884972829</v>
      </c>
      <c r="H98" s="274">
        <f>IF(H$8=0,0,H$8/OIS!H$5*1000)</f>
        <v>2.8310772139957545</v>
      </c>
      <c r="I98" s="274">
        <f>IF(I$8=0,0,I$8/OIS!I$5*1000)</f>
        <v>2.806538328487945</v>
      </c>
      <c r="J98" s="274">
        <f>IF(J$8=0,0,J$8/OIS!J$5*1000)</f>
        <v>2.6998260603876725</v>
      </c>
      <c r="K98" s="274">
        <f>IF(K$8=0,0,K$8/OIS!K$5*1000)</f>
        <v>3.098173079536549</v>
      </c>
      <c r="L98" s="274">
        <f>IF(L$8=0,0,L$8/OIS!L$5*1000)</f>
        <v>2.844450199760125</v>
      </c>
      <c r="M98" s="274">
        <f>IF(M$8=0,0,M$8/OIS!M$5*1000)</f>
        <v>2.8172791009032521</v>
      </c>
      <c r="N98" s="274">
        <f>IF(N$8=0,0,N$8/OIS!N$5*1000)</f>
        <v>3.0586526533000269</v>
      </c>
      <c r="O98" s="274">
        <f>IF(O$8=0,0,O$8/OIS!O$5*1000)</f>
        <v>2.9618738474492905</v>
      </c>
      <c r="P98" s="274">
        <f>IF(P$8=0,0,P$8/OIS!P$5*1000)</f>
        <v>3.0552273305032052</v>
      </c>
      <c r="Q98" s="274">
        <f>IF(Q$8=0,0,Q$8/OIS!Q$5*1000)</f>
        <v>3.3252137255625298</v>
      </c>
    </row>
    <row r="99" spans="1:17" x14ac:dyDescent="0.25">
      <c r="A99" s="76" t="s">
        <v>80</v>
      </c>
      <c r="B99" s="274">
        <f>IF(B$9=0,0,B$9/OIS!B$5*1000)</f>
        <v>1.5372660729564371</v>
      </c>
      <c r="C99" s="274">
        <f>IF(C$9=0,0,C$9/OIS!C$5*1000)</f>
        <v>1.5667110377199531</v>
      </c>
      <c r="D99" s="274">
        <f>IF(D$9=0,0,D$9/OIS!D$5*1000)</f>
        <v>1.8197406575673047</v>
      </c>
      <c r="E99" s="274">
        <f>IF(E$9=0,0,E$9/OIS!E$5*1000)</f>
        <v>1.8944144744683251</v>
      </c>
      <c r="F99" s="274">
        <f>IF(F$9=0,0,F$9/OIS!F$5*1000)</f>
        <v>1.8698471594917825</v>
      </c>
      <c r="G99" s="274">
        <f>IF(G$9=0,0,G$9/OIS!G$5*1000)</f>
        <v>1.6959043026338132</v>
      </c>
      <c r="H99" s="274">
        <f>IF(H$9=0,0,H$9/OIS!H$5*1000)</f>
        <v>1.922011173048114</v>
      </c>
      <c r="I99" s="274">
        <f>IF(I$9=0,0,I$9/OIS!I$5*1000)</f>
        <v>1.8795245506399849</v>
      </c>
      <c r="J99" s="274">
        <f>IF(J$9=0,0,J$9/OIS!J$5*1000)</f>
        <v>1.9401996734824045</v>
      </c>
      <c r="K99" s="274">
        <f>IF(K$9=0,0,K$9/OIS!K$5*1000)</f>
        <v>2.2022542386464847</v>
      </c>
      <c r="L99" s="274">
        <f>IF(L$9=0,0,L$9/OIS!L$5*1000)</f>
        <v>1.8746525878850502</v>
      </c>
      <c r="M99" s="274">
        <f>IF(M$9=0,0,M$9/OIS!M$5*1000)</f>
        <v>1.7412896358402583</v>
      </c>
      <c r="N99" s="274">
        <f>IF(N$9=0,0,N$9/OIS!N$5*1000)</f>
        <v>2.1612929277755293</v>
      </c>
      <c r="O99" s="274">
        <f>IF(O$9=0,0,O$9/OIS!O$5*1000)</f>
        <v>2.2204832488799284</v>
      </c>
      <c r="P99" s="274">
        <f>IF(P$9=0,0,P$9/OIS!P$5*1000)</f>
        <v>2.2764737798911017</v>
      </c>
      <c r="Q99" s="274">
        <f>IF(Q$9=0,0,Q$9/OIS!Q$5*1000)</f>
        <v>2.4328304759720965</v>
      </c>
    </row>
    <row r="100" spans="1:17" x14ac:dyDescent="0.25">
      <c r="A100" s="129" t="s">
        <v>79</v>
      </c>
      <c r="B100" s="273">
        <f>IF(B$10=0,0,B$10/OIS!B$5*1000)</f>
        <v>3.0344022708528722</v>
      </c>
      <c r="C100" s="273">
        <f>IF(C$10=0,0,C$10/OIS!C$5*1000)</f>
        <v>3.1673487755630991</v>
      </c>
      <c r="D100" s="273">
        <f>IF(D$10=0,0,D$10/OIS!D$5*1000)</f>
        <v>3.9730994166383238</v>
      </c>
      <c r="E100" s="273">
        <f>IF(E$10=0,0,E$10/OIS!E$5*1000)</f>
        <v>3.7830461487471014</v>
      </c>
      <c r="F100" s="273">
        <f>IF(F$10=0,0,F$10/OIS!F$5*1000)</f>
        <v>3.5661681924541733</v>
      </c>
      <c r="G100" s="273">
        <f>IF(G$10=0,0,G$10/OIS!G$5*1000)</f>
        <v>3.1564069977014566</v>
      </c>
      <c r="H100" s="273">
        <f>IF(H$10=0,0,H$10/OIS!H$5*1000)</f>
        <v>3.3448229639936047</v>
      </c>
      <c r="I100" s="273">
        <f>IF(I$10=0,0,I$10/OIS!I$5*1000)</f>
        <v>3.2533922221816476</v>
      </c>
      <c r="J100" s="273">
        <f>IF(J$10=0,0,J$10/OIS!J$5*1000)</f>
        <v>3.928843101701919</v>
      </c>
      <c r="K100" s="273">
        <f>IF(K$10=0,0,K$10/OIS!K$5*1000)</f>
        <v>3.8492244077884603</v>
      </c>
      <c r="L100" s="273">
        <f>IF(L$10=0,0,L$10/OIS!L$5*1000)</f>
        <v>3.403158517613166</v>
      </c>
      <c r="M100" s="273">
        <f>IF(M$10=0,0,M$10/OIS!M$5*1000)</f>
        <v>3.0872529561580078</v>
      </c>
      <c r="N100" s="273">
        <f>IF(N$10=0,0,N$10/OIS!N$5*1000)</f>
        <v>3.6874500170970661</v>
      </c>
      <c r="O100" s="273">
        <f>IF(O$10=0,0,O$10/OIS!O$5*1000)</f>
        <v>3.8379394374178868</v>
      </c>
      <c r="P100" s="273">
        <f>IF(P$10=0,0,P$10/OIS!P$5*1000)</f>
        <v>3.6641309634038577</v>
      </c>
      <c r="Q100" s="273">
        <f>IF(Q$10=0,0,Q$10/OIS!Q$5*1000)</f>
        <v>3.4279144622125992</v>
      </c>
    </row>
    <row r="101" spans="1:17" x14ac:dyDescent="0.25">
      <c r="A101" s="127" t="s">
        <v>324</v>
      </c>
      <c r="B101" s="296">
        <f>IF(B$15=0,0,B$15/OIS!B$5*1000)</f>
        <v>27.082377287016062</v>
      </c>
      <c r="C101" s="296">
        <f>IF(C$15=0,0,C$15/OIS!C$5*1000)</f>
        <v>25.667832454235569</v>
      </c>
      <c r="D101" s="296">
        <f>IF(D$15=0,0,D$15/OIS!D$5*1000)</f>
        <v>8.4620926827612006</v>
      </c>
      <c r="E101" s="296">
        <f>IF(E$15=0,0,E$15/OIS!E$5*1000)</f>
        <v>2.8109962033802098</v>
      </c>
      <c r="F101" s="296">
        <f>IF(F$15=0,0,F$15/OIS!F$5*1000)</f>
        <v>2.2732930234597579</v>
      </c>
      <c r="G101" s="296">
        <f>IF(G$15=0,0,G$15/OIS!G$5*1000)</f>
        <v>3.3682305772531071</v>
      </c>
      <c r="H101" s="296">
        <f>IF(H$15=0,0,H$15/OIS!H$5*1000)</f>
        <v>8.2838049557838449</v>
      </c>
      <c r="I101" s="296">
        <f>IF(I$15=0,0,I$15/OIS!I$5*1000)</f>
        <v>6.4809632072470311</v>
      </c>
      <c r="J101" s="296">
        <f>IF(J$15=0,0,J$15/OIS!J$5*1000)</f>
        <v>22.599853826247561</v>
      </c>
      <c r="K101" s="296">
        <f>IF(K$15=0,0,K$15/OIS!K$5*1000)</f>
        <v>21.256759951320387</v>
      </c>
      <c r="L101" s="296">
        <f>IF(L$15=0,0,L$15/OIS!L$5*1000)</f>
        <v>31.262906937177309</v>
      </c>
      <c r="M101" s="296">
        <f>IF(M$15=0,0,M$15/OIS!M$5*1000)</f>
        <v>38.765982907464306</v>
      </c>
      <c r="N101" s="296">
        <f>IF(N$15=0,0,N$15/OIS!N$5*1000)</f>
        <v>22.377686517929863</v>
      </c>
      <c r="O101" s="296">
        <f>IF(O$15=0,0,O$15/OIS!O$5*1000)</f>
        <v>6.8965452569610814</v>
      </c>
      <c r="P101" s="296">
        <f>IF(P$15=0,0,P$15/OIS!P$5*1000)</f>
        <v>7.0609427262197659</v>
      </c>
      <c r="Q101" s="296">
        <f>IF(Q$15=0,0,Q$15/OIS!Q$5*1000)</f>
        <v>8.1335808056085721</v>
      </c>
    </row>
    <row r="102" spans="1:17" x14ac:dyDescent="0.25">
      <c r="A102" s="127" t="s">
        <v>323</v>
      </c>
      <c r="B102" s="296">
        <f>IF(B$26=0,0,B$26/OIS!B$5*1000)</f>
        <v>62.692652013006928</v>
      </c>
      <c r="C102" s="296">
        <f>IF(C$26=0,0,C$26/OIS!C$5*1000)</f>
        <v>64.430703403216953</v>
      </c>
      <c r="D102" s="296">
        <f>IF(D$26=0,0,D$26/OIS!D$5*1000)</f>
        <v>67.603343247863265</v>
      </c>
      <c r="E102" s="296">
        <f>IF(E$26=0,0,E$26/OIS!E$5*1000)</f>
        <v>57.987402484962473</v>
      </c>
      <c r="F102" s="296">
        <f>IF(F$26=0,0,F$26/OIS!F$5*1000)</f>
        <v>56.338468898199807</v>
      </c>
      <c r="G102" s="296">
        <f>IF(G$26=0,0,G$26/OIS!G$5*1000)</f>
        <v>44.478669605878444</v>
      </c>
      <c r="H102" s="296">
        <f>IF(H$26=0,0,H$26/OIS!H$5*1000)</f>
        <v>48.410914584476309</v>
      </c>
      <c r="I102" s="296">
        <f>IF(I$26=0,0,I$26/OIS!I$5*1000)</f>
        <v>50.179584039048748</v>
      </c>
      <c r="J102" s="296">
        <f>IF(J$26=0,0,J$26/OIS!J$5*1000)</f>
        <v>60.55114773477839</v>
      </c>
      <c r="K102" s="296">
        <f>IF(K$26=0,0,K$26/OIS!K$5*1000)</f>
        <v>63.445627805894716</v>
      </c>
      <c r="L102" s="296">
        <f>IF(L$26=0,0,L$26/OIS!L$5*1000)</f>
        <v>60.051402559651564</v>
      </c>
      <c r="M102" s="296">
        <f>IF(M$26=0,0,M$26/OIS!M$5*1000)</f>
        <v>58.960806970962501</v>
      </c>
      <c r="N102" s="296">
        <f>IF(N$26=0,0,N$26/OIS!N$5*1000)</f>
        <v>59.091329701100619</v>
      </c>
      <c r="O102" s="296">
        <f>IF(O$26=0,0,O$26/OIS!O$5*1000)</f>
        <v>50.866008756084419</v>
      </c>
      <c r="P102" s="296">
        <f>IF(P$26=0,0,P$26/OIS!P$5*1000)</f>
        <v>49.337337120739093</v>
      </c>
      <c r="Q102" s="296">
        <f>IF(Q$26=0,0,Q$26/OIS!Q$5*1000)</f>
        <v>48.451788529575438</v>
      </c>
    </row>
    <row r="103" spans="1:17" x14ac:dyDescent="0.25">
      <c r="A103" s="127" t="s">
        <v>322</v>
      </c>
      <c r="B103" s="296">
        <f>IF(B$34=0,0,B$34/OIS!B$5*1000)</f>
        <v>7.0851009260276845</v>
      </c>
      <c r="C103" s="296">
        <f>IF(C$34=0,0,C$34/OIS!C$5*1000)</f>
        <v>6.9129717263850932</v>
      </c>
      <c r="D103" s="296">
        <f>IF(D$34=0,0,D$34/OIS!D$5*1000)</f>
        <v>5.0004757985792629</v>
      </c>
      <c r="E103" s="296">
        <f>IF(E$34=0,0,E$34/OIS!E$5*1000)</f>
        <v>4.6905257973631835</v>
      </c>
      <c r="F103" s="296">
        <f>IF(F$34=0,0,F$34/OIS!F$5*1000)</f>
        <v>4.8292459212892265</v>
      </c>
      <c r="G103" s="296">
        <f>IF(G$34=0,0,G$34/OIS!G$5*1000)</f>
        <v>5.0898963463785085</v>
      </c>
      <c r="H103" s="296">
        <f>IF(H$34=0,0,H$34/OIS!H$5*1000)</f>
        <v>4.7032362514651034</v>
      </c>
      <c r="I103" s="296">
        <f>IF(I$34=0,0,I$34/OIS!I$5*1000)</f>
        <v>4.8267309725237055</v>
      </c>
      <c r="J103" s="296">
        <f>IF(J$34=0,0,J$34/OIS!J$5*1000)</f>
        <v>4.4496382834322681</v>
      </c>
      <c r="K103" s="296">
        <f>IF(K$34=0,0,K$34/OIS!K$5*1000)</f>
        <v>4.4500657409918194</v>
      </c>
      <c r="L103" s="296">
        <f>IF(L$34=0,0,L$34/OIS!L$5*1000)</f>
        <v>5.325732273158156</v>
      </c>
      <c r="M103" s="296">
        <f>IF(M$34=0,0,M$34/OIS!M$5*1000)</f>
        <v>6.0033891120126226</v>
      </c>
      <c r="N103" s="296">
        <f>IF(N$34=0,0,N$34/OIS!N$5*1000)</f>
        <v>4.3651689566933687</v>
      </c>
      <c r="O103" s="296">
        <f>IF(O$34=0,0,O$34/OIS!O$5*1000)</f>
        <v>3.3600367426346005</v>
      </c>
      <c r="P103" s="296">
        <f>IF(P$34=0,0,P$34/OIS!P$5*1000)</f>
        <v>3.2030922365975374</v>
      </c>
      <c r="Q103" s="296">
        <f>IF(Q$34=0,0,Q$34/OIS!Q$5*1000)</f>
        <v>3.1620982296022349</v>
      </c>
    </row>
    <row r="104" spans="1:17" x14ac:dyDescent="0.25">
      <c r="A104" s="127" t="s">
        <v>321</v>
      </c>
      <c r="B104" s="296">
        <f>IF(B$53=0,0,B$53/OIS!B$5*1000)</f>
        <v>3.6647073755315622</v>
      </c>
      <c r="C104" s="296">
        <f>IF(C$53=0,0,C$53/OIS!C$5*1000)</f>
        <v>3.5756750308888408</v>
      </c>
      <c r="D104" s="296">
        <f>IF(D$53=0,0,D$53/OIS!D$5*1000)</f>
        <v>2.5864529992651359</v>
      </c>
      <c r="E104" s="296">
        <f>IF(E$53=0,0,E$53/OIS!E$5*1000)</f>
        <v>2.4261340331188879</v>
      </c>
      <c r="F104" s="296">
        <f>IF(F$53=0,0,F$53/OIS!F$5*1000)</f>
        <v>2.4978858213564963</v>
      </c>
      <c r="G104" s="296">
        <f>IF(G$53=0,0,G$53/OIS!G$5*1000)</f>
        <v>2.6327050067475044</v>
      </c>
      <c r="H104" s="296">
        <f>IF(H$53=0,0,H$53/OIS!H$5*1000)</f>
        <v>2.4327084059302253</v>
      </c>
      <c r="I104" s="296">
        <f>IF(I$53=0,0,I$53/OIS!I$5*1000)</f>
        <v>2.4965849857881239</v>
      </c>
      <c r="J104" s="296">
        <f>IF(J$53=0,0,J$53/OIS!J$5*1000)</f>
        <v>2.3015370431546209</v>
      </c>
      <c r="K104" s="296">
        <f>IF(K$53=0,0,K$53/OIS!K$5*1000)</f>
        <v>2.3017581418923205</v>
      </c>
      <c r="L104" s="296">
        <f>IF(L$53=0,0,L$53/OIS!L$5*1000)</f>
        <v>2.7546891068059427</v>
      </c>
      <c r="M104" s="296">
        <f>IF(M$53=0,0,M$53/OIS!M$5*1000)</f>
        <v>3.1052012648341152</v>
      </c>
      <c r="N104" s="296">
        <f>IF(N$53=0,0,N$53/OIS!N$5*1000)</f>
        <v>2.2578460120827777</v>
      </c>
      <c r="O104" s="296">
        <f>IF(O$53=0,0,O$53/OIS!O$5*1000)</f>
        <v>1.7379500392937588</v>
      </c>
      <c r="P104" s="296">
        <f>IF(P$53=0,0,P$53/OIS!P$5*1000)</f>
        <v>1.6567718465159678</v>
      </c>
      <c r="Q104" s="296">
        <f>IF(Q$53=0,0,Q$53/OIS!Q$5*1000)</f>
        <v>1.6355680497942593</v>
      </c>
    </row>
    <row r="105" spans="1:17" x14ac:dyDescent="0.25">
      <c r="A105" s="127" t="s">
        <v>320</v>
      </c>
      <c r="B105" s="296">
        <f>IF(B$67=0,0,B$67/OIS!B$5*1000)</f>
        <v>15.532840532139168</v>
      </c>
      <c r="C105" s="296">
        <f>IF(C$67=0,0,C$67/OIS!C$5*1000)</f>
        <v>17.125039888032703</v>
      </c>
      <c r="D105" s="296">
        <f>IF(D$67=0,0,D$67/OIS!D$5*1000)</f>
        <v>25.626774153382343</v>
      </c>
      <c r="E105" s="296">
        <f>IF(E$67=0,0,E$67/OIS!E$5*1000)</f>
        <v>26.422044440805106</v>
      </c>
      <c r="F105" s="296">
        <f>IF(F$67=0,0,F$67/OIS!F$5*1000)</f>
        <v>24.356611370824631</v>
      </c>
      <c r="G105" s="296">
        <f>IF(G$67=0,0,G$67/OIS!G$5*1000)</f>
        <v>20.548596311212169</v>
      </c>
      <c r="H105" s="296">
        <f>IF(H$67=0,0,H$67/OIS!H$5*1000)</f>
        <v>23.353048344949048</v>
      </c>
      <c r="I105" s="296">
        <f>IF(I$67=0,0,I$67/OIS!I$5*1000)</f>
        <v>22.70220937167192</v>
      </c>
      <c r="J105" s="296">
        <f>IF(J$67=0,0,J$67/OIS!J$5*1000)</f>
        <v>29.389557917323881</v>
      </c>
      <c r="K105" s="296">
        <f>IF(K$67=0,0,K$67/OIS!K$5*1000)</f>
        <v>29.313822514156975</v>
      </c>
      <c r="L105" s="296">
        <f>IF(L$67=0,0,L$67/OIS!L$5*1000)</f>
        <v>23.919326482910137</v>
      </c>
      <c r="M105" s="296">
        <f>IF(M$67=0,0,M$67/OIS!M$5*1000)</f>
        <v>20.405906102864744</v>
      </c>
      <c r="N105" s="296">
        <f>IF(N$67=0,0,N$67/OIS!N$5*1000)</f>
        <v>27.292860209317798</v>
      </c>
      <c r="O105" s="296">
        <f>IF(O$67=0,0,O$67/OIS!O$5*1000)</f>
        <v>29.299133426711066</v>
      </c>
      <c r="P105" s="296">
        <f>IF(P$67=0,0,P$67/OIS!P$5*1000)</f>
        <v>27.718219211345215</v>
      </c>
      <c r="Q105" s="296">
        <f>IF(Q$67=0,0,Q$67/OIS!Q$5*1000)</f>
        <v>29.063080966827648</v>
      </c>
    </row>
    <row r="106" spans="1:17" x14ac:dyDescent="0.25">
      <c r="A106" s="72" t="s">
        <v>319</v>
      </c>
      <c r="B106" s="295">
        <f>IF(B$68=0,0,B$68/OIS!B$5*1000)</f>
        <v>29.781449542521816</v>
      </c>
      <c r="C106" s="295">
        <f>IF(C$68=0,0,C$68/OIS!C$5*1000)</f>
        <v>28.797641514722109</v>
      </c>
      <c r="D106" s="295">
        <f>IF(D$68=0,0,D$68/OIS!D$5*1000)</f>
        <v>32.679803911802587</v>
      </c>
      <c r="E106" s="295">
        <f>IF(E$68=0,0,E$68/OIS!E$5*1000)</f>
        <v>41.96701033482281</v>
      </c>
      <c r="F106" s="295">
        <f>IF(F$68=0,0,F$68/OIS!F$5*1000)</f>
        <v>43.639290316839613</v>
      </c>
      <c r="G106" s="295">
        <f>IF(G$68=0,0,G$68/OIS!G$5*1000)</f>
        <v>51.819323278203321</v>
      </c>
      <c r="H106" s="295">
        <f>IF(H$68=0,0,H$68/OIS!H$5*1000)</f>
        <v>42.321338384747882</v>
      </c>
      <c r="I106" s="295">
        <f>IF(I$68=0,0,I$68/OIS!I$5*1000)</f>
        <v>42.151150858806844</v>
      </c>
      <c r="J106" s="295">
        <f>IF(J$68=0,0,J$68/OIS!J$5*1000)</f>
        <v>17.337828902117256</v>
      </c>
      <c r="K106" s="295">
        <f>IF(K$68=0,0,K$68/OIS!K$5*1000)</f>
        <v>17.639380240143556</v>
      </c>
      <c r="L106" s="295">
        <f>IF(L$68=0,0,L$68/OIS!L$5*1000)</f>
        <v>13.39932031582754</v>
      </c>
      <c r="M106" s="295">
        <f>IF(M$68=0,0,M$68/OIS!M$5*1000)</f>
        <v>10.064845086869608</v>
      </c>
      <c r="N106" s="295">
        <f>IF(N$68=0,0,N$68/OIS!N$5*1000)</f>
        <v>18.930203006365218</v>
      </c>
      <c r="O106" s="295">
        <f>IF(O$68=0,0,O$68/OIS!O$5*1000)</f>
        <v>34.368002374649883</v>
      </c>
      <c r="P106" s="295">
        <f>IF(P$68=0,0,P$68/OIS!P$5*1000)</f>
        <v>33.616718557346836</v>
      </c>
      <c r="Q106" s="295">
        <f>IF(Q$68=0,0,Q$68/OIS!Q$5*1000)</f>
        <v>29.629190072448214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1239.4692011088132</v>
      </c>
      <c r="C5" s="96">
        <v>1337.0739586741188</v>
      </c>
      <c r="D5" s="96">
        <v>1168.2033626429684</v>
      </c>
      <c r="E5" s="96">
        <v>1203.7663024295914</v>
      </c>
      <c r="F5" s="96">
        <v>1246.828050050432</v>
      </c>
      <c r="G5" s="96">
        <v>1421.0725037504321</v>
      </c>
      <c r="H5" s="96">
        <v>1175.3565708718615</v>
      </c>
      <c r="I5" s="96">
        <v>1097.2599575082336</v>
      </c>
      <c r="J5" s="96">
        <v>913.58373015096026</v>
      </c>
      <c r="K5" s="96">
        <v>736.76353082430001</v>
      </c>
      <c r="L5" s="96">
        <v>941.15130466439837</v>
      </c>
      <c r="M5" s="96">
        <v>1004.1064313268736</v>
      </c>
      <c r="N5" s="96">
        <v>764.08082439096211</v>
      </c>
      <c r="O5" s="96">
        <v>790.79093369878274</v>
      </c>
      <c r="P5" s="96">
        <v>751.29760392529522</v>
      </c>
      <c r="Q5" s="96">
        <v>807.4427257850466</v>
      </c>
    </row>
    <row r="6" spans="1:17" x14ac:dyDescent="0.25">
      <c r="A6" s="132" t="s">
        <v>83</v>
      </c>
      <c r="B6" s="160">
        <v>22.561483940635341</v>
      </c>
      <c r="C6" s="160">
        <v>24.911712120760843</v>
      </c>
      <c r="D6" s="160">
        <v>24.500962942108465</v>
      </c>
      <c r="E6" s="160">
        <v>24.361266833921086</v>
      </c>
      <c r="F6" s="160">
        <v>24.523651708033817</v>
      </c>
      <c r="G6" s="160">
        <v>25.66611269922344</v>
      </c>
      <c r="H6" s="160">
        <v>22.638919647281693</v>
      </c>
      <c r="I6" s="160">
        <v>20.936980064190319</v>
      </c>
      <c r="J6" s="160">
        <v>19.739126629213782</v>
      </c>
      <c r="K6" s="160">
        <v>16.085092300008615</v>
      </c>
      <c r="L6" s="160">
        <v>18.872973759726733</v>
      </c>
      <c r="M6" s="160">
        <v>19.106480371634238</v>
      </c>
      <c r="N6" s="160">
        <v>16.109856330426286</v>
      </c>
      <c r="O6" s="160">
        <v>16.899535137939651</v>
      </c>
      <c r="P6" s="160">
        <v>15.949017567577963</v>
      </c>
      <c r="Q6" s="160">
        <v>17.046513936326505</v>
      </c>
    </row>
    <row r="7" spans="1:17" x14ac:dyDescent="0.25">
      <c r="A7" s="76" t="s">
        <v>82</v>
      </c>
      <c r="B7" s="159">
        <v>2.9567983214274403</v>
      </c>
      <c r="C7" s="159">
        <v>3.2239117694423642</v>
      </c>
      <c r="D7" s="159">
        <v>2.868007938263577</v>
      </c>
      <c r="E7" s="159">
        <v>2.8214056373413241</v>
      </c>
      <c r="F7" s="159">
        <v>2.8713230220425832</v>
      </c>
      <c r="G7" s="159">
        <v>3.0965179253249833</v>
      </c>
      <c r="H7" s="159">
        <v>2.6441089563743807</v>
      </c>
      <c r="I7" s="159">
        <v>2.4681110709543543</v>
      </c>
      <c r="J7" s="159">
        <v>2.2550867013767961</v>
      </c>
      <c r="K7" s="159">
        <v>1.8173483044649603</v>
      </c>
      <c r="L7" s="159">
        <v>2.2582593158003235</v>
      </c>
      <c r="M7" s="159">
        <v>2.381959453510297</v>
      </c>
      <c r="N7" s="159">
        <v>1.8226204264934973</v>
      </c>
      <c r="O7" s="159">
        <v>1.8294112248143677</v>
      </c>
      <c r="P7" s="159">
        <v>1.7132233020327068</v>
      </c>
      <c r="Q7" s="159">
        <v>1.8172505410013273</v>
      </c>
    </row>
    <row r="8" spans="1:17" x14ac:dyDescent="0.25">
      <c r="A8" s="76" t="s">
        <v>81</v>
      </c>
      <c r="B8" s="159">
        <v>40.724231727483485</v>
      </c>
      <c r="C8" s="159">
        <v>43.762804871316902</v>
      </c>
      <c r="D8" s="159">
        <v>37.251524230765277</v>
      </c>
      <c r="E8" s="159">
        <v>39.873359849350322</v>
      </c>
      <c r="F8" s="159">
        <v>42.132914804431842</v>
      </c>
      <c r="G8" s="159">
        <v>45.891775112394804</v>
      </c>
      <c r="H8" s="159">
        <v>42.030398850149702</v>
      </c>
      <c r="I8" s="159">
        <v>39.239452842652923</v>
      </c>
      <c r="J8" s="159">
        <v>31.584249319412301</v>
      </c>
      <c r="K8" s="159">
        <v>29.229421089379311</v>
      </c>
      <c r="L8" s="159">
        <v>34.280267376840889</v>
      </c>
      <c r="M8" s="159">
        <v>36.223969523507215</v>
      </c>
      <c r="N8" s="159">
        <v>29.926496610941751</v>
      </c>
      <c r="O8" s="159">
        <v>30.342767145941398</v>
      </c>
      <c r="P8" s="159">
        <v>30.469454969467101</v>
      </c>
      <c r="Q8" s="159">
        <v>36.522514968416068</v>
      </c>
    </row>
    <row r="9" spans="1:17" x14ac:dyDescent="0.25">
      <c r="A9" s="76" t="s">
        <v>80</v>
      </c>
      <c r="B9" s="159">
        <v>16.263531264818191</v>
      </c>
      <c r="C9" s="159">
        <v>17.880283490025715</v>
      </c>
      <c r="D9" s="159">
        <v>18.260341441359358</v>
      </c>
      <c r="E9" s="159">
        <v>19.588362327292643</v>
      </c>
      <c r="F9" s="159">
        <v>20.208947748481314</v>
      </c>
      <c r="G9" s="159">
        <v>20.965596115724242</v>
      </c>
      <c r="H9" s="159">
        <v>19.974297712565349</v>
      </c>
      <c r="I9" s="159">
        <v>18.395168988725473</v>
      </c>
      <c r="J9" s="159">
        <v>15.888577439222942</v>
      </c>
      <c r="K9" s="159">
        <v>14.54406497949169</v>
      </c>
      <c r="L9" s="159">
        <v>15.815046584108391</v>
      </c>
      <c r="M9" s="159">
        <v>15.672598031704799</v>
      </c>
      <c r="N9" s="159">
        <v>14.802775892147116</v>
      </c>
      <c r="O9" s="159">
        <v>15.923551697380296</v>
      </c>
      <c r="P9" s="159">
        <v>15.892331725312156</v>
      </c>
      <c r="Q9" s="159">
        <v>18.704959515198365</v>
      </c>
    </row>
    <row r="10" spans="1:17" x14ac:dyDescent="0.25">
      <c r="A10" s="129" t="s">
        <v>79</v>
      </c>
      <c r="B10" s="158">
        <v>48.053442178824241</v>
      </c>
      <c r="C10" s="158">
        <v>54.0255351145763</v>
      </c>
      <c r="D10" s="158">
        <v>59.03015736509348</v>
      </c>
      <c r="E10" s="158">
        <v>57.906464432042817</v>
      </c>
      <c r="F10" s="158">
        <v>57.122561092667752</v>
      </c>
      <c r="G10" s="158">
        <v>57.98585443575061</v>
      </c>
      <c r="H10" s="158">
        <v>51.547554504233517</v>
      </c>
      <c r="I10" s="158">
        <v>47.255906759481469</v>
      </c>
      <c r="J10" s="158">
        <v>47.578788355823065</v>
      </c>
      <c r="K10" s="158">
        <v>37.602113396842412</v>
      </c>
      <c r="L10" s="158">
        <v>42.644470277962817</v>
      </c>
      <c r="M10" s="158">
        <v>41.433640105105894</v>
      </c>
      <c r="N10" s="158">
        <v>37.370290226559895</v>
      </c>
      <c r="O10" s="158">
        <v>40.597772902252203</v>
      </c>
      <c r="P10" s="158">
        <v>37.736344432702346</v>
      </c>
      <c r="Q10" s="158">
        <v>38.901573762456891</v>
      </c>
    </row>
    <row r="11" spans="1:17" x14ac:dyDescent="0.25">
      <c r="A11" s="92" t="s">
        <v>125</v>
      </c>
      <c r="B11" s="91">
        <v>8.2166108791244543</v>
      </c>
      <c r="C11" s="91">
        <v>9.2519897930500097</v>
      </c>
      <c r="D11" s="91">
        <v>10.204285170111671</v>
      </c>
      <c r="E11" s="91">
        <v>10.011946577709542</v>
      </c>
      <c r="F11" s="91">
        <v>9.8649110418277122</v>
      </c>
      <c r="G11" s="91">
        <v>9.9796863457164005</v>
      </c>
      <c r="H11" s="91">
        <v>8.886030204111016</v>
      </c>
      <c r="I11" s="91">
        <v>8.1387376481050371</v>
      </c>
      <c r="J11" s="91">
        <v>8.223776955746775</v>
      </c>
      <c r="K11" s="91">
        <v>6.4953713137451707</v>
      </c>
      <c r="L11" s="91">
        <v>7.3350245628140254</v>
      </c>
      <c r="M11" s="91">
        <v>7.0961639616632644</v>
      </c>
      <c r="N11" s="91">
        <v>6.4429138161806696</v>
      </c>
      <c r="O11" s="91">
        <v>7.0175873860771976</v>
      </c>
      <c r="P11" s="91">
        <v>6.5003966780884284</v>
      </c>
      <c r="Q11" s="91">
        <v>6.6922225720550248</v>
      </c>
    </row>
    <row r="12" spans="1:17" x14ac:dyDescent="0.25">
      <c r="A12" s="92" t="s">
        <v>26</v>
      </c>
      <c r="B12" s="91">
        <v>22.746983074640887</v>
      </c>
      <c r="C12" s="91">
        <v>25.951305621587927</v>
      </c>
      <c r="D12" s="91">
        <v>30.883127661524178</v>
      </c>
      <c r="E12" s="91">
        <v>30.345913522613365</v>
      </c>
      <c r="F12" s="91">
        <v>29.629894427467395</v>
      </c>
      <c r="G12" s="91">
        <v>29.366243665149213</v>
      </c>
      <c r="H12" s="91">
        <v>26.59362629030187</v>
      </c>
      <c r="I12" s="91">
        <v>24.207128320730291</v>
      </c>
      <c r="J12" s="91">
        <v>25.153100337506476</v>
      </c>
      <c r="K12" s="91">
        <v>19.833156768197927</v>
      </c>
      <c r="L12" s="91">
        <v>21.677646673113404</v>
      </c>
      <c r="M12" s="91">
        <v>20.328330014181219</v>
      </c>
      <c r="N12" s="91">
        <v>19.644200068811028</v>
      </c>
      <c r="O12" s="91">
        <v>21.922236123186106</v>
      </c>
      <c r="P12" s="91">
        <v>20.340440276151902</v>
      </c>
      <c r="Q12" s="91">
        <v>20.870464068257039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4.9019115293528578E-2</v>
      </c>
      <c r="H13" s="91">
        <v>6.953166506548597E-2</v>
      </c>
      <c r="I13" s="91">
        <v>7.014276905189068E-2</v>
      </c>
      <c r="J13" s="91">
        <v>7.0489899210631812E-2</v>
      </c>
      <c r="K13" s="91">
        <v>7.048285022070952E-2</v>
      </c>
      <c r="L13" s="91">
        <v>8.4181186423341922E-2</v>
      </c>
      <c r="M13" s="91">
        <v>0.10101737530864756</v>
      </c>
      <c r="N13" s="91">
        <v>0.13468962473898299</v>
      </c>
      <c r="O13" s="91">
        <v>0.17032755773265526</v>
      </c>
      <c r="P13" s="91">
        <v>0.2966991688051035</v>
      </c>
      <c r="Q13" s="91">
        <v>0.33981426264861347</v>
      </c>
    </row>
    <row r="14" spans="1:17" x14ac:dyDescent="0.25">
      <c r="A14" s="92" t="s">
        <v>21</v>
      </c>
      <c r="B14" s="157">
        <v>17.089848225058901</v>
      </c>
      <c r="C14" s="157">
        <v>18.822239699938365</v>
      </c>
      <c r="D14" s="157">
        <v>17.942744533457635</v>
      </c>
      <c r="E14" s="157">
        <v>17.548604331719908</v>
      </c>
      <c r="F14" s="157">
        <v>17.627755623372646</v>
      </c>
      <c r="G14" s="157">
        <v>18.590905309591466</v>
      </c>
      <c r="H14" s="157">
        <v>15.99836634475515</v>
      </c>
      <c r="I14" s="157">
        <v>14.839898021594253</v>
      </c>
      <c r="J14" s="157">
        <v>14.13142116335918</v>
      </c>
      <c r="K14" s="157">
        <v>11.203102464678604</v>
      </c>
      <c r="L14" s="157">
        <v>13.547617855612048</v>
      </c>
      <c r="M14" s="157">
        <v>13.908128753952763</v>
      </c>
      <c r="N14" s="157">
        <v>11.148486716829213</v>
      </c>
      <c r="O14" s="157">
        <v>11.487621835256244</v>
      </c>
      <c r="P14" s="157">
        <v>10.598808309656908</v>
      </c>
      <c r="Q14" s="157">
        <v>10.999072859496213</v>
      </c>
    </row>
    <row r="15" spans="1:17" x14ac:dyDescent="0.25">
      <c r="A15" s="156" t="s">
        <v>324</v>
      </c>
      <c r="B15" s="204">
        <v>220.85580056483883</v>
      </c>
      <c r="C15" s="204">
        <v>227.26171441839185</v>
      </c>
      <c r="D15" s="204">
        <v>66.477359718812906</v>
      </c>
      <c r="E15" s="204">
        <v>22.726547921949138</v>
      </c>
      <c r="F15" s="204">
        <v>19.212164496895401</v>
      </c>
      <c r="G15" s="204">
        <v>31.963924580656325</v>
      </c>
      <c r="H15" s="204">
        <v>66.734780556702063</v>
      </c>
      <c r="I15" s="204">
        <v>49.261140649704537</v>
      </c>
      <c r="J15" s="204">
        <v>154.76147610008593</v>
      </c>
      <c r="K15" s="204">
        <v>109.31171346291731</v>
      </c>
      <c r="L15" s="204">
        <v>223.06278646651683</v>
      </c>
      <c r="M15" s="204">
        <v>296.38851151696696</v>
      </c>
      <c r="N15" s="204">
        <v>130.87638372771991</v>
      </c>
      <c r="O15" s="204">
        <v>42.189228371769438</v>
      </c>
      <c r="P15" s="204">
        <v>43.706363728794543</v>
      </c>
      <c r="Q15" s="204">
        <v>56.267259669926219</v>
      </c>
    </row>
    <row r="16" spans="1:17" x14ac:dyDescent="0.25">
      <c r="A16" s="88" t="s">
        <v>33</v>
      </c>
      <c r="B16" s="87">
        <v>125.49070754948242</v>
      </c>
      <c r="C16" s="87">
        <v>81.036829972839143</v>
      </c>
      <c r="D16" s="87">
        <v>0.23618692253200543</v>
      </c>
      <c r="E16" s="87">
        <v>8.4123184820723132E-2</v>
      </c>
      <c r="F16" s="87">
        <v>2.4624669806283327E-2</v>
      </c>
      <c r="G16" s="87">
        <v>9.5639053868092419E-3</v>
      </c>
      <c r="H16" s="87">
        <v>4.3481902938195732E-2</v>
      </c>
      <c r="I16" s="87">
        <v>4.4119004319306959E-2</v>
      </c>
      <c r="J16" s="87">
        <v>7.9291639179514286</v>
      </c>
      <c r="K16" s="87">
        <v>1.3897687918203065</v>
      </c>
      <c r="L16" s="87">
        <v>6.2342919656018747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1.9424028704006651E-14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3.7604402288012229</v>
      </c>
      <c r="C19" s="87">
        <v>1.6646396849703271</v>
      </c>
      <c r="D19" s="87">
        <v>2.39578509045684E-3</v>
      </c>
      <c r="E19" s="87">
        <v>4.2167149892608155E-3</v>
      </c>
      <c r="F19" s="87">
        <v>1.1646274673961798E-3</v>
      </c>
      <c r="G19" s="87">
        <v>5.4046540613608273E-4</v>
      </c>
      <c r="H19" s="87">
        <v>2.0469977261528341E-3</v>
      </c>
      <c r="I19" s="87">
        <v>1.7463900325988119E-3</v>
      </c>
      <c r="J19" s="87">
        <v>3.0336946852571258</v>
      </c>
      <c r="K19" s="87">
        <v>1.8294536726328178E-2</v>
      </c>
      <c r="L19" s="87">
        <v>2.4980640047439522</v>
      </c>
      <c r="M19" s="87">
        <v>1.6709733843641634</v>
      </c>
      <c r="N19" s="87">
        <v>9.03998395825747E-4</v>
      </c>
      <c r="O19" s="87">
        <v>1.4616565720124683</v>
      </c>
      <c r="P19" s="87">
        <v>0.49604006774145915</v>
      </c>
      <c r="Q19" s="87">
        <v>0.34256514031059276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0.16787236981004344</v>
      </c>
      <c r="F20" s="87">
        <v>5.6912079056797085E-2</v>
      </c>
      <c r="G20" s="87">
        <v>2.7834623762982118E-2</v>
      </c>
      <c r="H20" s="87">
        <v>7.6201479738244801E-2</v>
      </c>
      <c r="I20" s="87">
        <v>7.7716402800673504E-2</v>
      </c>
      <c r="J20" s="87">
        <v>7.4613158800932533</v>
      </c>
      <c r="K20" s="87">
        <v>1.4306317066121805</v>
      </c>
      <c r="L20" s="87">
        <v>3.7843492920086841</v>
      </c>
      <c r="M20" s="87">
        <v>4.1113702889833972</v>
      </c>
      <c r="N20" s="87">
        <v>0.26018177825808081</v>
      </c>
      <c r="O20" s="87">
        <v>3.7674141688830014</v>
      </c>
      <c r="P20" s="87">
        <v>2.0894000518851361</v>
      </c>
      <c r="Q20" s="87">
        <v>3.0507170666620755</v>
      </c>
    </row>
    <row r="21" spans="1:17" x14ac:dyDescent="0.25">
      <c r="A21" s="88" t="s">
        <v>28</v>
      </c>
      <c r="B21" s="87">
        <v>70.038261481586233</v>
      </c>
      <c r="C21" s="87">
        <v>127.77616304798079</v>
      </c>
      <c r="D21" s="87">
        <v>65.387698030671103</v>
      </c>
      <c r="E21" s="87">
        <v>22.441611876247546</v>
      </c>
      <c r="F21" s="87">
        <v>19.119968179619956</v>
      </c>
      <c r="G21" s="87">
        <v>11.315080142886305</v>
      </c>
      <c r="H21" s="87">
        <v>46.456048244229294</v>
      </c>
      <c r="I21" s="87">
        <v>37.429645539387863</v>
      </c>
      <c r="J21" s="87">
        <v>42.278278558411074</v>
      </c>
      <c r="K21" s="87">
        <v>91.484330641463202</v>
      </c>
      <c r="L21" s="87">
        <v>65.081065948736622</v>
      </c>
      <c r="M21" s="87">
        <v>121.99812891578823</v>
      </c>
      <c r="N21" s="87">
        <v>56.199523024245629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12.891706977007372</v>
      </c>
      <c r="C22" s="87">
        <v>9.1345364347262326</v>
      </c>
      <c r="D22" s="87">
        <v>2.9226670839550734E-2</v>
      </c>
      <c r="E22" s="87">
        <v>2.8723776081564144E-2</v>
      </c>
      <c r="F22" s="87">
        <v>9.4949409449687112E-3</v>
      </c>
      <c r="G22" s="87">
        <v>4.3411861883963423E-3</v>
      </c>
      <c r="H22" s="87">
        <v>1.3609863225045215E-2</v>
      </c>
      <c r="I22" s="87">
        <v>1.4211669950177286E-2</v>
      </c>
      <c r="J22" s="87">
        <v>80.059405706446029</v>
      </c>
      <c r="K22" s="87">
        <v>0.35398651519071084</v>
      </c>
      <c r="L22" s="87">
        <v>130.32066981698273</v>
      </c>
      <c r="M22" s="87">
        <v>78.784763687458153</v>
      </c>
      <c r="N22" s="87">
        <v>3.2952351324825477E-2</v>
      </c>
      <c r="O22" s="87">
        <v>27.83815654291249</v>
      </c>
      <c r="P22" s="87">
        <v>8.4880310546152664</v>
      </c>
      <c r="Q22" s="87">
        <v>10.033840403279042</v>
      </c>
    </row>
    <row r="23" spans="1:17" x14ac:dyDescent="0.25">
      <c r="A23" s="88" t="s">
        <v>25</v>
      </c>
      <c r="B23" s="87">
        <v>8.6746843279615788</v>
      </c>
      <c r="C23" s="87">
        <v>7.649545277875335</v>
      </c>
      <c r="D23" s="87">
        <v>0.8218523096797935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20.606564257025695</v>
      </c>
      <c r="H24" s="87">
        <v>20.143392068845131</v>
      </c>
      <c r="I24" s="87">
        <v>11.693701643213915</v>
      </c>
      <c r="J24" s="87">
        <v>13.99961735192699</v>
      </c>
      <c r="K24" s="87">
        <v>14.634701271104568</v>
      </c>
      <c r="L24" s="87">
        <v>15.144345438442977</v>
      </c>
      <c r="M24" s="87">
        <v>16.53164464067407</v>
      </c>
      <c r="N24" s="87">
        <v>12.233257636815843</v>
      </c>
      <c r="O24" s="87">
        <v>9.1220010879614808</v>
      </c>
      <c r="P24" s="87">
        <v>9.22413389428519</v>
      </c>
      <c r="Q24" s="87">
        <v>8.4778964558564898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73.291630599698948</v>
      </c>
      <c r="N25" s="87">
        <v>62.149564938679703</v>
      </c>
      <c r="O25" s="87">
        <v>0</v>
      </c>
      <c r="P25" s="87">
        <v>23.408758660267491</v>
      </c>
      <c r="Q25" s="87">
        <v>34.362240603818016</v>
      </c>
    </row>
    <row r="26" spans="1:17" x14ac:dyDescent="0.25">
      <c r="A26" s="156" t="s">
        <v>323</v>
      </c>
      <c r="B26" s="204">
        <v>339.51713091514756</v>
      </c>
      <c r="C26" s="204">
        <v>375.47859299171444</v>
      </c>
      <c r="D26" s="204">
        <v>360.55276398651921</v>
      </c>
      <c r="E26" s="204">
        <v>316.24548440053883</v>
      </c>
      <c r="F26" s="204">
        <v>323.06105820342952</v>
      </c>
      <c r="G26" s="204">
        <v>292.30333064987707</v>
      </c>
      <c r="H26" s="204">
        <v>265.02626682913603</v>
      </c>
      <c r="I26" s="204">
        <v>260.80128114353602</v>
      </c>
      <c r="J26" s="204">
        <v>268.03113677224616</v>
      </c>
      <c r="K26" s="204">
        <v>225.69867527003007</v>
      </c>
      <c r="L26" s="204">
        <v>277.7041391430721</v>
      </c>
      <c r="M26" s="204">
        <v>290.95933984319811</v>
      </c>
      <c r="N26" s="204">
        <v>220.12597023680169</v>
      </c>
      <c r="O26" s="204">
        <v>197.70322150470011</v>
      </c>
      <c r="P26" s="204">
        <v>187.09250321681125</v>
      </c>
      <c r="Q26" s="204">
        <v>202.16549091785663</v>
      </c>
    </row>
    <row r="27" spans="1:17" x14ac:dyDescent="0.25">
      <c r="A27" s="152" t="s">
        <v>332</v>
      </c>
      <c r="B27" s="151">
        <v>314.71312611901351</v>
      </c>
      <c r="C27" s="151">
        <v>349.37139655315571</v>
      </c>
      <c r="D27" s="151">
        <v>343.94845966672949</v>
      </c>
      <c r="E27" s="151">
        <v>300.19623915998039</v>
      </c>
      <c r="F27" s="151">
        <v>305.78968482745478</v>
      </c>
      <c r="G27" s="151">
        <v>271.48121901256161</v>
      </c>
      <c r="H27" s="151">
        <v>248.85208338407358</v>
      </c>
      <c r="I27" s="151">
        <v>245.16912690826143</v>
      </c>
      <c r="J27" s="151">
        <v>255.97319297845684</v>
      </c>
      <c r="K27" s="151">
        <v>215.97356044558802</v>
      </c>
      <c r="L27" s="151">
        <v>262.83660414663166</v>
      </c>
      <c r="M27" s="151">
        <v>273.07897268810621</v>
      </c>
      <c r="N27" s="151">
        <v>210.23268457972569</v>
      </c>
      <c r="O27" s="151">
        <v>189.72976872377021</v>
      </c>
      <c r="P27" s="151">
        <v>179.69296916429832</v>
      </c>
      <c r="Q27" s="151">
        <v>194.12041324910456</v>
      </c>
    </row>
    <row r="28" spans="1:17" x14ac:dyDescent="0.25">
      <c r="A28" s="154" t="s">
        <v>33</v>
      </c>
      <c r="B28" s="83">
        <v>90.095791544141591</v>
      </c>
      <c r="C28" s="83">
        <v>110.97841505975799</v>
      </c>
      <c r="D28" s="83">
        <v>1.6567885472214259</v>
      </c>
      <c r="E28" s="83">
        <v>3.5017060175706183</v>
      </c>
      <c r="F28" s="83">
        <v>2.7296870570767333</v>
      </c>
      <c r="G28" s="83">
        <v>2.354682362186503</v>
      </c>
      <c r="H28" s="83">
        <v>2.5190262703956661</v>
      </c>
      <c r="I28" s="83">
        <v>3.6181504539470732</v>
      </c>
      <c r="J28" s="83">
        <v>0</v>
      </c>
      <c r="K28" s="83">
        <v>2.8969542344520258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23.276474224479216</v>
      </c>
      <c r="C29" s="83">
        <v>12.388730296790802</v>
      </c>
      <c r="D29" s="83">
        <v>12.42215093425505</v>
      </c>
      <c r="E29" s="83">
        <v>8.153124055852345</v>
      </c>
      <c r="F29" s="83">
        <v>10.56626017736483</v>
      </c>
      <c r="G29" s="83">
        <v>9.5492486846566198</v>
      </c>
      <c r="H29" s="83">
        <v>11.848726508921914</v>
      </c>
      <c r="I29" s="83">
        <v>10.705691615467416</v>
      </c>
      <c r="J29" s="83">
        <v>10.942446495080734</v>
      </c>
      <c r="K29" s="83">
        <v>7.8099142286029481</v>
      </c>
      <c r="L29" s="83">
        <v>7.8248118494231509</v>
      </c>
      <c r="M29" s="83">
        <v>8.2485730100554662</v>
      </c>
      <c r="N29" s="83">
        <v>7.0965268518776847</v>
      </c>
      <c r="O29" s="83">
        <v>7.5658925484751451</v>
      </c>
      <c r="P29" s="83">
        <v>5.1537834013836701</v>
      </c>
      <c r="Q29" s="83">
        <v>9.7945395444658114</v>
      </c>
    </row>
    <row r="30" spans="1:17" x14ac:dyDescent="0.25">
      <c r="A30" s="154" t="s">
        <v>125</v>
      </c>
      <c r="B30" s="83">
        <v>98.863878426227629</v>
      </c>
      <c r="C30" s="83">
        <v>133.8921234522532</v>
      </c>
      <c r="D30" s="83">
        <v>190.34005556154219</v>
      </c>
      <c r="E30" s="83">
        <v>183.81929269394652</v>
      </c>
      <c r="F30" s="83">
        <v>167.49558680082384</v>
      </c>
      <c r="G30" s="83">
        <v>149.33603156981678</v>
      </c>
      <c r="H30" s="83">
        <v>160.46729705397095</v>
      </c>
      <c r="I30" s="83">
        <v>126.89334111333093</v>
      </c>
      <c r="J30" s="83">
        <v>83.552284105981002</v>
      </c>
      <c r="K30" s="83">
        <v>67.663452140235663</v>
      </c>
      <c r="L30" s="83">
        <v>47.364683763968777</v>
      </c>
      <c r="M30" s="83">
        <v>55.606581061275108</v>
      </c>
      <c r="N30" s="83">
        <v>49.238400725698433</v>
      </c>
      <c r="O30" s="83">
        <v>54.412582318570962</v>
      </c>
      <c r="P30" s="83">
        <v>47.943433311522547</v>
      </c>
      <c r="Q30" s="83">
        <v>50.498484256644431</v>
      </c>
    </row>
    <row r="31" spans="1:17" x14ac:dyDescent="0.25">
      <c r="A31" s="154" t="s">
        <v>29</v>
      </c>
      <c r="B31" s="83">
        <v>20.251556844396585</v>
      </c>
      <c r="C31" s="83">
        <v>7.1249160429517042</v>
      </c>
      <c r="D31" s="83">
        <v>0.75096004490819412</v>
      </c>
      <c r="E31" s="83">
        <v>8.315043295216114</v>
      </c>
      <c r="F31" s="83">
        <v>7.4884452762676297</v>
      </c>
      <c r="G31" s="83">
        <v>10.69747039300095</v>
      </c>
      <c r="H31" s="83">
        <v>7.0275954979524693</v>
      </c>
      <c r="I31" s="83">
        <v>7.978307089738232</v>
      </c>
      <c r="J31" s="83">
        <v>1.7706077304132783</v>
      </c>
      <c r="K31" s="83">
        <v>4.4516708497442359</v>
      </c>
      <c r="L31" s="83">
        <v>2.1661525240745472</v>
      </c>
      <c r="M31" s="83">
        <v>1.57538679266554</v>
      </c>
      <c r="N31" s="83">
        <v>3.7438979049708552</v>
      </c>
      <c r="O31" s="83">
        <v>0.79695746444335092</v>
      </c>
      <c r="P31" s="83">
        <v>0.81654143157157055</v>
      </c>
      <c r="Q31" s="83">
        <v>0.62756667601714944</v>
      </c>
    </row>
    <row r="32" spans="1:17" x14ac:dyDescent="0.25">
      <c r="A32" s="154" t="s">
        <v>26</v>
      </c>
      <c r="B32" s="83">
        <v>82.225425079768456</v>
      </c>
      <c r="C32" s="83">
        <v>84.987211701401947</v>
      </c>
      <c r="D32" s="83">
        <v>138.77850457880263</v>
      </c>
      <c r="E32" s="83">
        <v>96.407073097394814</v>
      </c>
      <c r="F32" s="83">
        <v>117.50970551592174</v>
      </c>
      <c r="G32" s="83">
        <v>99.543786002900745</v>
      </c>
      <c r="H32" s="83">
        <v>66.989438052832568</v>
      </c>
      <c r="I32" s="83">
        <v>95.973636635777765</v>
      </c>
      <c r="J32" s="83">
        <v>159.70785464698184</v>
      </c>
      <c r="K32" s="83">
        <v>133.15156899255317</v>
      </c>
      <c r="L32" s="83">
        <v>205.48095600916517</v>
      </c>
      <c r="M32" s="83">
        <v>207.64843182411011</v>
      </c>
      <c r="N32" s="83">
        <v>150.1538590971787</v>
      </c>
      <c r="O32" s="83">
        <v>126.95433639228074</v>
      </c>
      <c r="P32" s="83">
        <v>125.77921101982052</v>
      </c>
      <c r="Q32" s="83">
        <v>133.19982277197715</v>
      </c>
    </row>
    <row r="33" spans="1:17" x14ac:dyDescent="0.25">
      <c r="A33" s="152" t="s">
        <v>331</v>
      </c>
      <c r="B33" s="151">
        <v>24.804004796134041</v>
      </c>
      <c r="C33" s="151">
        <v>26.107196438558727</v>
      </c>
      <c r="D33" s="151">
        <v>16.604304319789723</v>
      </c>
      <c r="E33" s="151">
        <v>16.049245240558459</v>
      </c>
      <c r="F33" s="151">
        <v>17.271373375974719</v>
      </c>
      <c r="G33" s="151">
        <v>20.822111637315469</v>
      </c>
      <c r="H33" s="151">
        <v>16.174183445062464</v>
      </c>
      <c r="I33" s="151">
        <v>15.632154235274569</v>
      </c>
      <c r="J33" s="151">
        <v>12.057943793789313</v>
      </c>
      <c r="K33" s="151">
        <v>9.7251148244420413</v>
      </c>
      <c r="L33" s="151">
        <v>14.867534996440423</v>
      </c>
      <c r="M33" s="151">
        <v>17.880367155091907</v>
      </c>
      <c r="N33" s="151">
        <v>9.8932856570760102</v>
      </c>
      <c r="O33" s="151">
        <v>7.9734527809299118</v>
      </c>
      <c r="P33" s="151">
        <v>7.3995340525129469</v>
      </c>
      <c r="Q33" s="151">
        <v>8.0450776687520715</v>
      </c>
    </row>
    <row r="34" spans="1:17" x14ac:dyDescent="0.25">
      <c r="A34" s="156" t="s">
        <v>322</v>
      </c>
      <c r="B34" s="204">
        <v>39.209870589912761</v>
      </c>
      <c r="C34" s="204">
        <v>41.197553688369318</v>
      </c>
      <c r="D34" s="204">
        <v>27.776651322434766</v>
      </c>
      <c r="E34" s="204">
        <v>26.557458655735179</v>
      </c>
      <c r="F34" s="204">
        <v>28.666015275624339</v>
      </c>
      <c r="G34" s="204">
        <v>34.448793058044785</v>
      </c>
      <c r="H34" s="204">
        <v>26.794765987864345</v>
      </c>
      <c r="I34" s="204">
        <v>25.888134144573009</v>
      </c>
      <c r="J34" s="204">
        <v>20.802966368663238</v>
      </c>
      <c r="K34" s="204">
        <v>16.183051542448307</v>
      </c>
      <c r="L34" s="204">
        <v>25.843970608454509</v>
      </c>
      <c r="M34" s="204">
        <v>31.124473914986204</v>
      </c>
      <c r="N34" s="204">
        <v>17.227462212926081</v>
      </c>
      <c r="O34" s="204">
        <v>13.893475375940843</v>
      </c>
      <c r="P34" s="204">
        <v>13.132979354523737</v>
      </c>
      <c r="Q34" s="204">
        <v>14.349267582169478</v>
      </c>
    </row>
    <row r="35" spans="1:17" x14ac:dyDescent="0.25">
      <c r="A35" s="152" t="s">
        <v>330</v>
      </c>
      <c r="B35" s="151">
        <v>19.812686856178093</v>
      </c>
      <c r="C35" s="151">
        <v>20.670339071421758</v>
      </c>
      <c r="D35" s="151">
        <v>14.620916146148559</v>
      </c>
      <c r="E35" s="151">
        <v>13.854987858497598</v>
      </c>
      <c r="F35" s="151">
        <v>14.995387585330851</v>
      </c>
      <c r="G35" s="151">
        <v>18.006439144320314</v>
      </c>
      <c r="H35" s="151">
        <v>14.009316636800495</v>
      </c>
      <c r="I35" s="151">
        <v>13.535458914170658</v>
      </c>
      <c r="J35" s="151">
        <v>10.681064065770423</v>
      </c>
      <c r="K35" s="151">
        <v>8.5052085189484004</v>
      </c>
      <c r="L35" s="151">
        <v>13.232477953718274</v>
      </c>
      <c r="M35" s="151">
        <v>15.914144682337808</v>
      </c>
      <c r="N35" s="151">
        <v>8.7457799077954874</v>
      </c>
      <c r="O35" s="151">
        <v>7.0496056184734428</v>
      </c>
      <c r="P35" s="151">
        <v>6.5506510936647988</v>
      </c>
      <c r="Q35" s="151">
        <v>7.1242571047767607</v>
      </c>
    </row>
    <row r="36" spans="1:17" x14ac:dyDescent="0.25">
      <c r="A36" s="154" t="s">
        <v>33</v>
      </c>
      <c r="B36" s="83">
        <v>9.9978748269646935</v>
      </c>
      <c r="C36" s="83">
        <v>12.315206773212939</v>
      </c>
      <c r="D36" s="83">
        <v>0.18870838891435168</v>
      </c>
      <c r="E36" s="83">
        <v>0.55646780007474095</v>
      </c>
      <c r="F36" s="83">
        <v>0.42838417881101182</v>
      </c>
      <c r="G36" s="83">
        <v>0.54069767783221145</v>
      </c>
      <c r="H36" s="83">
        <v>0.46635996545593517</v>
      </c>
      <c r="I36" s="83">
        <v>0.53113942446795848</v>
      </c>
      <c r="J36" s="83">
        <v>0</v>
      </c>
      <c r="K36" s="83">
        <v>0.32147323775169162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2.5829760937878721</v>
      </c>
      <c r="C37" s="83">
        <v>1.2205146624551664</v>
      </c>
      <c r="D37" s="83">
        <v>1.2820702776213586</v>
      </c>
      <c r="E37" s="83">
        <v>1.1103061774881533</v>
      </c>
      <c r="F37" s="83">
        <v>1.1414983430168137</v>
      </c>
      <c r="G37" s="83">
        <v>1.5430911560692766</v>
      </c>
      <c r="H37" s="83">
        <v>1.3061864106536873</v>
      </c>
      <c r="I37" s="83">
        <v>1.0747246784856577</v>
      </c>
      <c r="J37" s="83">
        <v>0.86392680283877643</v>
      </c>
      <c r="K37" s="83">
        <v>0.5428839773857298</v>
      </c>
      <c r="L37" s="83">
        <v>0.51785519577947736</v>
      </c>
      <c r="M37" s="83">
        <v>0.59183684816569004</v>
      </c>
      <c r="N37" s="83">
        <v>0.51735629017407925</v>
      </c>
      <c r="O37" s="83">
        <v>0.6486547706082243</v>
      </c>
      <c r="P37" s="83">
        <v>0.46012984977279958</v>
      </c>
      <c r="Q37" s="83">
        <v>0.62869508851239841</v>
      </c>
    </row>
    <row r="38" spans="1:17" x14ac:dyDescent="0.25">
      <c r="A38" s="154" t="s">
        <v>125</v>
      </c>
      <c r="B38" s="83">
        <v>1.5981121985786446</v>
      </c>
      <c r="C38" s="83">
        <v>1.0361651210209191</v>
      </c>
      <c r="D38" s="83">
        <v>0.9386952220563991</v>
      </c>
      <c r="E38" s="83">
        <v>1.3604815561127246</v>
      </c>
      <c r="F38" s="83">
        <v>1.2905442894004213</v>
      </c>
      <c r="G38" s="83">
        <v>1.4730481628902847</v>
      </c>
      <c r="H38" s="83">
        <v>1.4259699958169825</v>
      </c>
      <c r="I38" s="83">
        <v>1.1459032727332539</v>
      </c>
      <c r="J38" s="83">
        <v>0.31616550539787408</v>
      </c>
      <c r="K38" s="83">
        <v>0.32340924186823616</v>
      </c>
      <c r="L38" s="83">
        <v>0.18109510983864502</v>
      </c>
      <c r="M38" s="83">
        <v>0.24669122934495044</v>
      </c>
      <c r="N38" s="83">
        <v>0.17113276378519804</v>
      </c>
      <c r="O38" s="83">
        <v>0.29306233234780743</v>
      </c>
      <c r="P38" s="83">
        <v>0.31161163790152246</v>
      </c>
      <c r="Q38" s="83">
        <v>0.18478771760424301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1.0825376549995482</v>
      </c>
      <c r="F39" s="83">
        <v>0.96555532543334921</v>
      </c>
      <c r="G39" s="83">
        <v>1.5348370404120091</v>
      </c>
      <c r="H39" s="83">
        <v>0.79699571378779099</v>
      </c>
      <c r="I39" s="83">
        <v>0.91245589738715793</v>
      </c>
      <c r="J39" s="83">
        <v>0</v>
      </c>
      <c r="K39" s="83">
        <v>0.32014732287624237</v>
      </c>
      <c r="L39" s="83">
        <v>0</v>
      </c>
      <c r="M39" s="83">
        <v>0</v>
      </c>
      <c r="N39" s="83">
        <v>0.2535738157405133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5.633723736846882</v>
      </c>
      <c r="C40" s="83">
        <v>6.0984525147327364</v>
      </c>
      <c r="D40" s="83">
        <v>12.211442257556449</v>
      </c>
      <c r="E40" s="83">
        <v>9.7451946698224301</v>
      </c>
      <c r="F40" s="83">
        <v>11.169405448669256</v>
      </c>
      <c r="G40" s="83">
        <v>12.914765107116532</v>
      </c>
      <c r="H40" s="83">
        <v>10.0138045510861</v>
      </c>
      <c r="I40" s="83">
        <v>9.8712356410966287</v>
      </c>
      <c r="J40" s="83">
        <v>9.5009717575337724</v>
      </c>
      <c r="K40" s="83">
        <v>6.9972947390665006</v>
      </c>
      <c r="L40" s="83">
        <v>12.533527648100151</v>
      </c>
      <c r="M40" s="83">
        <v>15.075616604827168</v>
      </c>
      <c r="N40" s="83">
        <v>7.8037170380956962</v>
      </c>
      <c r="O40" s="83">
        <v>6.107888515517411</v>
      </c>
      <c r="P40" s="83">
        <v>5.778909605990477</v>
      </c>
      <c r="Q40" s="83">
        <v>6.3107742986601192</v>
      </c>
    </row>
    <row r="41" spans="1:17" x14ac:dyDescent="0.25">
      <c r="A41" s="152" t="s">
        <v>329</v>
      </c>
      <c r="B41" s="151">
        <v>16.318658561150755</v>
      </c>
      <c r="C41" s="151">
        <v>17.286945068450169</v>
      </c>
      <c r="D41" s="151">
        <v>11.094907933191834</v>
      </c>
      <c r="E41" s="151">
        <v>10.710534177319952</v>
      </c>
      <c r="F41" s="151">
        <v>11.527007813582246</v>
      </c>
      <c r="G41" s="151">
        <v>13.858037576557052</v>
      </c>
      <c r="H41" s="151">
        <v>10.778006146191723</v>
      </c>
      <c r="I41" s="151">
        <v>10.412505459006898</v>
      </c>
      <c r="J41" s="151">
        <v>8.6253422189918467</v>
      </c>
      <c r="K41" s="151">
        <v>6.4708197609507803</v>
      </c>
      <c r="L41" s="151">
        <v>10.766222863950357</v>
      </c>
      <c r="M41" s="151">
        <v>12.991124679415423</v>
      </c>
      <c r="N41" s="151">
        <v>7.2537866816134233</v>
      </c>
      <c r="O41" s="151">
        <v>5.8542523428502342</v>
      </c>
      <c r="P41" s="151">
        <v>5.6639422166180733</v>
      </c>
      <c r="Q41" s="151">
        <v>6.2265034087879645</v>
      </c>
    </row>
    <row r="42" spans="1:17" x14ac:dyDescent="0.25">
      <c r="A42" s="150" t="s">
        <v>33</v>
      </c>
      <c r="B42" s="87">
        <v>9.2722944285813433</v>
      </c>
      <c r="C42" s="87">
        <v>6.1641672986888132</v>
      </c>
      <c r="D42" s="87">
        <v>3.9419016814154953E-2</v>
      </c>
      <c r="E42" s="87">
        <v>3.9645451179902889E-2</v>
      </c>
      <c r="F42" s="87">
        <v>1.4774429050395622E-2</v>
      </c>
      <c r="G42" s="87">
        <v>1.0537826095664121E-2</v>
      </c>
      <c r="H42" s="87">
        <v>9.5161540714214926E-3</v>
      </c>
      <c r="I42" s="87">
        <v>1.1396669637556303E-2</v>
      </c>
      <c r="J42" s="87">
        <v>0.45182247310293827</v>
      </c>
      <c r="K42" s="87">
        <v>8.6165311709575129E-2</v>
      </c>
      <c r="L42" s="87">
        <v>0.30929313430560107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1.1068269968284573E-15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0.27785251723740506</v>
      </c>
      <c r="C45" s="87">
        <v>0.12662288879800612</v>
      </c>
      <c r="D45" s="87">
        <v>3.9985064266639286E-4</v>
      </c>
      <c r="E45" s="87">
        <v>1.9872472565389894E-3</v>
      </c>
      <c r="F45" s="87">
        <v>6.9875884722711144E-4</v>
      </c>
      <c r="G45" s="87">
        <v>5.9550259336940442E-4</v>
      </c>
      <c r="H45" s="87">
        <v>4.4799202494903798E-4</v>
      </c>
      <c r="I45" s="87">
        <v>4.5112147399799913E-4</v>
      </c>
      <c r="J45" s="87">
        <v>0.17286708277387278</v>
      </c>
      <c r="K45" s="87">
        <v>1.1342566251913338E-3</v>
      </c>
      <c r="L45" s="87">
        <v>0.12393292614242632</v>
      </c>
      <c r="M45" s="87">
        <v>7.4561782949988969E-2</v>
      </c>
      <c r="N45" s="87">
        <v>5.2523621848551017E-5</v>
      </c>
      <c r="O45" s="87">
        <v>0.21664337638945511</v>
      </c>
      <c r="P45" s="87">
        <v>6.865246301519104E-2</v>
      </c>
      <c r="Q45" s="87">
        <v>3.9504752226108886E-2</v>
      </c>
    </row>
    <row r="46" spans="1:17" x14ac:dyDescent="0.25">
      <c r="A46" s="150" t="s">
        <v>29</v>
      </c>
      <c r="B46" s="87">
        <v>0</v>
      </c>
      <c r="C46" s="87">
        <v>0</v>
      </c>
      <c r="D46" s="87">
        <v>0</v>
      </c>
      <c r="E46" s="87">
        <v>7.9114644267714168E-2</v>
      </c>
      <c r="F46" s="87">
        <v>3.4146385748514765E-2</v>
      </c>
      <c r="G46" s="87">
        <v>3.0669105641414479E-2</v>
      </c>
      <c r="H46" s="87">
        <v>1.6676938511411207E-2</v>
      </c>
      <c r="I46" s="87">
        <v>2.0075434199020123E-2</v>
      </c>
      <c r="J46" s="87">
        <v>0.42516338777076723</v>
      </c>
      <c r="K46" s="87">
        <v>8.869880203625885E-2</v>
      </c>
      <c r="L46" s="87">
        <v>0.18774758389416357</v>
      </c>
      <c r="M46" s="87">
        <v>0.18345660199181563</v>
      </c>
      <c r="N46" s="87">
        <v>1.5116939804553767E-2</v>
      </c>
      <c r="O46" s="87">
        <v>0.55839746588388317</v>
      </c>
      <c r="P46" s="87">
        <v>0.28917514756236612</v>
      </c>
      <c r="Q46" s="87">
        <v>0.35180994108500752</v>
      </c>
    </row>
    <row r="47" spans="1:17" x14ac:dyDescent="0.25">
      <c r="A47" s="150" t="s">
        <v>28</v>
      </c>
      <c r="B47" s="87">
        <v>5.1750077308884661</v>
      </c>
      <c r="C47" s="87">
        <v>9.7194528225781003</v>
      </c>
      <c r="D47" s="87">
        <v>10.913046075870831</v>
      </c>
      <c r="E47" s="87">
        <v>10.576249935546045</v>
      </c>
      <c r="F47" s="87">
        <v>11.471691419128655</v>
      </c>
      <c r="G47" s="87">
        <v>12.467328144911571</v>
      </c>
      <c r="H47" s="87">
        <v>10.167055321149197</v>
      </c>
      <c r="I47" s="87">
        <v>9.6686974569043773</v>
      </c>
      <c r="J47" s="87">
        <v>2.4091160902285225</v>
      </c>
      <c r="K47" s="87">
        <v>5.672005237604111</v>
      </c>
      <c r="L47" s="87">
        <v>3.2287751331342984</v>
      </c>
      <c r="M47" s="87">
        <v>5.4437719317624707</v>
      </c>
      <c r="N47" s="87">
        <v>3.2652740414413266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0.95254624913700769</v>
      </c>
      <c r="C48" s="87">
        <v>0.69482987918571237</v>
      </c>
      <c r="D48" s="87">
        <v>4.8778595228527281E-3</v>
      </c>
      <c r="E48" s="87">
        <v>1.3536899069750703E-2</v>
      </c>
      <c r="F48" s="87">
        <v>5.6968208074547064E-3</v>
      </c>
      <c r="G48" s="87">
        <v>4.7832619889061727E-3</v>
      </c>
      <c r="H48" s="87">
        <v>2.9785622658831533E-3</v>
      </c>
      <c r="I48" s="87">
        <v>3.671109761406804E-3</v>
      </c>
      <c r="J48" s="87">
        <v>4.5619738796853442</v>
      </c>
      <c r="K48" s="87">
        <v>2.1947073931947669E-2</v>
      </c>
      <c r="L48" s="87">
        <v>6.465415584463817</v>
      </c>
      <c r="M48" s="87">
        <v>3.5155152707987143</v>
      </c>
      <c r="N48" s="87">
        <v>1.9145795479258271E-3</v>
      </c>
      <c r="O48" s="87">
        <v>4.1261075559022045</v>
      </c>
      <c r="P48" s="87">
        <v>1.1747523555949702</v>
      </c>
      <c r="Q48" s="87">
        <v>1.1571065831405671</v>
      </c>
    </row>
    <row r="49" spans="1:17" x14ac:dyDescent="0.25">
      <c r="A49" s="150" t="s">
        <v>25</v>
      </c>
      <c r="B49" s="87">
        <v>0.6409576353065336</v>
      </c>
      <c r="C49" s="87">
        <v>0.58187217919954048</v>
      </c>
      <c r="D49" s="87">
        <v>0.13716513034132882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1.3441237353261259</v>
      </c>
      <c r="H50" s="87">
        <v>0.58133117816886137</v>
      </c>
      <c r="I50" s="87">
        <v>0.70821366703054067</v>
      </c>
      <c r="J50" s="87">
        <v>0.60439930543040088</v>
      </c>
      <c r="K50" s="87">
        <v>0.60086907904369613</v>
      </c>
      <c r="L50" s="87">
        <v>0.45105850201005121</v>
      </c>
      <c r="M50" s="87">
        <v>0.50341711904979292</v>
      </c>
      <c r="N50" s="87">
        <v>0.36044846497151567</v>
      </c>
      <c r="O50" s="87">
        <v>0.95310394467469173</v>
      </c>
      <c r="P50" s="87">
        <v>0.89156562378842885</v>
      </c>
      <c r="Q50" s="87">
        <v>0.71541447807060443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3.2704019728626395</v>
      </c>
      <c r="N51" s="87">
        <v>3.6109801322262531</v>
      </c>
      <c r="O51" s="87">
        <v>0</v>
      </c>
      <c r="P51" s="87">
        <v>3.2397966266571165</v>
      </c>
      <c r="Q51" s="87">
        <v>3.962667654265676</v>
      </c>
    </row>
    <row r="52" spans="1:17" x14ac:dyDescent="0.25">
      <c r="A52" s="152" t="s">
        <v>328</v>
      </c>
      <c r="B52" s="151">
        <v>3.0785251725839182</v>
      </c>
      <c r="C52" s="151">
        <v>3.2402695484973876</v>
      </c>
      <c r="D52" s="151">
        <v>2.0608272430943742</v>
      </c>
      <c r="E52" s="151">
        <v>1.9919366199176276</v>
      </c>
      <c r="F52" s="151">
        <v>2.1436198767112407</v>
      </c>
      <c r="G52" s="151">
        <v>2.5843163371674196</v>
      </c>
      <c r="H52" s="151">
        <v>2.0074432048721254</v>
      </c>
      <c r="I52" s="151">
        <v>1.9401697713954515</v>
      </c>
      <c r="J52" s="151">
        <v>1.4965600839009701</v>
      </c>
      <c r="K52" s="151">
        <v>1.2070232625491255</v>
      </c>
      <c r="L52" s="151">
        <v>1.8452697907858793</v>
      </c>
      <c r="M52" s="151">
        <v>2.2192045532329718</v>
      </c>
      <c r="N52" s="151">
        <v>1.2278956235171721</v>
      </c>
      <c r="O52" s="151">
        <v>0.98961741461716701</v>
      </c>
      <c r="P52" s="151">
        <v>0.91838604424086567</v>
      </c>
      <c r="Q52" s="151">
        <v>0.99850706860475169</v>
      </c>
    </row>
    <row r="53" spans="1:17" x14ac:dyDescent="0.25">
      <c r="A53" s="156" t="s">
        <v>321</v>
      </c>
      <c r="B53" s="204">
        <v>57.433399956396286</v>
      </c>
      <c r="C53" s="204">
        <v>60.468791590296334</v>
      </c>
      <c r="D53" s="204">
        <v>38.474607228010775</v>
      </c>
      <c r="E53" s="204">
        <v>37.186281592415668</v>
      </c>
      <c r="F53" s="204">
        <v>40.018108140536604</v>
      </c>
      <c r="G53" s="204">
        <v>48.238995531209319</v>
      </c>
      <c r="H53" s="204">
        <v>37.473202642032412</v>
      </c>
      <c r="I53" s="204">
        <v>36.216706770317458</v>
      </c>
      <c r="J53" s="204">
        <v>28.031564046702147</v>
      </c>
      <c r="K53" s="204">
        <v>22.530094976903229</v>
      </c>
      <c r="L53" s="204">
        <v>34.584247977586671</v>
      </c>
      <c r="M53" s="204">
        <v>41.599529664975115</v>
      </c>
      <c r="N53" s="204">
        <v>23.027791966066285</v>
      </c>
      <c r="O53" s="204">
        <v>18.560457592867966</v>
      </c>
      <c r="P53" s="204">
        <v>17.261721349936298</v>
      </c>
      <c r="Q53" s="204">
        <v>18.778676409068623</v>
      </c>
    </row>
    <row r="54" spans="1:17" x14ac:dyDescent="0.25">
      <c r="A54" s="152" t="s">
        <v>327</v>
      </c>
      <c r="B54" s="151">
        <v>8.2183671646914593</v>
      </c>
      <c r="C54" s="151">
        <v>8.6501566072202216</v>
      </c>
      <c r="D54" s="151">
        <v>5.5015418089087431</v>
      </c>
      <c r="E54" s="151">
        <v>5.3176328253106968</v>
      </c>
      <c r="F54" s="151">
        <v>5.7225633122099753</v>
      </c>
      <c r="G54" s="151">
        <v>6.8990374734294839</v>
      </c>
      <c r="H54" s="151">
        <v>5.3590288839693896</v>
      </c>
      <c r="I54" s="151">
        <v>5.1794371165658113</v>
      </c>
      <c r="J54" s="151">
        <v>3.9951858646640193</v>
      </c>
      <c r="K54" s="151">
        <v>3.2222443513841639</v>
      </c>
      <c r="L54" s="151">
        <v>4.9260940900032084</v>
      </c>
      <c r="M54" s="151">
        <v>5.9243426022453543</v>
      </c>
      <c r="N54" s="151">
        <v>3.2779647747729408</v>
      </c>
      <c r="O54" s="151">
        <v>2.6418621937303257</v>
      </c>
      <c r="P54" s="151">
        <v>2.4517043997938157</v>
      </c>
      <c r="Q54" s="151">
        <v>2.6655938302579925</v>
      </c>
    </row>
    <row r="55" spans="1:17" x14ac:dyDescent="0.25">
      <c r="A55" s="152" t="s">
        <v>326</v>
      </c>
      <c r="B55" s="151">
        <v>2.628631492425245</v>
      </c>
      <c r="C55" s="151">
        <v>2.7846043867192112</v>
      </c>
      <c r="D55" s="151">
        <v>1.7871827080307594</v>
      </c>
      <c r="E55" s="151">
        <v>1.7252672659151935</v>
      </c>
      <c r="F55" s="151">
        <v>1.856785938542086</v>
      </c>
      <c r="G55" s="151">
        <v>2.2322713512538548</v>
      </c>
      <c r="H55" s="151">
        <v>1.7361357415051246</v>
      </c>
      <c r="I55" s="151">
        <v>1.677260398704316</v>
      </c>
      <c r="J55" s="151">
        <v>1.3893817377712312</v>
      </c>
      <c r="K55" s="151">
        <v>1.0423283593871182</v>
      </c>
      <c r="L55" s="151">
        <v>1.7342376745367076</v>
      </c>
      <c r="M55" s="151">
        <v>2.0926278545732431</v>
      </c>
      <c r="N55" s="151">
        <v>1.1684497251518731</v>
      </c>
      <c r="O55" s="151">
        <v>0.94301084953487901</v>
      </c>
      <c r="P55" s="151">
        <v>0.91235543816839459</v>
      </c>
      <c r="Q55" s="151">
        <v>1.0029735524338959</v>
      </c>
    </row>
    <row r="56" spans="1:17" x14ac:dyDescent="0.25">
      <c r="A56" s="150" t="s">
        <v>33</v>
      </c>
      <c r="B56" s="87">
        <v>1.4935936707465065</v>
      </c>
      <c r="C56" s="87">
        <v>0.99293236788996486</v>
      </c>
      <c r="D56" s="87">
        <v>6.3496683020752547E-3</v>
      </c>
      <c r="E56" s="87">
        <v>6.386142654580514E-3</v>
      </c>
      <c r="F56" s="87">
        <v>2.3798849236866242E-3</v>
      </c>
      <c r="G56" s="87">
        <v>1.6974472155884071E-3</v>
      </c>
      <c r="H56" s="87">
        <v>1.5328749103471215E-3</v>
      </c>
      <c r="I56" s="87">
        <v>1.8357908896608813E-3</v>
      </c>
      <c r="J56" s="87">
        <v>7.2780172299903162E-2</v>
      </c>
      <c r="K56" s="87">
        <v>1.3879624422906909E-2</v>
      </c>
      <c r="L56" s="87">
        <v>4.9821354505335119E-2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1.7828918287782186E-16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4.4756857576433474E-2</v>
      </c>
      <c r="C59" s="87">
        <v>2.0396585412277117E-2</v>
      </c>
      <c r="D59" s="87">
        <v>6.4408479878460981E-5</v>
      </c>
      <c r="E59" s="87">
        <v>3.2010846370730665E-4</v>
      </c>
      <c r="F59" s="87">
        <v>1.1255701591825081E-4</v>
      </c>
      <c r="G59" s="87">
        <v>9.5924359522927337E-5</v>
      </c>
      <c r="H59" s="87">
        <v>7.2163158553968491E-5</v>
      </c>
      <c r="I59" s="87">
        <v>7.2667254420256361E-5</v>
      </c>
      <c r="J59" s="87">
        <v>2.7845662440959852E-2</v>
      </c>
      <c r="K59" s="87">
        <v>1.8270758434568696E-4</v>
      </c>
      <c r="L59" s="87">
        <v>1.9963282605958324E-2</v>
      </c>
      <c r="M59" s="87">
        <v>1.2010512387354929E-2</v>
      </c>
      <c r="N59" s="87">
        <v>8.4605757250184067E-6</v>
      </c>
      <c r="O59" s="87">
        <v>3.4897206756834005E-2</v>
      </c>
      <c r="P59" s="87">
        <v>1.1058631175966269E-2</v>
      </c>
      <c r="Q59" s="87">
        <v>6.363478677666708E-3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1.2743893418373516E-2</v>
      </c>
      <c r="F60" s="87">
        <v>5.5003457909665902E-3</v>
      </c>
      <c r="G60" s="87">
        <v>4.9402208295149137E-3</v>
      </c>
      <c r="H60" s="87">
        <v>2.686343709200296E-3</v>
      </c>
      <c r="I60" s="87">
        <v>3.2337779702851857E-3</v>
      </c>
      <c r="J60" s="87">
        <v>6.848589094088102E-2</v>
      </c>
      <c r="K60" s="87">
        <v>1.4287722455813234E-2</v>
      </c>
      <c r="L60" s="87">
        <v>3.0242633596480325E-2</v>
      </c>
      <c r="M60" s="87">
        <v>2.9551436454284381E-2</v>
      </c>
      <c r="N60" s="87">
        <v>2.435057017121915E-3</v>
      </c>
      <c r="O60" s="87">
        <v>8.9947415629322347E-2</v>
      </c>
      <c r="P60" s="87">
        <v>4.6580722113935213E-2</v>
      </c>
      <c r="Q60" s="87">
        <v>5.6670018985868625E-2</v>
      </c>
    </row>
    <row r="61" spans="1:17" x14ac:dyDescent="0.25">
      <c r="A61" s="150" t="s">
        <v>28</v>
      </c>
      <c r="B61" s="87">
        <v>0.83359721290707989</v>
      </c>
      <c r="C61" s="87">
        <v>1.5656225469042833</v>
      </c>
      <c r="D61" s="87">
        <v>1.7578881551952092</v>
      </c>
      <c r="E61" s="87">
        <v>1.7036365794503348</v>
      </c>
      <c r="F61" s="87">
        <v>1.8478754992456665</v>
      </c>
      <c r="G61" s="87">
        <v>2.008254003557211</v>
      </c>
      <c r="H61" s="87">
        <v>1.637722960024836</v>
      </c>
      <c r="I61" s="87">
        <v>1.5574468042646812</v>
      </c>
      <c r="J61" s="87">
        <v>0.38806366344100451</v>
      </c>
      <c r="K61" s="87">
        <v>0.91365424044485377</v>
      </c>
      <c r="L61" s="87">
        <v>0.52009544565885124</v>
      </c>
      <c r="M61" s="87">
        <v>0.87689011224721369</v>
      </c>
      <c r="N61" s="87">
        <v>0.52597473895097291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0.15343743231652687</v>
      </c>
      <c r="C62" s="87">
        <v>0.11192413245619098</v>
      </c>
      <c r="D62" s="87">
        <v>7.8573217947718824E-4</v>
      </c>
      <c r="E62" s="87">
        <v>2.1805419281975234E-3</v>
      </c>
      <c r="F62" s="87">
        <v>9.1765156584799944E-4</v>
      </c>
      <c r="G62" s="87">
        <v>7.704942813432287E-4</v>
      </c>
      <c r="H62" s="87">
        <v>4.7979082011615008E-4</v>
      </c>
      <c r="I62" s="87">
        <v>5.9134730313906126E-4</v>
      </c>
      <c r="J62" s="87">
        <v>0.73484889476826232</v>
      </c>
      <c r="K62" s="87">
        <v>3.5352642184355251E-3</v>
      </c>
      <c r="L62" s="87">
        <v>1.0414578473624303</v>
      </c>
      <c r="M62" s="87">
        <v>0.5662839330999343</v>
      </c>
      <c r="N62" s="87">
        <v>3.0840305136430431E-4</v>
      </c>
      <c r="O62" s="87">
        <v>0.66463896048410587</v>
      </c>
      <c r="P62" s="87">
        <v>0.18923069112243995</v>
      </c>
      <c r="Q62" s="87">
        <v>0.18638828633726728</v>
      </c>
    </row>
    <row r="63" spans="1:17" x14ac:dyDescent="0.25">
      <c r="A63" s="150" t="s">
        <v>25</v>
      </c>
      <c r="B63" s="87">
        <v>0.10324631887869822</v>
      </c>
      <c r="C63" s="87">
        <v>9.3728754056495153E-2</v>
      </c>
      <c r="D63" s="87">
        <v>2.2094743874119319E-2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0.21651326101067433</v>
      </c>
      <c r="H64" s="87">
        <v>9.3641608882071098E-2</v>
      </c>
      <c r="I64" s="87">
        <v>0.11408001102212949</v>
      </c>
      <c r="J64" s="87">
        <v>9.7357453880220254E-2</v>
      </c>
      <c r="K64" s="87">
        <v>9.6788800260763183E-2</v>
      </c>
      <c r="L64" s="87">
        <v>7.2657110807652414E-2</v>
      </c>
      <c r="M64" s="87">
        <v>8.1091107335905813E-2</v>
      </c>
      <c r="N64" s="87">
        <v>5.806152404439114E-2</v>
      </c>
      <c r="O64" s="87">
        <v>0.15352726666461675</v>
      </c>
      <c r="P64" s="87">
        <v>0.14361459108123878</v>
      </c>
      <c r="Q64" s="87">
        <v>0.11523992735961425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0.52680075304855001</v>
      </c>
      <c r="N65" s="87">
        <v>0.58166154151229799</v>
      </c>
      <c r="O65" s="87">
        <v>0</v>
      </c>
      <c r="P65" s="87">
        <v>0.52187080267481434</v>
      </c>
      <c r="Q65" s="87">
        <v>0.63831184107347905</v>
      </c>
    </row>
    <row r="66" spans="1:17" x14ac:dyDescent="0.25">
      <c r="A66" s="152" t="s">
        <v>325</v>
      </c>
      <c r="B66" s="151">
        <v>46.586401299279579</v>
      </c>
      <c r="C66" s="151">
        <v>49.034030596356899</v>
      </c>
      <c r="D66" s="151">
        <v>31.185882711071272</v>
      </c>
      <c r="E66" s="151">
        <v>30.143381501189779</v>
      </c>
      <c r="F66" s="151">
        <v>32.438758889784545</v>
      </c>
      <c r="G66" s="151">
        <v>39.107686706525982</v>
      </c>
      <c r="H66" s="151">
        <v>30.378038016557895</v>
      </c>
      <c r="I66" s="151">
        <v>29.360009255047334</v>
      </c>
      <c r="J66" s="151">
        <v>22.646996444266897</v>
      </c>
      <c r="K66" s="151">
        <v>18.265522266131946</v>
      </c>
      <c r="L66" s="151">
        <v>27.923916213046752</v>
      </c>
      <c r="M66" s="151">
        <v>33.582559208156518</v>
      </c>
      <c r="N66" s="151">
        <v>18.581377466141472</v>
      </c>
      <c r="O66" s="151">
        <v>14.975584549602761</v>
      </c>
      <c r="P66" s="151">
        <v>13.897661511974087</v>
      </c>
      <c r="Q66" s="151">
        <v>15.110109026376733</v>
      </c>
    </row>
    <row r="67" spans="1:17" x14ac:dyDescent="0.25">
      <c r="A67" s="156" t="s">
        <v>333</v>
      </c>
      <c r="B67" s="204">
        <v>119.60422105026295</v>
      </c>
      <c r="C67" s="204">
        <v>142.24824135796325</v>
      </c>
      <c r="D67" s="204">
        <v>187.16436021151122</v>
      </c>
      <c r="E67" s="204">
        <v>198.84714549939378</v>
      </c>
      <c r="F67" s="204">
        <v>191.59504609868443</v>
      </c>
      <c r="G67" s="204">
        <v>184.89188513307266</v>
      </c>
      <c r="H67" s="204">
        <v>176.63997966899294</v>
      </c>
      <c r="I67" s="204">
        <v>161.71627181387396</v>
      </c>
      <c r="J67" s="204">
        <v>175.17069709222841</v>
      </c>
      <c r="K67" s="204">
        <v>140.90312419669047</v>
      </c>
      <c r="L67" s="204">
        <v>146.86842699023322</v>
      </c>
      <c r="M67" s="204">
        <v>133.67668922826098</v>
      </c>
      <c r="N67" s="204">
        <v>136.05308680270585</v>
      </c>
      <c r="O67" s="204">
        <v>152.92448742028731</v>
      </c>
      <c r="P67" s="204">
        <v>140.83808497927194</v>
      </c>
      <c r="Q67" s="204">
        <v>162.63589118421592</v>
      </c>
    </row>
    <row r="68" spans="1:17" x14ac:dyDescent="0.25">
      <c r="A68" s="72" t="s">
        <v>319</v>
      </c>
      <c r="B68" s="306">
        <v>332.28929059906613</v>
      </c>
      <c r="C68" s="306">
        <v>346.61481726126152</v>
      </c>
      <c r="D68" s="306">
        <v>345.84662625808949</v>
      </c>
      <c r="E68" s="306">
        <v>457.6525252796107</v>
      </c>
      <c r="F68" s="306">
        <v>497.41625945960459</v>
      </c>
      <c r="G68" s="306">
        <v>675.61971850915393</v>
      </c>
      <c r="H68" s="306">
        <v>463.85229551652918</v>
      </c>
      <c r="I68" s="306">
        <v>435.08080326022406</v>
      </c>
      <c r="J68" s="306">
        <v>149.74006132598555</v>
      </c>
      <c r="K68" s="306">
        <v>122.85883130512362</v>
      </c>
      <c r="L68" s="306">
        <v>119.21671616409596</v>
      </c>
      <c r="M68" s="306">
        <v>95.539239673023857</v>
      </c>
      <c r="N68" s="306">
        <v>136.73808995817382</v>
      </c>
      <c r="O68" s="306">
        <v>259.92702532488914</v>
      </c>
      <c r="P68" s="306">
        <v>247.50557929886517</v>
      </c>
      <c r="Q68" s="306">
        <v>240.25332729841062</v>
      </c>
    </row>
    <row r="70" spans="1:17" ht="12.75" x14ac:dyDescent="0.25">
      <c r="A70" s="98" t="s">
        <v>90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</v>
      </c>
      <c r="C72" s="77">
        <f t="shared" si="0"/>
        <v>1</v>
      </c>
      <c r="D72" s="77">
        <f t="shared" si="0"/>
        <v>1</v>
      </c>
      <c r="E72" s="77">
        <f t="shared" si="0"/>
        <v>1.0000000000000002</v>
      </c>
      <c r="F72" s="77">
        <f t="shared" si="0"/>
        <v>1</v>
      </c>
      <c r="G72" s="77">
        <f t="shared" si="0"/>
        <v>1</v>
      </c>
      <c r="H72" s="77">
        <f t="shared" si="0"/>
        <v>1</v>
      </c>
      <c r="I72" s="77">
        <f t="shared" si="0"/>
        <v>1</v>
      </c>
      <c r="J72" s="77">
        <f t="shared" si="0"/>
        <v>1</v>
      </c>
      <c r="K72" s="77">
        <f t="shared" si="0"/>
        <v>1</v>
      </c>
      <c r="L72" s="77">
        <f t="shared" si="0"/>
        <v>1</v>
      </c>
      <c r="M72" s="77">
        <f t="shared" si="0"/>
        <v>1.0000000000000002</v>
      </c>
      <c r="N72" s="77">
        <f t="shared" si="0"/>
        <v>1</v>
      </c>
      <c r="O72" s="77">
        <f t="shared" si="0"/>
        <v>1</v>
      </c>
      <c r="P72" s="77">
        <f t="shared" si="0"/>
        <v>1</v>
      </c>
      <c r="Q72" s="77">
        <f t="shared" si="0"/>
        <v>1</v>
      </c>
    </row>
    <row r="73" spans="1:17" x14ac:dyDescent="0.25">
      <c r="A73" s="132" t="s">
        <v>83</v>
      </c>
      <c r="B73" s="203">
        <f t="shared" ref="B73:Q73" si="1">IF(B$6=0,0,B$6/B$5)</f>
        <v>1.8202536957313765E-2</v>
      </c>
      <c r="C73" s="203">
        <f t="shared" si="1"/>
        <v>1.8631513955640881E-2</v>
      </c>
      <c r="D73" s="203">
        <f t="shared" si="1"/>
        <v>2.0973200151279278E-2</v>
      </c>
      <c r="E73" s="203">
        <f t="shared" si="1"/>
        <v>2.0237538453063635E-2</v>
      </c>
      <c r="F73" s="203">
        <f t="shared" si="1"/>
        <v>1.9668832207489943E-2</v>
      </c>
      <c r="G73" s="203">
        <f t="shared" si="1"/>
        <v>1.8061085997714093E-2</v>
      </c>
      <c r="H73" s="203">
        <f t="shared" si="1"/>
        <v>1.9261320528874474E-2</v>
      </c>
      <c r="I73" s="203">
        <f t="shared" si="1"/>
        <v>1.9081148383229152E-2</v>
      </c>
      <c r="J73" s="203">
        <f t="shared" si="1"/>
        <v>2.1606258931463344E-2</v>
      </c>
      <c r="K73" s="203">
        <f t="shared" si="1"/>
        <v>2.1832096224975221E-2</v>
      </c>
      <c r="L73" s="203">
        <f t="shared" si="1"/>
        <v>2.0053070814640774E-2</v>
      </c>
      <c r="M73" s="203">
        <f t="shared" si="1"/>
        <v>1.9028341792797835E-2</v>
      </c>
      <c r="N73" s="203">
        <f t="shared" si="1"/>
        <v>2.1083968889374003E-2</v>
      </c>
      <c r="O73" s="203">
        <f t="shared" si="1"/>
        <v>2.13704209517111E-2</v>
      </c>
      <c r="P73" s="203">
        <f t="shared" si="1"/>
        <v>2.1228628288243342E-2</v>
      </c>
      <c r="Q73" s="203">
        <f t="shared" si="1"/>
        <v>2.1111731385966493E-2</v>
      </c>
    </row>
    <row r="74" spans="1:17" x14ac:dyDescent="0.25">
      <c r="A74" s="76" t="s">
        <v>82</v>
      </c>
      <c r="B74" s="202">
        <f t="shared" ref="B74:Q74" si="2">IF(B$7=0,0,B$7/B$5)</f>
        <v>2.385535936497919E-3</v>
      </c>
      <c r="C74" s="202">
        <f t="shared" si="2"/>
        <v>2.4111693661577915E-3</v>
      </c>
      <c r="D74" s="202">
        <f t="shared" si="2"/>
        <v>2.4550587936803523E-3</v>
      </c>
      <c r="E74" s="202">
        <f t="shared" si="2"/>
        <v>2.343815100694222E-3</v>
      </c>
      <c r="F74" s="202">
        <f t="shared" si="2"/>
        <v>2.3029021699715875E-3</v>
      </c>
      <c r="G74" s="202">
        <f t="shared" si="2"/>
        <v>2.1790006612279031E-3</v>
      </c>
      <c r="H74" s="202">
        <f t="shared" si="2"/>
        <v>2.2496228139627628E-3</v>
      </c>
      <c r="I74" s="202">
        <f t="shared" si="2"/>
        <v>2.2493403263882743E-3</v>
      </c>
      <c r="J74" s="202">
        <f t="shared" si="2"/>
        <v>2.4683963023336311E-3</v>
      </c>
      <c r="K74" s="202">
        <f t="shared" si="2"/>
        <v>2.4666643073818933E-3</v>
      </c>
      <c r="L74" s="202">
        <f t="shared" si="2"/>
        <v>2.3994646818298656E-3</v>
      </c>
      <c r="M74" s="202">
        <f t="shared" si="2"/>
        <v>2.3722181027788693E-3</v>
      </c>
      <c r="N74" s="202">
        <f t="shared" si="2"/>
        <v>2.3853764789167195E-3</v>
      </c>
      <c r="O74" s="202">
        <f t="shared" si="2"/>
        <v>2.3133942826805373E-3</v>
      </c>
      <c r="P74" s="202">
        <f t="shared" si="2"/>
        <v>2.2803524103919013E-3</v>
      </c>
      <c r="Q74" s="202">
        <f t="shared" si="2"/>
        <v>2.2506246981598378E-3</v>
      </c>
    </row>
    <row r="75" spans="1:17" x14ac:dyDescent="0.25">
      <c r="A75" s="76" t="s">
        <v>81</v>
      </c>
      <c r="B75" s="202">
        <f t="shared" ref="B75:Q75" si="3">IF(B$8=0,0,B$8/B$5)</f>
        <v>3.2856186899240504E-2</v>
      </c>
      <c r="C75" s="202">
        <f t="shared" si="3"/>
        <v>3.2730279867774381E-2</v>
      </c>
      <c r="D75" s="202">
        <f t="shared" si="3"/>
        <v>3.1887876222583905E-2</v>
      </c>
      <c r="E75" s="202">
        <f t="shared" si="3"/>
        <v>3.3123837881882001E-2</v>
      </c>
      <c r="F75" s="202">
        <f t="shared" si="3"/>
        <v>3.3792081275944699E-2</v>
      </c>
      <c r="G75" s="202">
        <f t="shared" si="3"/>
        <v>3.2293760516285581E-2</v>
      </c>
      <c r="H75" s="202">
        <f t="shared" si="3"/>
        <v>3.575970041072063E-2</v>
      </c>
      <c r="I75" s="202">
        <f t="shared" si="3"/>
        <v>3.5761309409086388E-2</v>
      </c>
      <c r="J75" s="202">
        <f t="shared" si="3"/>
        <v>3.4571816766256695E-2</v>
      </c>
      <c r="K75" s="202">
        <f t="shared" si="3"/>
        <v>3.9672730620470692E-2</v>
      </c>
      <c r="L75" s="202">
        <f t="shared" si="3"/>
        <v>3.6423758015258517E-2</v>
      </c>
      <c r="M75" s="202">
        <f t="shared" si="3"/>
        <v>3.6075826618936352E-2</v>
      </c>
      <c r="N75" s="202">
        <f t="shared" si="3"/>
        <v>3.9166663598442918E-2</v>
      </c>
      <c r="O75" s="202">
        <f t="shared" si="3"/>
        <v>3.8370150507440123E-2</v>
      </c>
      <c r="P75" s="202">
        <f t="shared" si="3"/>
        <v>4.0555772852560318E-2</v>
      </c>
      <c r="Q75" s="202">
        <f t="shared" si="3"/>
        <v>4.5232328934422666E-2</v>
      </c>
    </row>
    <row r="76" spans="1:17" x14ac:dyDescent="0.25">
      <c r="A76" s="76" t="s">
        <v>80</v>
      </c>
      <c r="B76" s="202">
        <f t="shared" ref="B76:Q76" si="4">IF(B$9=0,0,B$9/B$5)</f>
        <v>1.3121367800239848E-2</v>
      </c>
      <c r="C76" s="202">
        <f t="shared" si="4"/>
        <v>1.3372695933556526E-2</v>
      </c>
      <c r="D76" s="202">
        <f t="shared" si="4"/>
        <v>1.5631132408356341E-2</v>
      </c>
      <c r="E76" s="202">
        <f t="shared" si="4"/>
        <v>1.627256244651222E-2</v>
      </c>
      <c r="F76" s="202">
        <f t="shared" si="4"/>
        <v>1.6208287700668827E-2</v>
      </c>
      <c r="G76" s="202">
        <f t="shared" si="4"/>
        <v>1.4753361324206021E-2</v>
      </c>
      <c r="H76" s="202">
        <f t="shared" si="4"/>
        <v>1.69942451572366E-2</v>
      </c>
      <c r="I76" s="202">
        <f t="shared" si="4"/>
        <v>1.6764640742471859E-2</v>
      </c>
      <c r="J76" s="202">
        <f t="shared" si="4"/>
        <v>1.7391484671686875E-2</v>
      </c>
      <c r="K76" s="202">
        <f t="shared" si="4"/>
        <v>1.9740478961030566E-2</v>
      </c>
      <c r="L76" s="202">
        <f t="shared" si="4"/>
        <v>1.6803936312607907E-2</v>
      </c>
      <c r="M76" s="202">
        <f t="shared" si="4"/>
        <v>1.5608502786895099E-2</v>
      </c>
      <c r="N76" s="202">
        <f t="shared" si="4"/>
        <v>1.9373311591671202E-2</v>
      </c>
      <c r="O76" s="202">
        <f t="shared" si="4"/>
        <v>2.0136234520166715E-2</v>
      </c>
      <c r="P76" s="202">
        <f t="shared" si="4"/>
        <v>2.1153177705185919E-2</v>
      </c>
      <c r="Q76" s="202">
        <f t="shared" si="4"/>
        <v>2.316567964249381E-2</v>
      </c>
    </row>
    <row r="77" spans="1:17" x14ac:dyDescent="0.25">
      <c r="A77" s="129" t="s">
        <v>79</v>
      </c>
      <c r="B77" s="201">
        <f t="shared" ref="B77:Q77" si="5">IF(B$10=0,0,B$10/B$5)</f>
        <v>3.8769371708337934E-2</v>
      </c>
      <c r="C77" s="201">
        <f t="shared" si="5"/>
        <v>4.0405794132846312E-2</v>
      </c>
      <c r="D77" s="201">
        <f t="shared" si="5"/>
        <v>5.053072029474593E-2</v>
      </c>
      <c r="E77" s="201">
        <f t="shared" si="5"/>
        <v>4.8104407238488703E-2</v>
      </c>
      <c r="F77" s="201">
        <f t="shared" si="5"/>
        <v>4.5814305421150288E-2</v>
      </c>
      <c r="G77" s="201">
        <f t="shared" si="5"/>
        <v>4.0804289916747311E-2</v>
      </c>
      <c r="H77" s="201">
        <f t="shared" si="5"/>
        <v>4.3856950121950081E-2</v>
      </c>
      <c r="I77" s="201">
        <f t="shared" si="5"/>
        <v>4.3067193362997455E-2</v>
      </c>
      <c r="J77" s="201">
        <f t="shared" si="5"/>
        <v>5.2079285987241875E-2</v>
      </c>
      <c r="K77" s="201">
        <f t="shared" si="5"/>
        <v>5.1036882016639327E-2</v>
      </c>
      <c r="L77" s="201">
        <f t="shared" si="5"/>
        <v>4.531096123079726E-2</v>
      </c>
      <c r="M77" s="201">
        <f t="shared" si="5"/>
        <v>4.1264191536303105E-2</v>
      </c>
      <c r="N77" s="201">
        <f t="shared" si="5"/>
        <v>4.8908818326054995E-2</v>
      </c>
      <c r="O77" s="201">
        <f t="shared" si="5"/>
        <v>5.1338187088670079E-2</v>
      </c>
      <c r="P77" s="201">
        <f t="shared" si="5"/>
        <v>5.0228224122560401E-2</v>
      </c>
      <c r="Q77" s="201">
        <f t="shared" si="5"/>
        <v>4.8178740757908664E-2</v>
      </c>
    </row>
    <row r="78" spans="1:17" x14ac:dyDescent="0.25">
      <c r="A78" s="127" t="s">
        <v>324</v>
      </c>
      <c r="B78" s="200">
        <f t="shared" ref="B78:Q78" si="6">IF(B$15=0,0,B$15/B$5)</f>
        <v>0.1781857914398067</v>
      </c>
      <c r="C78" s="200">
        <f t="shared" si="6"/>
        <v>0.16996944181289053</v>
      </c>
      <c r="D78" s="200">
        <f t="shared" si="6"/>
        <v>5.6905639758143736E-2</v>
      </c>
      <c r="E78" s="200">
        <f t="shared" si="6"/>
        <v>1.8879534903144889E-2</v>
      </c>
      <c r="F78" s="200">
        <f t="shared" si="6"/>
        <v>1.5408832433725166E-2</v>
      </c>
      <c r="G78" s="200">
        <f t="shared" si="6"/>
        <v>2.2492817570038501E-2</v>
      </c>
      <c r="H78" s="200">
        <f t="shared" si="6"/>
        <v>5.6778327709691725E-2</v>
      </c>
      <c r="I78" s="200">
        <f t="shared" si="6"/>
        <v>4.4894685450448411E-2</v>
      </c>
      <c r="J78" s="200">
        <f t="shared" si="6"/>
        <v>0.16940042931206009</v>
      </c>
      <c r="K78" s="200">
        <f t="shared" si="6"/>
        <v>0.14836743254734397</v>
      </c>
      <c r="L78" s="200">
        <f t="shared" si="6"/>
        <v>0.23701054799691104</v>
      </c>
      <c r="M78" s="200">
        <f t="shared" si="6"/>
        <v>0.29517638994235423</v>
      </c>
      <c r="N78" s="200">
        <f t="shared" si="6"/>
        <v>0.1712860466457061</v>
      </c>
      <c r="O78" s="200">
        <f t="shared" si="6"/>
        <v>5.3350672818714411E-2</v>
      </c>
      <c r="P78" s="200">
        <f t="shared" si="6"/>
        <v>5.8174501689400381E-2</v>
      </c>
      <c r="Q78" s="200">
        <f t="shared" si="6"/>
        <v>6.9685759587739982E-2</v>
      </c>
    </row>
    <row r="79" spans="1:17" x14ac:dyDescent="0.25">
      <c r="A79" s="127" t="s">
        <v>323</v>
      </c>
      <c r="B79" s="200">
        <f t="shared" ref="B79:Q79" si="7">IF(B$26=0,0,B$26/B$5)</f>
        <v>0.27392139361867152</v>
      </c>
      <c r="C79" s="200">
        <f t="shared" si="7"/>
        <v>0.28082110982405928</v>
      </c>
      <c r="D79" s="200">
        <f t="shared" si="7"/>
        <v>0.30863869726482973</v>
      </c>
      <c r="E79" s="200">
        <f t="shared" si="7"/>
        <v>0.26271335537658158</v>
      </c>
      <c r="F79" s="200">
        <f t="shared" si="7"/>
        <v>0.25910634444770653</v>
      </c>
      <c r="G79" s="200">
        <f t="shared" si="7"/>
        <v>0.20569205996065856</v>
      </c>
      <c r="H79" s="200">
        <f t="shared" si="7"/>
        <v>0.2254858426771236</v>
      </c>
      <c r="I79" s="200">
        <f t="shared" si="7"/>
        <v>0.2376841325147683</v>
      </c>
      <c r="J79" s="200">
        <f t="shared" si="7"/>
        <v>0.29338431489794242</v>
      </c>
      <c r="K79" s="200">
        <f t="shared" si="7"/>
        <v>0.30633801189577836</v>
      </c>
      <c r="L79" s="200">
        <f t="shared" si="7"/>
        <v>0.29506853761637997</v>
      </c>
      <c r="M79" s="200">
        <f t="shared" si="7"/>
        <v>0.28976942161271763</v>
      </c>
      <c r="N79" s="200">
        <f t="shared" si="7"/>
        <v>0.28809252007110758</v>
      </c>
      <c r="O79" s="200">
        <f t="shared" si="7"/>
        <v>0.25000693998852358</v>
      </c>
      <c r="P79" s="200">
        <f t="shared" si="7"/>
        <v>0.24902582177729754</v>
      </c>
      <c r="Q79" s="200">
        <f t="shared" si="7"/>
        <v>0.25037749980507734</v>
      </c>
    </row>
    <row r="80" spans="1:17" x14ac:dyDescent="0.25">
      <c r="A80" s="142" t="s">
        <v>332</v>
      </c>
      <c r="B80" s="199">
        <f t="shared" ref="B80:Q80" si="8">IF(B$27=0,0,B$27/B$5)</f>
        <v>0.25390959762249454</v>
      </c>
      <c r="C80" s="199">
        <f t="shared" si="8"/>
        <v>0.26129549101352817</v>
      </c>
      <c r="D80" s="199">
        <f t="shared" si="8"/>
        <v>0.2944251580380432</v>
      </c>
      <c r="E80" s="199">
        <f t="shared" si="8"/>
        <v>0.24938082961292973</v>
      </c>
      <c r="F80" s="199">
        <f t="shared" si="8"/>
        <v>0.24525409483295321</v>
      </c>
      <c r="G80" s="199">
        <f t="shared" si="8"/>
        <v>0.19103966778336806</v>
      </c>
      <c r="H80" s="199">
        <f t="shared" si="8"/>
        <v>0.21172475617291092</v>
      </c>
      <c r="I80" s="199">
        <f t="shared" si="8"/>
        <v>0.22343759583190817</v>
      </c>
      <c r="J80" s="199">
        <f t="shared" si="8"/>
        <v>0.28018580512172642</v>
      </c>
      <c r="K80" s="199">
        <f t="shared" si="8"/>
        <v>0.29313823419565049</v>
      </c>
      <c r="L80" s="199">
        <f t="shared" si="8"/>
        <v>0.27927135928516361</v>
      </c>
      <c r="M80" s="199">
        <f t="shared" si="8"/>
        <v>0.27196217867785866</v>
      </c>
      <c r="N80" s="199">
        <f t="shared" si="8"/>
        <v>0.27514456307328372</v>
      </c>
      <c r="O80" s="199">
        <f t="shared" si="8"/>
        <v>0.23992405658514981</v>
      </c>
      <c r="P80" s="199">
        <f t="shared" si="8"/>
        <v>0.23917681651779363</v>
      </c>
      <c r="Q80" s="199">
        <f t="shared" si="8"/>
        <v>0.24041384862358936</v>
      </c>
    </row>
    <row r="81" spans="1:17" x14ac:dyDescent="0.25">
      <c r="A81" s="142" t="s">
        <v>331</v>
      </c>
      <c r="B81" s="199">
        <f t="shared" ref="B81:Q81" si="9">IF(B$33=0,0,B$33/B$5)</f>
        <v>2.001179599617699E-2</v>
      </c>
      <c r="C81" s="199">
        <f t="shared" si="9"/>
        <v>1.9525618810531154E-2</v>
      </c>
      <c r="D81" s="199">
        <f t="shared" si="9"/>
        <v>1.4213539226786497E-2</v>
      </c>
      <c r="E81" s="199">
        <f t="shared" si="9"/>
        <v>1.3332525763651857E-2</v>
      </c>
      <c r="F81" s="199">
        <f t="shared" si="9"/>
        <v>1.3852249614753311E-2</v>
      </c>
      <c r="G81" s="199">
        <f t="shared" si="9"/>
        <v>1.4652392177290509E-2</v>
      </c>
      <c r="H81" s="199">
        <f t="shared" si="9"/>
        <v>1.3761086504212677E-2</v>
      </c>
      <c r="I81" s="199">
        <f t="shared" si="9"/>
        <v>1.4246536682860104E-2</v>
      </c>
      <c r="J81" s="199">
        <f t="shared" si="9"/>
        <v>1.3198509776215983E-2</v>
      </c>
      <c r="K81" s="199">
        <f t="shared" si="9"/>
        <v>1.3199777700127834E-2</v>
      </c>
      <c r="L81" s="199">
        <f t="shared" si="9"/>
        <v>1.5797178331216341E-2</v>
      </c>
      <c r="M81" s="199">
        <f t="shared" si="9"/>
        <v>1.7807242934858955E-2</v>
      </c>
      <c r="N81" s="199">
        <f t="shared" si="9"/>
        <v>1.2947956997823896E-2</v>
      </c>
      <c r="O81" s="199">
        <f t="shared" si="9"/>
        <v>1.008288340337378E-2</v>
      </c>
      <c r="P81" s="199">
        <f t="shared" si="9"/>
        <v>9.8490052595039488E-3</v>
      </c>
      <c r="Q81" s="199">
        <f t="shared" si="9"/>
        <v>9.9636511814880004E-3</v>
      </c>
    </row>
    <row r="82" spans="1:17" x14ac:dyDescent="0.25">
      <c r="A82" s="127" t="s">
        <v>322</v>
      </c>
      <c r="B82" s="200">
        <f t="shared" ref="B82:Q82" si="10">IF(B$34=0,0,B$34/B$5)</f>
        <v>3.1634404916908075E-2</v>
      </c>
      <c r="C82" s="200">
        <f t="shared" si="10"/>
        <v>3.0811723929783215E-2</v>
      </c>
      <c r="D82" s="200">
        <f t="shared" si="10"/>
        <v>2.3777239657650252E-2</v>
      </c>
      <c r="E82" s="200">
        <f t="shared" si="10"/>
        <v>2.2061972163644722E-2</v>
      </c>
      <c r="F82" s="200">
        <f t="shared" si="10"/>
        <v>2.2991153651431607E-2</v>
      </c>
      <c r="G82" s="200">
        <f t="shared" si="10"/>
        <v>2.4241404268345944E-2</v>
      </c>
      <c r="H82" s="200">
        <f t="shared" si="10"/>
        <v>2.2797138036152208E-2</v>
      </c>
      <c r="I82" s="200">
        <f t="shared" si="10"/>
        <v>2.3593437423308824E-2</v>
      </c>
      <c r="J82" s="200">
        <f t="shared" si="10"/>
        <v>2.2770727719971285E-2</v>
      </c>
      <c r="K82" s="200">
        <f t="shared" si="10"/>
        <v>2.196505508944303E-2</v>
      </c>
      <c r="L82" s="200">
        <f t="shared" si="10"/>
        <v>2.7459953017512008E-2</v>
      </c>
      <c r="M82" s="200">
        <f t="shared" si="10"/>
        <v>3.0997186098944567E-2</v>
      </c>
      <c r="N82" s="200">
        <f t="shared" si="10"/>
        <v>2.2546649075584176E-2</v>
      </c>
      <c r="O82" s="200">
        <f t="shared" si="10"/>
        <v>1.7569087838370384E-2</v>
      </c>
      <c r="P82" s="200">
        <f t="shared" si="10"/>
        <v>1.7480395632713353E-2</v>
      </c>
      <c r="Q82" s="200">
        <f t="shared" si="10"/>
        <v>1.7771251289951516E-2</v>
      </c>
    </row>
    <row r="83" spans="1:17" x14ac:dyDescent="0.25">
      <c r="A83" s="142" t="s">
        <v>330</v>
      </c>
      <c r="B83" s="199">
        <f t="shared" ref="B83:Q83" si="11">IF(B$35=0,0,B$35/B$5)</f>
        <v>1.5984815789253915E-2</v>
      </c>
      <c r="C83" s="199">
        <f t="shared" si="11"/>
        <v>1.5459383482361038E-2</v>
      </c>
      <c r="D83" s="199">
        <f t="shared" si="11"/>
        <v>1.2515728522703346E-2</v>
      </c>
      <c r="E83" s="199">
        <f t="shared" si="11"/>
        <v>1.1509699042524892E-2</v>
      </c>
      <c r="F83" s="199">
        <f t="shared" si="11"/>
        <v>1.2026828867640822E-2</v>
      </c>
      <c r="G83" s="199">
        <f t="shared" si="11"/>
        <v>1.2671020723290691E-2</v>
      </c>
      <c r="H83" s="199">
        <f t="shared" si="11"/>
        <v>1.1919205612989935E-2</v>
      </c>
      <c r="I83" s="199">
        <f t="shared" si="11"/>
        <v>1.233569020864328E-2</v>
      </c>
      <c r="J83" s="199">
        <f t="shared" si="11"/>
        <v>1.1691390414763065E-2</v>
      </c>
      <c r="K83" s="199">
        <f t="shared" si="11"/>
        <v>1.1544014006003621E-2</v>
      </c>
      <c r="L83" s="199">
        <f t="shared" si="11"/>
        <v>1.4059883770162538E-2</v>
      </c>
      <c r="M83" s="199">
        <f t="shared" si="11"/>
        <v>1.5849061599284956E-2</v>
      </c>
      <c r="N83" s="199">
        <f t="shared" si="11"/>
        <v>1.1446145000126948E-2</v>
      </c>
      <c r="O83" s="199">
        <f t="shared" si="11"/>
        <v>8.9146262533640556E-3</v>
      </c>
      <c r="P83" s="199">
        <f t="shared" si="11"/>
        <v>8.7191161790476819E-3</v>
      </c>
      <c r="Q83" s="199">
        <f t="shared" si="11"/>
        <v>8.823235230523762E-3</v>
      </c>
    </row>
    <row r="84" spans="1:17" x14ac:dyDescent="0.25">
      <c r="A84" s="142" t="s">
        <v>329</v>
      </c>
      <c r="B84" s="199">
        <f t="shared" ref="B84:Q84" si="12">IF(B$41=0,0,B$41/B$5)</f>
        <v>1.3165844336069257E-2</v>
      </c>
      <c r="C84" s="199">
        <f t="shared" si="12"/>
        <v>1.2928937069115014E-2</v>
      </c>
      <c r="D84" s="199">
        <f t="shared" si="12"/>
        <v>9.4974113994077854E-3</v>
      </c>
      <c r="E84" s="199">
        <f t="shared" si="12"/>
        <v>8.8975195232684403E-3</v>
      </c>
      <c r="F84" s="199">
        <f t="shared" si="12"/>
        <v>9.2450661605792388E-3</v>
      </c>
      <c r="G84" s="199">
        <f t="shared" si="12"/>
        <v>9.7518159981165829E-3</v>
      </c>
      <c r="H84" s="199">
        <f t="shared" si="12"/>
        <v>9.1699884216385179E-3</v>
      </c>
      <c r="I84" s="199">
        <f t="shared" si="12"/>
        <v>9.4895520316376492E-3</v>
      </c>
      <c r="J84" s="199">
        <f t="shared" si="12"/>
        <v>9.4412169725993245E-3</v>
      </c>
      <c r="K84" s="199">
        <f t="shared" si="12"/>
        <v>8.7827633836750144E-3</v>
      </c>
      <c r="L84" s="199">
        <f t="shared" si="12"/>
        <v>1.143941766918067E-2</v>
      </c>
      <c r="M84" s="199">
        <f t="shared" si="12"/>
        <v>1.2937995688612747E-2</v>
      </c>
      <c r="N84" s="199">
        <f t="shared" si="12"/>
        <v>9.4934808596921841E-3</v>
      </c>
      <c r="O84" s="199">
        <f t="shared" si="12"/>
        <v>7.403034219762762E-3</v>
      </c>
      <c r="P84" s="199">
        <f t="shared" si="12"/>
        <v>7.538879649057504E-3</v>
      </c>
      <c r="Q84" s="199">
        <f t="shared" si="12"/>
        <v>7.7113870866000632E-3</v>
      </c>
    </row>
    <row r="85" spans="1:17" x14ac:dyDescent="0.25">
      <c r="A85" s="142" t="s">
        <v>328</v>
      </c>
      <c r="B85" s="199">
        <f t="shared" ref="B85:Q85" si="13">IF(B$52=0,0,B$52/B$5)</f>
        <v>2.4837447915849052E-3</v>
      </c>
      <c r="C85" s="199">
        <f t="shared" si="13"/>
        <v>2.4234033783071601E-3</v>
      </c>
      <c r="D85" s="199">
        <f t="shared" si="13"/>
        <v>1.7640997355391225E-3</v>
      </c>
      <c r="E85" s="199">
        <f t="shared" si="13"/>
        <v>1.6547535978513872E-3</v>
      </c>
      <c r="F85" s="199">
        <f t="shared" si="13"/>
        <v>1.7192586232115446E-3</v>
      </c>
      <c r="G85" s="199">
        <f t="shared" si="13"/>
        <v>1.8185675469386715E-3</v>
      </c>
      <c r="H85" s="199">
        <f t="shared" si="13"/>
        <v>1.7079440015237543E-3</v>
      </c>
      <c r="I85" s="199">
        <f t="shared" si="13"/>
        <v>1.7681951830278951E-3</v>
      </c>
      <c r="J85" s="199">
        <f t="shared" si="13"/>
        <v>1.6381203326088995E-3</v>
      </c>
      <c r="K85" s="199">
        <f t="shared" si="13"/>
        <v>1.6382776997643914E-3</v>
      </c>
      <c r="L85" s="199">
        <f t="shared" si="13"/>
        <v>1.9606515781688018E-3</v>
      </c>
      <c r="M85" s="199">
        <f t="shared" si="13"/>
        <v>2.2101288110468634E-3</v>
      </c>
      <c r="N85" s="199">
        <f t="shared" si="13"/>
        <v>1.6070232157650471E-3</v>
      </c>
      <c r="O85" s="199">
        <f t="shared" si="13"/>
        <v>1.2514273652435657E-3</v>
      </c>
      <c r="P85" s="199">
        <f t="shared" si="13"/>
        <v>1.222399804608168E-3</v>
      </c>
      <c r="Q85" s="199">
        <f t="shared" si="13"/>
        <v>1.2366289728276891E-3</v>
      </c>
    </row>
    <row r="86" spans="1:17" x14ac:dyDescent="0.25">
      <c r="A86" s="127" t="s">
        <v>321</v>
      </c>
      <c r="B86" s="200">
        <f t="shared" ref="B86:Q86" si="14">IF(B$53=0,0,B$53/B$5)</f>
        <v>4.6337093253319327E-2</v>
      </c>
      <c r="C86" s="200">
        <f t="shared" si="14"/>
        <v>4.5224717150470072E-2</v>
      </c>
      <c r="D86" s="200">
        <f t="shared" si="14"/>
        <v>3.2934854031720126E-2</v>
      </c>
      <c r="E86" s="200">
        <f t="shared" si="14"/>
        <v>3.0891612032469817E-2</v>
      </c>
      <c r="F86" s="200">
        <f t="shared" si="14"/>
        <v>3.2095931863995154E-2</v>
      </c>
      <c r="G86" s="200">
        <f t="shared" si="14"/>
        <v>3.394548512049813E-2</v>
      </c>
      <c r="H86" s="200">
        <f t="shared" si="14"/>
        <v>3.1882412172363456E-2</v>
      </c>
      <c r="I86" s="200">
        <f t="shared" si="14"/>
        <v>3.3006496338900342E-2</v>
      </c>
      <c r="J86" s="200">
        <f t="shared" si="14"/>
        <v>3.0683081497160879E-2</v>
      </c>
      <c r="K86" s="200">
        <f t="shared" si="14"/>
        <v>3.0579818400751031E-2</v>
      </c>
      <c r="L86" s="200">
        <f t="shared" si="14"/>
        <v>3.6746746039861188E-2</v>
      </c>
      <c r="M86" s="200">
        <f t="shared" si="14"/>
        <v>4.1429402668005558E-2</v>
      </c>
      <c r="N86" s="200">
        <f t="shared" si="14"/>
        <v>3.0137900639531701E-2</v>
      </c>
      <c r="O86" s="200">
        <f t="shared" si="14"/>
        <v>2.3470751625913003E-2</v>
      </c>
      <c r="P86" s="200">
        <f t="shared" si="14"/>
        <v>2.2975877015644929E-2</v>
      </c>
      <c r="Q86" s="200">
        <f t="shared" si="14"/>
        <v>2.3256976389019808E-2</v>
      </c>
    </row>
    <row r="87" spans="1:17" x14ac:dyDescent="0.25">
      <c r="A87" s="142" t="s">
        <v>327</v>
      </c>
      <c r="B87" s="199">
        <f t="shared" ref="B87:Q87" si="15">IF(B$54=0,0,B$54/B$5)</f>
        <v>6.6305537542517504E-3</v>
      </c>
      <c r="C87" s="199">
        <f t="shared" si="15"/>
        <v>6.469467564679793E-3</v>
      </c>
      <c r="D87" s="199">
        <f t="shared" si="15"/>
        <v>4.7094041883785857E-3</v>
      </c>
      <c r="E87" s="199">
        <f t="shared" si="15"/>
        <v>4.417495999495904E-3</v>
      </c>
      <c r="F87" s="199">
        <f t="shared" si="15"/>
        <v>4.5896972818172546E-3</v>
      </c>
      <c r="G87" s="199">
        <f t="shared" si="15"/>
        <v>4.854810331789439E-3</v>
      </c>
      <c r="H87" s="199">
        <f t="shared" si="15"/>
        <v>4.5594920016435048E-3</v>
      </c>
      <c r="I87" s="199">
        <f t="shared" si="15"/>
        <v>4.7203373103378247E-3</v>
      </c>
      <c r="J87" s="199">
        <f t="shared" si="15"/>
        <v>4.3730921784299465E-3</v>
      </c>
      <c r="K87" s="199">
        <f t="shared" si="15"/>
        <v>4.3735122825353176E-3</v>
      </c>
      <c r="L87" s="199">
        <f t="shared" si="15"/>
        <v>5.2341149245495504E-3</v>
      </c>
      <c r="M87" s="199">
        <f t="shared" si="15"/>
        <v>5.9001141885095271E-3</v>
      </c>
      <c r="N87" s="199">
        <f t="shared" si="15"/>
        <v>4.2900759581105301E-3</v>
      </c>
      <c r="O87" s="199">
        <f t="shared" si="15"/>
        <v>3.3407846260622757E-3</v>
      </c>
      <c r="P87" s="199">
        <f t="shared" si="15"/>
        <v>3.2632932502172592E-3</v>
      </c>
      <c r="Q87" s="199">
        <f t="shared" si="15"/>
        <v>3.3012791435656744E-3</v>
      </c>
    </row>
    <row r="88" spans="1:17" x14ac:dyDescent="0.25">
      <c r="A88" s="142" t="s">
        <v>326</v>
      </c>
      <c r="B88" s="199">
        <f t="shared" ref="B88:Q88" si="16">IF(B$55=0,0,B$55/B$5)</f>
        <v>2.1207719321090874E-3</v>
      </c>
      <c r="C88" s="199">
        <f t="shared" si="16"/>
        <v>2.0826105905768335E-3</v>
      </c>
      <c r="D88" s="199">
        <f t="shared" si="16"/>
        <v>1.5298558155040737E-3</v>
      </c>
      <c r="E88" s="199">
        <f t="shared" si="16"/>
        <v>1.4332244244028461E-3</v>
      </c>
      <c r="F88" s="199">
        <f t="shared" si="16"/>
        <v>1.4892077046766651E-3</v>
      </c>
      <c r="G88" s="199">
        <f t="shared" si="16"/>
        <v>1.5708356507937084E-3</v>
      </c>
      <c r="H88" s="199">
        <f t="shared" si="16"/>
        <v>1.4771140814036421E-3</v>
      </c>
      <c r="I88" s="199">
        <f t="shared" si="16"/>
        <v>1.5285898179618299E-3</v>
      </c>
      <c r="J88" s="199">
        <f t="shared" si="16"/>
        <v>1.5208039415737517E-3</v>
      </c>
      <c r="K88" s="199">
        <f t="shared" si="16"/>
        <v>1.4147393509298003E-3</v>
      </c>
      <c r="L88" s="199">
        <f t="shared" si="16"/>
        <v>1.8426768001507611E-3</v>
      </c>
      <c r="M88" s="199">
        <f t="shared" si="16"/>
        <v>2.0840697652020272E-3</v>
      </c>
      <c r="N88" s="199">
        <f t="shared" si="16"/>
        <v>1.5292226788746173E-3</v>
      </c>
      <c r="O88" s="199">
        <f t="shared" si="16"/>
        <v>1.192490719543426E-3</v>
      </c>
      <c r="P88" s="199">
        <f t="shared" si="16"/>
        <v>1.2143728841961196E-3</v>
      </c>
      <c r="Q88" s="199">
        <f t="shared" si="16"/>
        <v>1.2421606144989935E-3</v>
      </c>
    </row>
    <row r="89" spans="1:17" x14ac:dyDescent="0.25">
      <c r="A89" s="142" t="s">
        <v>325</v>
      </c>
      <c r="B89" s="199">
        <f t="shared" ref="B89:Q89" si="17">IF(B$66=0,0,B$66/B$5)</f>
        <v>3.7585767566958486E-2</v>
      </c>
      <c r="C89" s="199">
        <f t="shared" si="17"/>
        <v>3.6672638995213447E-2</v>
      </c>
      <c r="D89" s="199">
        <f t="shared" si="17"/>
        <v>2.6695594027837465E-2</v>
      </c>
      <c r="E89" s="199">
        <f t="shared" si="17"/>
        <v>2.5040891608571068E-2</v>
      </c>
      <c r="F89" s="199">
        <f t="shared" si="17"/>
        <v>2.6017026877501234E-2</v>
      </c>
      <c r="G89" s="199">
        <f t="shared" si="17"/>
        <v>2.7519839137914986E-2</v>
      </c>
      <c r="H89" s="199">
        <f t="shared" si="17"/>
        <v>2.584580608931631E-2</v>
      </c>
      <c r="I89" s="199">
        <f t="shared" si="17"/>
        <v>2.6757569210600692E-2</v>
      </c>
      <c r="J89" s="199">
        <f t="shared" si="17"/>
        <v>2.4789185377157182E-2</v>
      </c>
      <c r="K89" s="199">
        <f t="shared" si="17"/>
        <v>2.4791566767285913E-2</v>
      </c>
      <c r="L89" s="199">
        <f t="shared" si="17"/>
        <v>2.9669954315160871E-2</v>
      </c>
      <c r="M89" s="199">
        <f t="shared" si="17"/>
        <v>3.3445218714294005E-2</v>
      </c>
      <c r="N89" s="199">
        <f t="shared" si="17"/>
        <v>2.4318602002546551E-2</v>
      </c>
      <c r="O89" s="199">
        <f t="shared" si="17"/>
        <v>1.89374762803073E-2</v>
      </c>
      <c r="P89" s="199">
        <f t="shared" si="17"/>
        <v>1.8498210881231551E-2</v>
      </c>
      <c r="Q89" s="199">
        <f t="shared" si="17"/>
        <v>1.8713536630955138E-2</v>
      </c>
    </row>
    <row r="90" spans="1:17" x14ac:dyDescent="0.25">
      <c r="A90" s="127" t="s">
        <v>320</v>
      </c>
      <c r="B90" s="200">
        <f t="shared" ref="B90:Q90" si="18">IF(B$67=0,0,B$67/B$5)</f>
        <v>9.649632354177623E-2</v>
      </c>
      <c r="C90" s="200">
        <f t="shared" si="18"/>
        <v>0.10638771358543302</v>
      </c>
      <c r="D90" s="200">
        <f t="shared" si="18"/>
        <v>0.16021556365671347</v>
      </c>
      <c r="E90" s="200">
        <f t="shared" si="18"/>
        <v>0.16518749951552528</v>
      </c>
      <c r="F90" s="200">
        <f t="shared" si="18"/>
        <v>0.15366597350046363</v>
      </c>
      <c r="G90" s="200">
        <f t="shared" si="18"/>
        <v>0.13010728491693008</v>
      </c>
      <c r="H90" s="200">
        <f t="shared" si="18"/>
        <v>0.1502862910256792</v>
      </c>
      <c r="I90" s="200">
        <f t="shared" si="18"/>
        <v>0.14738191319868746</v>
      </c>
      <c r="J90" s="200">
        <f t="shared" si="18"/>
        <v>0.19174016711449454</v>
      </c>
      <c r="K90" s="200">
        <f t="shared" si="18"/>
        <v>0.19124606240898806</v>
      </c>
      <c r="L90" s="200">
        <f t="shared" si="18"/>
        <v>0.1560518763161089</v>
      </c>
      <c r="M90" s="200">
        <f t="shared" si="18"/>
        <v>0.13313000002560915</v>
      </c>
      <c r="N90" s="200">
        <f t="shared" si="18"/>
        <v>0.1780611192685693</v>
      </c>
      <c r="O90" s="200">
        <f t="shared" si="18"/>
        <v>0.19338169028444782</v>
      </c>
      <c r="P90" s="200">
        <f t="shared" si="18"/>
        <v>0.18745978190724549</v>
      </c>
      <c r="Q90" s="200">
        <f t="shared" si="18"/>
        <v>0.20142096273898694</v>
      </c>
    </row>
    <row r="91" spans="1:17" x14ac:dyDescent="0.25">
      <c r="A91" s="72" t="s">
        <v>319</v>
      </c>
      <c r="B91" s="71">
        <f t="shared" ref="B91:Q91" si="19">IF(B$68=0,0,B$68/B$5)</f>
        <v>0.26808999392788818</v>
      </c>
      <c r="C91" s="71">
        <f t="shared" si="19"/>
        <v>0.25923384044138797</v>
      </c>
      <c r="D91" s="71">
        <f t="shared" si="19"/>
        <v>0.29605001776029699</v>
      </c>
      <c r="E91" s="71">
        <f t="shared" si="19"/>
        <v>0.38018386488799299</v>
      </c>
      <c r="F91" s="71">
        <f t="shared" si="19"/>
        <v>0.39894535532745273</v>
      </c>
      <c r="G91" s="71">
        <f t="shared" si="19"/>
        <v>0.47542944974734791</v>
      </c>
      <c r="H91" s="71">
        <f t="shared" si="19"/>
        <v>0.39464814934624531</v>
      </c>
      <c r="I91" s="71">
        <f t="shared" si="19"/>
        <v>0.39651570284971355</v>
      </c>
      <c r="J91" s="71">
        <f t="shared" si="19"/>
        <v>0.16390403679938845</v>
      </c>
      <c r="K91" s="71">
        <f t="shared" si="19"/>
        <v>0.16675476752719784</v>
      </c>
      <c r="L91" s="71">
        <f t="shared" si="19"/>
        <v>0.12667114795809267</v>
      </c>
      <c r="M91" s="71">
        <f t="shared" si="19"/>
        <v>9.5148518814657732E-2</v>
      </c>
      <c r="N91" s="71">
        <f t="shared" si="19"/>
        <v>0.1789576254150414</v>
      </c>
      <c r="O91" s="71">
        <f t="shared" si="19"/>
        <v>0.32869247009336222</v>
      </c>
      <c r="P91" s="71">
        <f t="shared" si="19"/>
        <v>0.32943746659875639</v>
      </c>
      <c r="Q91" s="71">
        <f t="shared" si="19"/>
        <v>0.29754844477027298</v>
      </c>
    </row>
    <row r="93" spans="1:17" ht="12.75" x14ac:dyDescent="0.25">
      <c r="A93" s="98" t="s">
        <v>128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53">
        <f>IF(B$5=0,0,B$5/OIS_fec!B$5)</f>
        <v>0.30945645829089591</v>
      </c>
      <c r="C95" s="253">
        <f>IF(C$5=0,0,C$5/OIS_fec!C$5)</f>
        <v>0.3077146727807315</v>
      </c>
      <c r="D95" s="253">
        <f>IF(D$5=0,0,D$5/OIS_fec!D$5)</f>
        <v>0.31432245272593784</v>
      </c>
      <c r="E95" s="253">
        <f>IF(E$5=0,0,E$5/OIS_fec!E$5)</f>
        <v>0.32664368503725888</v>
      </c>
      <c r="F95" s="253">
        <f>IF(F$5=0,0,F$5/OIS_fec!F$5)</f>
        <v>0.33270078646487955</v>
      </c>
      <c r="G95" s="253">
        <f>IF(G$5=0,0,G$5/OIS_fec!G$5)</f>
        <v>0.34943637151576451</v>
      </c>
      <c r="H95" s="253">
        <f>IF(H$5=0,0,H$5/OIS_fec!H$5)</f>
        <v>0.34364598669060309</v>
      </c>
      <c r="I95" s="253">
        <f>IF(I$5=0,0,I$5/OIS_fec!I$5)</f>
        <v>0.34579364652831079</v>
      </c>
      <c r="J95" s="253">
        <f>IF(J$5=0,0,J$5/OIS_fec!J$5)</f>
        <v>0.32536548368777146</v>
      </c>
      <c r="K95" s="253">
        <f>IF(K$5=0,0,K$5/OIS_fec!K$5)</f>
        <v>0.32023236512722247</v>
      </c>
      <c r="L95" s="253">
        <f>IF(L$5=0,0,L$5/OIS_fec!L$5)</f>
        <v>0.32660985907160939</v>
      </c>
      <c r="M95" s="253">
        <f>IF(M$5=0,0,M$5/OIS_fec!M$5)</f>
        <v>0.3266324606877683</v>
      </c>
      <c r="N95" s="253">
        <f>IF(N$5=0,0,N$5/OIS_fec!N$5)</f>
        <v>0.3299595345404232</v>
      </c>
      <c r="O95" s="253">
        <f>IF(O$5=0,0,O$5/OIS_fec!O$5)</f>
        <v>0.34828083003209553</v>
      </c>
      <c r="P95" s="253">
        <f>IF(P$5=0,0,P$5/OIS_fec!P$5)</f>
        <v>0.35879078614904836</v>
      </c>
      <c r="Q95" s="253">
        <f>IF(Q$5=0,0,Q$5/OIS_fec!Q$5)</f>
        <v>0.3653765305786108</v>
      </c>
    </row>
    <row r="96" spans="1:17" x14ac:dyDescent="0.25">
      <c r="A96" s="132" t="s">
        <v>83</v>
      </c>
      <c r="B96" s="282">
        <f>IF(B$6=0,0,B$6/OIS_fec!B$6)</f>
        <v>0.410834516597683</v>
      </c>
      <c r="C96" s="282">
        <f>IF(C$6=0,0,C$6/OIS_fec!C$6)</f>
        <v>0.410834516597683</v>
      </c>
      <c r="D96" s="282">
        <f>IF(D$6=0,0,D$6/OIS_fec!D$6)</f>
        <v>0.41344505401103393</v>
      </c>
      <c r="E96" s="282">
        <f>IF(E$6=0,0,E$6/OIS_fec!E$6)</f>
        <v>0.41344505401103393</v>
      </c>
      <c r="F96" s="282">
        <f>IF(F$6=0,0,F$6/OIS_fec!F$6)</f>
        <v>0.41722265784084223</v>
      </c>
      <c r="G96" s="282">
        <f>IF(G$6=0,0,G$6/OIS_fec!G$6)</f>
        <v>0.41872268889836106</v>
      </c>
      <c r="H96" s="282">
        <f>IF(H$6=0,0,H$6/OIS_fec!H$6)</f>
        <v>0.42558158574534577</v>
      </c>
      <c r="I96" s="282">
        <f>IF(I$6=0,0,I$6/OIS_fec!I$6)</f>
        <v>0.42932196221043506</v>
      </c>
      <c r="J96" s="282">
        <f>IF(J$6=0,0,J$6/OIS_fec!J$6)</f>
        <v>0.431446637396602</v>
      </c>
      <c r="K96" s="282">
        <f>IF(K$6=0,0,K$6/OIS_fec!K$6)</f>
        <v>0.43144663739660194</v>
      </c>
      <c r="L96" s="282">
        <f>IF(L$6=0,0,L$6/OIS_fec!L$6)</f>
        <v>0.43144663739660188</v>
      </c>
      <c r="M96" s="282">
        <f>IF(M$6=0,0,M$6/OIS_fec!M$6)</f>
        <v>0.43144663739660194</v>
      </c>
      <c r="N96" s="282">
        <f>IF(N$6=0,0,N$6/OIS_fec!N$6)</f>
        <v>0.43144663739660194</v>
      </c>
      <c r="O96" s="282">
        <f>IF(O$6=0,0,O$6/OIS_fec!O$6)</f>
        <v>0.43648328460886587</v>
      </c>
      <c r="P96" s="282">
        <f>IF(P$6=0,0,P$6/OIS_fec!P$6)</f>
        <v>0.44724945776888508</v>
      </c>
      <c r="Q96" s="282">
        <f>IF(Q$6=0,0,Q$6/OIS_fec!Q$6)</f>
        <v>0.45832131575559137</v>
      </c>
    </row>
    <row r="97" spans="1:17" x14ac:dyDescent="0.25">
      <c r="A97" s="76" t="s">
        <v>82</v>
      </c>
      <c r="B97" s="281">
        <f>IF(B$7=0,0,B$7/OIS_fec!B$7)</f>
        <v>0.10756476990583412</v>
      </c>
      <c r="C97" s="281">
        <f>IF(C$7=0,0,C$7/OIS_fec!C$7)</f>
        <v>0.10756476990583412</v>
      </c>
      <c r="D97" s="281">
        <f>IF(D$7=0,0,D$7/OIS_fec!D$7)</f>
        <v>0.1082482612992134</v>
      </c>
      <c r="E97" s="281">
        <f>IF(E$7=0,0,E$7/OIS_fec!E$7)</f>
        <v>0.10824826129921342</v>
      </c>
      <c r="F97" s="281">
        <f>IF(F$7=0,0,F$7/OIS_fec!F$7)</f>
        <v>0.10923731423983242</v>
      </c>
      <c r="G97" s="281">
        <f>IF(G$7=0,0,G$7/OIS_fec!G$7)</f>
        <v>0.109630052651614</v>
      </c>
      <c r="H97" s="281">
        <f>IF(H$7=0,0,H$7/OIS_fec!H$7)</f>
        <v>0.11142585030577322</v>
      </c>
      <c r="I97" s="281">
        <f>IF(I$7=0,0,I$7/OIS_fec!I$7)</f>
        <v>0.112405156370805</v>
      </c>
      <c r="J97" s="281">
        <f>IF(J$7=0,0,J$7/OIS_fec!J$7)</f>
        <v>0.1129614392250728</v>
      </c>
      <c r="K97" s="281">
        <f>IF(K$7=0,0,K$7/OIS_fec!K$7)</f>
        <v>0.1129614392250728</v>
      </c>
      <c r="L97" s="281">
        <f>IF(L$7=0,0,L$7/OIS_fec!L$7)</f>
        <v>0.11296143922507282</v>
      </c>
      <c r="M97" s="281">
        <f>IF(M$7=0,0,M$7/OIS_fec!M$7)</f>
        <v>0.1129614392250728</v>
      </c>
      <c r="N97" s="281">
        <f>IF(N$7=0,0,N$7/OIS_fec!N$7)</f>
        <v>0.1129614392250728</v>
      </c>
      <c r="O97" s="281">
        <f>IF(O$7=0,0,O$7/OIS_fec!O$7)</f>
        <v>0.11428013513935636</v>
      </c>
      <c r="P97" s="281">
        <f>IF(P$7=0,0,P$7/OIS_fec!P$7)</f>
        <v>0.11709893660792402</v>
      </c>
      <c r="Q97" s="281">
        <f>IF(Q$7=0,0,Q$7/OIS_fec!Q$7)</f>
        <v>0.11999777253493642</v>
      </c>
    </row>
    <row r="98" spans="1:17" x14ac:dyDescent="0.25">
      <c r="A98" s="76" t="s">
        <v>81</v>
      </c>
      <c r="B98" s="281">
        <f>IF(B$8=0,0,B$8/OIS_fec!B$8)</f>
        <v>0.58985404023390509</v>
      </c>
      <c r="C98" s="281">
        <f>IF(C$8=0,0,C$8/OIS_fec!C$8)</f>
        <v>0.58985404023390509</v>
      </c>
      <c r="D98" s="281">
        <f>IF(D$8=0,0,D$8/OIS_fec!D$8)</f>
        <v>0.59360210905051491</v>
      </c>
      <c r="E98" s="281">
        <f>IF(E$8=0,0,E$8/OIS_fec!E$8)</f>
        <v>0.59360210905051503</v>
      </c>
      <c r="F98" s="281">
        <f>IF(F$8=0,0,F$8/OIS_fec!F$8)</f>
        <v>0.59902578888118885</v>
      </c>
      <c r="G98" s="281">
        <f>IF(G$8=0,0,G$8/OIS_fec!G$8)</f>
        <v>0.60117945256816763</v>
      </c>
      <c r="H98" s="281">
        <f>IF(H$8=0,0,H$8/OIS_fec!H$8)</f>
        <v>0.61102708672083372</v>
      </c>
      <c r="I98" s="281">
        <f>IF(I$8=0,0,I$8/OIS_fec!I$8)</f>
        <v>0.61639731750913263</v>
      </c>
      <c r="J98" s="281">
        <f>IF(J$8=0,0,J$8/OIS_fec!J$8)</f>
        <v>0.61944781154533002</v>
      </c>
      <c r="K98" s="281">
        <f>IF(K$8=0,0,K$8/OIS_fec!K$8)</f>
        <v>0.61944781154532991</v>
      </c>
      <c r="L98" s="281">
        <f>IF(L$8=0,0,L$8/OIS_fec!L$8)</f>
        <v>0.61944781154533002</v>
      </c>
      <c r="M98" s="281">
        <f>IF(M$8=0,0,M$8/OIS_fec!M$8)</f>
        <v>0.61944781154533013</v>
      </c>
      <c r="N98" s="281">
        <f>IF(N$8=0,0,N$8/OIS_fec!N$8)</f>
        <v>0.61944781154533013</v>
      </c>
      <c r="O98" s="281">
        <f>IF(O$8=0,0,O$8/OIS_fec!O$8)</f>
        <v>0.62667915795699503</v>
      </c>
      <c r="P98" s="281">
        <f>IF(P$8=0,0,P$8/OIS_fec!P$8)</f>
        <v>0.64213664869775944</v>
      </c>
      <c r="Q98" s="281">
        <f>IF(Q$8=0,0,Q$8/OIS_fec!Q$8)</f>
        <v>0.65803302522531903</v>
      </c>
    </row>
    <row r="99" spans="1:17" x14ac:dyDescent="0.25">
      <c r="A99" s="76" t="s">
        <v>80</v>
      </c>
      <c r="B99" s="281">
        <f>IF(B$9=0,0,B$9/OIS_fec!B$9)</f>
        <v>0.4129033174594835</v>
      </c>
      <c r="C99" s="281">
        <f>IF(C$9=0,0,C$9/OIS_fec!C$9)</f>
        <v>0.41290331745948361</v>
      </c>
      <c r="D99" s="281">
        <f>IF(D$9=0,0,D$9/OIS_fec!D$9)</f>
        <v>0.4155270005113636</v>
      </c>
      <c r="E99" s="281">
        <f>IF(E$9=0,0,E$9/OIS_fec!E$9)</f>
        <v>0.4155270005113636</v>
      </c>
      <c r="F99" s="281">
        <f>IF(F$9=0,0,F$9/OIS_fec!F$9)</f>
        <v>0.41932362686664859</v>
      </c>
      <c r="G99" s="281">
        <f>IF(G$9=0,0,G$9/OIS_fec!G$9)</f>
        <v>0.42083121148994429</v>
      </c>
      <c r="H99" s="281">
        <f>IF(H$9=0,0,H$9/OIS_fec!H$9)</f>
        <v>0.42772464704079827</v>
      </c>
      <c r="I99" s="281">
        <f>IF(I$9=0,0,I$9/OIS_fec!I$9)</f>
        <v>0.43148385856901345</v>
      </c>
      <c r="J99" s="281">
        <f>IF(J$9=0,0,J$9/OIS_fec!J$9)</f>
        <v>0.43361923278283904</v>
      </c>
      <c r="K99" s="281">
        <f>IF(K$9=0,0,K$9/OIS_fec!K$9)</f>
        <v>0.43361923278283904</v>
      </c>
      <c r="L99" s="281">
        <f>IF(L$9=0,0,L$9/OIS_fec!L$9)</f>
        <v>0.43361923278283904</v>
      </c>
      <c r="M99" s="281">
        <f>IF(M$9=0,0,M$9/OIS_fec!M$9)</f>
        <v>0.43361923278283909</v>
      </c>
      <c r="N99" s="281">
        <f>IF(N$9=0,0,N$9/OIS_fec!N$9)</f>
        <v>0.43361923278283898</v>
      </c>
      <c r="O99" s="281">
        <f>IF(O$9=0,0,O$9/OIS_fec!O$9)</f>
        <v>0.43868124256731228</v>
      </c>
      <c r="P99" s="281">
        <f>IF(P$9=0,0,P$9/OIS_fec!P$9)</f>
        <v>0.44950162993624504</v>
      </c>
      <c r="Q99" s="281">
        <f>IF(Q$9=0,0,Q$9/OIS_fec!Q$9)</f>
        <v>0.46062924144029038</v>
      </c>
    </row>
    <row r="100" spans="1:17" x14ac:dyDescent="0.25">
      <c r="A100" s="129" t="s">
        <v>79</v>
      </c>
      <c r="B100" s="280">
        <f>IF(B$10=0,0,B$10/OIS_fec!B$10)</f>
        <v>0.61806466250755321</v>
      </c>
      <c r="C100" s="280">
        <f>IF(C$10=0,0,C$10/OIS_fec!C$10)</f>
        <v>0.6171149442648397</v>
      </c>
      <c r="D100" s="280">
        <f>IF(D$10=0,0,D$10/OIS_fec!D$10)</f>
        <v>0.61523971485234463</v>
      </c>
      <c r="E100" s="280">
        <f>IF(E$10=0,0,E$10/OIS_fec!E$10)</f>
        <v>0.61512238784518636</v>
      </c>
      <c r="F100" s="280">
        <f>IF(F$10=0,0,F$10/OIS_fec!F$10)</f>
        <v>0.62146630978978168</v>
      </c>
      <c r="G100" s="280">
        <f>IF(G$10=0,0,G$10/OIS_fec!G$10)</f>
        <v>0.62536148838142247</v>
      </c>
      <c r="H100" s="280">
        <f>IF(H$10=0,0,H$10/OIS_fec!H$10)</f>
        <v>0.63428376615536564</v>
      </c>
      <c r="I100" s="280">
        <f>IF(I$10=0,0,I$10/OIS_fec!I$10)</f>
        <v>0.64036627505361143</v>
      </c>
      <c r="J100" s="280">
        <f>IF(J$10=0,0,J$10/OIS_fec!J$10)</f>
        <v>0.64123709991768529</v>
      </c>
      <c r="K100" s="280">
        <f>IF(K$10=0,0,K$10/OIS_fec!K$10)</f>
        <v>0.64140037400740235</v>
      </c>
      <c r="L100" s="280">
        <f>IF(L$10=0,0,L$10/OIS_fec!L$10)</f>
        <v>0.64407938976045043</v>
      </c>
      <c r="M100" s="280">
        <f>IF(M$10=0,0,M$10/OIS_fec!M$10)</f>
        <v>0.64657577798413968</v>
      </c>
      <c r="N100" s="280">
        <f>IF(N$10=0,0,N$10/OIS_fec!N$10)</f>
        <v>0.6416221281043315</v>
      </c>
      <c r="O100" s="280">
        <f>IF(O$10=0,0,O$10/OIS_fec!O$10)</f>
        <v>0.64708408208524937</v>
      </c>
      <c r="P100" s="280">
        <f>IF(P$10=0,0,P$10/OIS_fec!P$10)</f>
        <v>0.66312460284814367</v>
      </c>
      <c r="Q100" s="280">
        <f>IF(Q$10=0,0,Q$10/OIS_fec!Q$10)</f>
        <v>0.67989801610034961</v>
      </c>
    </row>
    <row r="101" spans="1:17" x14ac:dyDescent="0.25">
      <c r="A101" s="127" t="s">
        <v>324</v>
      </c>
      <c r="B101" s="305">
        <f>IF(B$15=0,0,B$15/OIS_fec!B$15)</f>
        <v>0.31827651342597613</v>
      </c>
      <c r="C101" s="305">
        <f>IF(C$15=0,0,C$15/OIS_fec!C$15)</f>
        <v>0.32033172904316787</v>
      </c>
      <c r="D101" s="305">
        <f>IF(D$15=0,0,D$15/OIS_fec!D$15)</f>
        <v>0.32530881978208787</v>
      </c>
      <c r="E101" s="305">
        <f>IF(E$15=0,0,E$15/OIS_fec!E$15)</f>
        <v>0.32489972051322663</v>
      </c>
      <c r="F101" s="305">
        <f>IF(F$15=0,0,F$15/OIS_fec!F$15)</f>
        <v>0.32789335750259085</v>
      </c>
      <c r="G101" s="305">
        <f>IF(G$15=0,0,G$15/OIS_fec!G$15)</f>
        <v>0.32304301302647526</v>
      </c>
      <c r="H101" s="305">
        <f>IF(H$15=0,0,H$15/OIS_fec!H$15)</f>
        <v>0.33156680000687322</v>
      </c>
      <c r="I101" s="305">
        <f>IF(I$15=0,0,I$15/OIS_fec!I$15)</f>
        <v>0.33509942502023804</v>
      </c>
      <c r="J101" s="305">
        <f>IF(J$15=0,0,J$15/OIS_fec!J$15)</f>
        <v>0.36259948420530808</v>
      </c>
      <c r="K101" s="305">
        <f>IF(K$15=0,0,K$15/OIS_fec!K$15)</f>
        <v>0.3376446080964588</v>
      </c>
      <c r="L101" s="305">
        <f>IF(L$15=0,0,L$15/OIS_fec!L$15)</f>
        <v>0.36673859947242615</v>
      </c>
      <c r="M101" s="305">
        <f>IF(M$15=0,0,M$15/OIS_fec!M$15)</f>
        <v>0.36834020251333788</v>
      </c>
      <c r="N101" s="305">
        <f>IF(N$15=0,0,N$15/OIS_fec!N$15)</f>
        <v>0.37027560963795453</v>
      </c>
      <c r="O101" s="305">
        <f>IF(O$15=0,0,O$15/OIS_fec!O$15)</f>
        <v>0.3742196737512134</v>
      </c>
      <c r="P101" s="305">
        <f>IF(P$15=0,0,P$15/OIS_fec!P$15)</f>
        <v>0.39855502456815778</v>
      </c>
      <c r="Q101" s="305">
        <f>IF(Q$15=0,0,Q$15/OIS_fec!Q$15)</f>
        <v>0.4144580297937519</v>
      </c>
    </row>
    <row r="102" spans="1:17" x14ac:dyDescent="0.25">
      <c r="A102" s="127" t="s">
        <v>323</v>
      </c>
      <c r="B102" s="305">
        <f>IF(B$26=0,0,B$26/OIS_fec!B$26)</f>
        <v>0.21136234390094769</v>
      </c>
      <c r="C102" s="305">
        <f>IF(C$26=0,0,C$26/OIS_fec!C$26)</f>
        <v>0.21084105674487602</v>
      </c>
      <c r="D102" s="305">
        <f>IF(D$26=0,0,D$26/OIS_fec!D$26)</f>
        <v>0.22085157903006689</v>
      </c>
      <c r="E102" s="305">
        <f>IF(E$26=0,0,E$26/OIS_fec!E$26)</f>
        <v>0.21916278047807691</v>
      </c>
      <c r="F102" s="305">
        <f>IF(F$26=0,0,F$26/OIS_fec!F$26)</f>
        <v>0.22248017254448524</v>
      </c>
      <c r="G102" s="305">
        <f>IF(G$26=0,0,G$26/OIS_fec!G$26)</f>
        <v>0.2237093028622984</v>
      </c>
      <c r="H102" s="305">
        <f>IF(H$26=0,0,H$26/OIS_fec!H$26)</f>
        <v>0.22531717506381382</v>
      </c>
      <c r="I102" s="305">
        <f>IF(I$26=0,0,I$26/OIS_fec!I$26)</f>
        <v>0.22913500333456591</v>
      </c>
      <c r="J102" s="305">
        <f>IF(J$26=0,0,J$26/OIS_fec!J$26)</f>
        <v>0.23438662071482858</v>
      </c>
      <c r="K102" s="305">
        <f>IF(K$26=0,0,K$26/OIS_fec!K$26)</f>
        <v>0.23357023401965835</v>
      </c>
      <c r="L102" s="305">
        <f>IF(L$26=0,0,L$26/OIS_fec!L$26)</f>
        <v>0.23769390992028661</v>
      </c>
      <c r="M102" s="305">
        <f>IF(M$26=0,0,M$26/OIS_fec!M$26)</f>
        <v>0.23774283683529665</v>
      </c>
      <c r="N102" s="305">
        <f>IF(N$26=0,0,N$26/OIS_fec!N$26)</f>
        <v>0.23584491953348952</v>
      </c>
      <c r="O102" s="305">
        <f>IF(O$26=0,0,O$26/OIS_fec!O$26)</f>
        <v>0.23776214401592666</v>
      </c>
      <c r="P102" s="305">
        <f>IF(P$26=0,0,P$26/OIS_fec!P$26)</f>
        <v>0.24416700821311446</v>
      </c>
      <c r="Q102" s="305">
        <f>IF(Q$26=0,0,Q$26/OIS_fec!Q$26)</f>
        <v>0.24997915222062625</v>
      </c>
    </row>
    <row r="103" spans="1:17" x14ac:dyDescent="0.25">
      <c r="A103" s="127" t="s">
        <v>322</v>
      </c>
      <c r="B103" s="305">
        <f>IF(B$34=0,0,B$34/OIS_fec!B$34)</f>
        <v>0.21598914917935516</v>
      </c>
      <c r="C103" s="305">
        <f>IF(C$34=0,0,C$34/OIS_fec!C$34)</f>
        <v>0.21561030943014528</v>
      </c>
      <c r="D103" s="305">
        <f>IF(D$34=0,0,D$34/OIS_fec!D$34)</f>
        <v>0.23002148929696517</v>
      </c>
      <c r="E103" s="305">
        <f>IF(E$34=0,0,E$34/OIS_fec!E$34)</f>
        <v>0.22753127944938029</v>
      </c>
      <c r="F103" s="305">
        <f>IF(F$34=0,0,F$34/OIS_fec!F$34)</f>
        <v>0.23030308084591106</v>
      </c>
      <c r="G103" s="305">
        <f>IF(G$34=0,0,G$34/OIS_fec!G$34)</f>
        <v>0.23039186565870862</v>
      </c>
      <c r="H103" s="305">
        <f>IF(H$34=0,0,H$34/OIS_fec!H$34)</f>
        <v>0.23447785891209266</v>
      </c>
      <c r="I103" s="305">
        <f>IF(I$34=0,0,I$34/OIS_fec!I$34)</f>
        <v>0.23645931760191508</v>
      </c>
      <c r="J103" s="305">
        <f>IF(J$34=0,0,J$34/OIS_fec!J$34)</f>
        <v>0.24755431899246985</v>
      </c>
      <c r="K103" s="305">
        <f>IF(K$34=0,0,K$34/OIS_fec!K$34)</f>
        <v>0.23877242791328113</v>
      </c>
      <c r="L103" s="305">
        <f>IF(L$34=0,0,L$34/OIS_fec!L$34)</f>
        <v>0.24942430162768123</v>
      </c>
      <c r="M103" s="305">
        <f>IF(M$34=0,0,M$34/OIS_fec!M$34)</f>
        <v>0.24977219071669834</v>
      </c>
      <c r="N103" s="305">
        <f>IF(N$34=0,0,N$34/OIS_fec!N$34)</f>
        <v>0.24986144823270467</v>
      </c>
      <c r="O103" s="305">
        <f>IF(O$34=0,0,O$34/OIS_fec!O$34)</f>
        <v>0.25294348225299446</v>
      </c>
      <c r="P103" s="305">
        <f>IF(P$34=0,0,P$34/OIS_fec!P$34)</f>
        <v>0.26399768494698755</v>
      </c>
      <c r="Q103" s="305">
        <f>IF(Q$34=0,0,Q$34/OIS_fec!Q$34)</f>
        <v>0.27186979295009506</v>
      </c>
    </row>
    <row r="104" spans="1:17" x14ac:dyDescent="0.25">
      <c r="A104" s="127" t="s">
        <v>321</v>
      </c>
      <c r="B104" s="305">
        <f>IF(B$53=0,0,B$53/OIS_fec!B$53)</f>
        <v>0.61165677439271904</v>
      </c>
      <c r="C104" s="305">
        <f>IF(C$53=0,0,C$53/OIS_fec!C$53)</f>
        <v>0.6118375441478594</v>
      </c>
      <c r="D104" s="305">
        <f>IF(D$53=0,0,D$53/OIS_fec!D$53)</f>
        <v>0.61598403687365999</v>
      </c>
      <c r="E104" s="305">
        <f>IF(E$53=0,0,E$53/OIS_fec!E$53)</f>
        <v>0.61594805389744989</v>
      </c>
      <c r="F104" s="305">
        <f>IF(F$53=0,0,F$53/OIS_fec!F$53)</f>
        <v>0.62157811068261171</v>
      </c>
      <c r="G104" s="305">
        <f>IF(G$53=0,0,G$53/OIS_fec!G$53)</f>
        <v>0.62373214375922981</v>
      </c>
      <c r="H104" s="305">
        <f>IF(H$53=0,0,H$53/OIS_fec!H$53)</f>
        <v>0.63398564096636589</v>
      </c>
      <c r="I104" s="305">
        <f>IF(I$53=0,0,I$53/OIS_fec!I$53)</f>
        <v>0.63954539662926835</v>
      </c>
      <c r="J104" s="305">
        <f>IF(J$53=0,0,J$53/OIS_fec!J$53)</f>
        <v>0.6449102950738167</v>
      </c>
      <c r="K104" s="305">
        <f>IF(K$53=0,0,K$53/OIS_fec!K$53)</f>
        <v>0.64267812727654872</v>
      </c>
      <c r="L104" s="305">
        <f>IF(L$53=0,0,L$53/OIS_fec!L$53)</f>
        <v>0.64530436354564147</v>
      </c>
      <c r="M104" s="305">
        <f>IF(M$53=0,0,M$53/OIS_fec!M$53)</f>
        <v>0.64541227777211063</v>
      </c>
      <c r="N104" s="305">
        <f>IF(N$53=0,0,N$53/OIS_fec!N$53)</f>
        <v>0.64570921317260832</v>
      </c>
      <c r="O104" s="305">
        <f>IF(O$53=0,0,O$53/OIS_fec!O$53)</f>
        <v>0.6532930161471705</v>
      </c>
      <c r="P104" s="305">
        <f>IF(P$53=0,0,P$53/OIS_fec!P$53)</f>
        <v>0.670853511582861</v>
      </c>
      <c r="Q104" s="305">
        <f>IF(Q$53=0,0,Q$53/OIS_fec!Q$53)</f>
        <v>0.68786456777335947</v>
      </c>
    </row>
    <row r="105" spans="1:17" x14ac:dyDescent="0.25">
      <c r="A105" s="127" t="s">
        <v>320</v>
      </c>
      <c r="B105" s="305">
        <f>IF(B$67=0,0,B$67/OIS_fec!B$67)</f>
        <v>0.30052332774913298</v>
      </c>
      <c r="C105" s="305">
        <f>IF(C$67=0,0,C$67/OIS_fec!C$67)</f>
        <v>0.30052332774913298</v>
      </c>
      <c r="D105" s="305">
        <f>IF(D$67=0,0,D$67/OIS_fec!D$67)</f>
        <v>0.30243292238877256</v>
      </c>
      <c r="E105" s="305">
        <f>IF(E$67=0,0,E$67/OIS_fec!E$67)</f>
        <v>0.30243292238877251</v>
      </c>
      <c r="F105" s="305">
        <f>IF(F$67=0,0,F$67/OIS_fec!F$67)</f>
        <v>0.30519622008647695</v>
      </c>
      <c r="G105" s="305">
        <f>IF(G$67=0,0,G$67/OIS_fec!G$67)</f>
        <v>0.30629348506037896</v>
      </c>
      <c r="H105" s="305">
        <f>IF(H$67=0,0,H$67/OIS_fec!H$67)</f>
        <v>0.31131073269140602</v>
      </c>
      <c r="I105" s="305">
        <f>IF(I$67=0,0,I$67/OIS_fec!I$67)</f>
        <v>0.31404679876402358</v>
      </c>
      <c r="J105" s="305">
        <f>IF(J$67=0,0,J$67/OIS_fec!J$67)</f>
        <v>0.31560098769298878</v>
      </c>
      <c r="K105" s="305">
        <f>IF(K$67=0,0,K$67/OIS_fec!K$67)</f>
        <v>0.31560098769298889</v>
      </c>
      <c r="L105" s="305">
        <f>IF(L$67=0,0,L$67/OIS_fec!L$67)</f>
        <v>0.31560098769298883</v>
      </c>
      <c r="M105" s="305">
        <f>IF(M$67=0,0,M$67/OIS_fec!M$67)</f>
        <v>0.31560098769298883</v>
      </c>
      <c r="N105" s="305">
        <f>IF(N$67=0,0,N$67/OIS_fec!N$67)</f>
        <v>0.31560098769298878</v>
      </c>
      <c r="O105" s="305">
        <f>IF(O$67=0,0,O$67/OIS_fec!O$67)</f>
        <v>0.31928526912450789</v>
      </c>
      <c r="P105" s="305">
        <f>IF(P$67=0,0,P$67/OIS_fec!P$67)</f>
        <v>0.32716066920521908</v>
      </c>
      <c r="Q105" s="305">
        <f>IF(Q$67=0,0,Q$67/OIS_fec!Q$67)</f>
        <v>0.33525967615839863</v>
      </c>
    </row>
    <row r="106" spans="1:17" x14ac:dyDescent="0.25">
      <c r="A106" s="72" t="s">
        <v>319</v>
      </c>
      <c r="B106" s="304">
        <f>IF(B$68=0,0,B$68/OIS_fec!B$68)</f>
        <v>0.43546482289856031</v>
      </c>
      <c r="C106" s="304">
        <f>IF(C$68=0,0,C$68/OIS_fec!C$68)</f>
        <v>0.43546482289856026</v>
      </c>
      <c r="D106" s="304">
        <f>IF(D$68=0,0,D$68/OIS_fec!D$68)</f>
        <v>0.43823186696727506</v>
      </c>
      <c r="E106" s="304">
        <f>IF(E$68=0,0,E$68/OIS_fec!E$68)</f>
        <v>0.43823186696727501</v>
      </c>
      <c r="F106" s="304">
        <f>IF(F$68=0,0,F$68/OIS_fec!F$68)</f>
        <v>0.442235945291442</v>
      </c>
      <c r="G106" s="304">
        <f>IF(G$68=0,0,G$68/OIS_fec!G$68)</f>
        <v>0.4438259060479392</v>
      </c>
      <c r="H106" s="304">
        <f>IF(H$68=0,0,H$68/OIS_fec!H$68)</f>
        <v>0.45109600673345812</v>
      </c>
      <c r="I106" s="304">
        <f>IF(I$68=0,0,I$68/OIS_fec!I$68)</f>
        <v>0.45506062584198131</v>
      </c>
      <c r="J106" s="304">
        <f>IF(J$68=0,0,J$68/OIS_fec!J$68)</f>
        <v>0.45731267932405811</v>
      </c>
      <c r="K106" s="304">
        <f>IF(K$68=0,0,K$68/OIS_fec!K$68)</f>
        <v>0.45731267932405811</v>
      </c>
      <c r="L106" s="304">
        <f>IF(L$68=0,0,L$68/OIS_fec!L$68)</f>
        <v>0.45731267932405811</v>
      </c>
      <c r="M106" s="304">
        <f>IF(M$68=0,0,M$68/OIS_fec!M$68)</f>
        <v>0.45731267932405811</v>
      </c>
      <c r="N106" s="304">
        <f>IF(N$68=0,0,N$68/OIS_fec!N$68)</f>
        <v>0.45731267932405806</v>
      </c>
      <c r="O106" s="304">
        <f>IF(O$68=0,0,O$68/OIS_fec!O$68)</f>
        <v>0.46265128306274744</v>
      </c>
      <c r="P106" s="304">
        <f>IF(P$68=0,0,P$68/OIS_fec!P$68)</f>
        <v>0.47406290866628481</v>
      </c>
      <c r="Q106" s="304">
        <f>IF(Q$68=0,0,Q$68/OIS_fec!Q$68)</f>
        <v>0.48579854548002532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useful energy demand"</f>
        <v>FR: Industry Summary / useful energy demand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91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17350.283789327914</v>
      </c>
      <c r="C5" s="96">
        <f t="shared" ref="C5:Q5" si="1">SUM(C6:C10,C15,C26)</f>
        <v>17698.721495741825</v>
      </c>
      <c r="D5" s="96">
        <f t="shared" si="1"/>
        <v>17626.16018636572</v>
      </c>
      <c r="E5" s="96">
        <f t="shared" si="1"/>
        <v>17693.496678308817</v>
      </c>
      <c r="F5" s="96">
        <f t="shared" si="1"/>
        <v>17204.011319664209</v>
      </c>
      <c r="G5" s="96">
        <f t="shared" si="1"/>
        <v>16389.81125362618</v>
      </c>
      <c r="H5" s="96">
        <f t="shared" si="1"/>
        <v>16125.399783548693</v>
      </c>
      <c r="I5" s="96">
        <f t="shared" si="1"/>
        <v>15725.911198610704</v>
      </c>
      <c r="J5" s="96">
        <f t="shared" si="1"/>
        <v>15408.495355319488</v>
      </c>
      <c r="K5" s="96">
        <f t="shared" si="1"/>
        <v>13319.609817597138</v>
      </c>
      <c r="L5" s="96">
        <f t="shared" si="1"/>
        <v>14370.140808889302</v>
      </c>
      <c r="M5" s="96">
        <f t="shared" si="1"/>
        <v>14155.593397696593</v>
      </c>
      <c r="N5" s="96">
        <f t="shared" si="1"/>
        <v>14417.8853490825</v>
      </c>
      <c r="O5" s="96">
        <f t="shared" si="1"/>
        <v>15404.353205050822</v>
      </c>
      <c r="P5" s="96">
        <f t="shared" si="1"/>
        <v>14511.613274827418</v>
      </c>
      <c r="Q5" s="96">
        <f t="shared" si="1"/>
        <v>15422.582951173172</v>
      </c>
    </row>
    <row r="6" spans="1:17" x14ac:dyDescent="0.25">
      <c r="A6" s="76" t="s">
        <v>83</v>
      </c>
      <c r="B6" s="95">
        <v>182.67610950913922</v>
      </c>
      <c r="C6" s="95">
        <v>190.43302936641714</v>
      </c>
      <c r="D6" s="95">
        <v>186.58075982399507</v>
      </c>
      <c r="E6" s="95">
        <v>187.24910497985226</v>
      </c>
      <c r="F6" s="95">
        <v>180.89462284654013</v>
      </c>
      <c r="G6" s="95">
        <v>153.46466632665661</v>
      </c>
      <c r="H6" s="95">
        <v>149.76821904648492</v>
      </c>
      <c r="I6" s="95">
        <v>146.64577631902279</v>
      </c>
      <c r="J6" s="95">
        <v>146.08736661086706</v>
      </c>
      <c r="K6" s="95">
        <v>130.59422840474031</v>
      </c>
      <c r="L6" s="95">
        <v>140.88838570607703</v>
      </c>
      <c r="M6" s="95">
        <v>136.54547173176093</v>
      </c>
      <c r="N6" s="95">
        <v>142.02910504405094</v>
      </c>
      <c r="O6" s="95">
        <v>148.02914676892863</v>
      </c>
      <c r="P6" s="95">
        <v>140.24771099837136</v>
      </c>
      <c r="Q6" s="95">
        <v>151.39758000501129</v>
      </c>
    </row>
    <row r="7" spans="1:17" x14ac:dyDescent="0.25">
      <c r="A7" s="76" t="s">
        <v>82</v>
      </c>
      <c r="B7" s="95">
        <v>77.94580457568641</v>
      </c>
      <c r="C7" s="95">
        <v>82.05599187424319</v>
      </c>
      <c r="D7" s="95">
        <v>78.18260556789005</v>
      </c>
      <c r="E7" s="95">
        <v>79.834308775490555</v>
      </c>
      <c r="F7" s="95">
        <v>74.27469049562113</v>
      </c>
      <c r="G7" s="95">
        <v>66.777924468224526</v>
      </c>
      <c r="H7" s="95">
        <v>62.107787759309801</v>
      </c>
      <c r="I7" s="95">
        <v>63.149007405629803</v>
      </c>
      <c r="J7" s="95">
        <v>67.703977188454786</v>
      </c>
      <c r="K7" s="95">
        <v>58.219970334375446</v>
      </c>
      <c r="L7" s="95">
        <v>60.042417442195216</v>
      </c>
      <c r="M7" s="95">
        <v>60.516577993827518</v>
      </c>
      <c r="N7" s="95">
        <v>62.235677399745185</v>
      </c>
      <c r="O7" s="95">
        <v>68.949409239623208</v>
      </c>
      <c r="P7" s="95">
        <v>68.77254114419857</v>
      </c>
      <c r="Q7" s="95">
        <v>73.131264413695902</v>
      </c>
    </row>
    <row r="8" spans="1:17" x14ac:dyDescent="0.25">
      <c r="A8" s="76" t="s">
        <v>81</v>
      </c>
      <c r="B8" s="95">
        <v>569.94572336702959</v>
      </c>
      <c r="C8" s="95">
        <v>573.1840482300297</v>
      </c>
      <c r="D8" s="95">
        <v>567.03527683424829</v>
      </c>
      <c r="E8" s="95">
        <v>566.80617162233966</v>
      </c>
      <c r="F8" s="95">
        <v>557.115839022469</v>
      </c>
      <c r="G8" s="95">
        <v>512.84180919422045</v>
      </c>
      <c r="H8" s="95">
        <v>513.97923487556886</v>
      </c>
      <c r="I8" s="95">
        <v>503.11615330177062</v>
      </c>
      <c r="J8" s="95">
        <v>480.74037409476711</v>
      </c>
      <c r="K8" s="95">
        <v>430.20707691225249</v>
      </c>
      <c r="L8" s="95">
        <v>471.48835905218084</v>
      </c>
      <c r="M8" s="95">
        <v>452.74037775017126</v>
      </c>
      <c r="N8" s="95">
        <v>469.76098683613293</v>
      </c>
      <c r="O8" s="95">
        <v>490.48575799347293</v>
      </c>
      <c r="P8" s="95">
        <v>464.27038806470318</v>
      </c>
      <c r="Q8" s="95">
        <v>507.69358509661811</v>
      </c>
    </row>
    <row r="9" spans="1:17" x14ac:dyDescent="0.25">
      <c r="A9" s="76" t="s">
        <v>80</v>
      </c>
      <c r="B9" s="95">
        <v>440.81168588733902</v>
      </c>
      <c r="C9" s="95">
        <v>464.00432715554319</v>
      </c>
      <c r="D9" s="95">
        <v>446.63393071963742</v>
      </c>
      <c r="E9" s="95">
        <v>458.26361277182895</v>
      </c>
      <c r="F9" s="95">
        <v>427.52801269633193</v>
      </c>
      <c r="G9" s="95">
        <v>369.74593939085793</v>
      </c>
      <c r="H9" s="95">
        <v>343.45014592050018</v>
      </c>
      <c r="I9" s="95">
        <v>348.97709783727095</v>
      </c>
      <c r="J9" s="95">
        <v>375.62565171847251</v>
      </c>
      <c r="K9" s="95">
        <v>327.66564907603544</v>
      </c>
      <c r="L9" s="95">
        <v>333.87620369768291</v>
      </c>
      <c r="M9" s="95">
        <v>331.87174178675298</v>
      </c>
      <c r="N9" s="95">
        <v>342.88192980142156</v>
      </c>
      <c r="O9" s="95">
        <v>390.72218711867248</v>
      </c>
      <c r="P9" s="95">
        <v>391.42146065157033</v>
      </c>
      <c r="Q9" s="95">
        <v>420.22969333985867</v>
      </c>
    </row>
    <row r="10" spans="1:17" x14ac:dyDescent="0.25">
      <c r="A10" s="94" t="s">
        <v>79</v>
      </c>
      <c r="B10" s="93">
        <f t="shared" ref="B10" si="2">SUM(B11:B14)</f>
        <v>440.96854502313886</v>
      </c>
      <c r="C10" s="93">
        <f t="shared" ref="C10:Q10" si="3">SUM(C11:C14)</f>
        <v>462.11267763288322</v>
      </c>
      <c r="D10" s="93">
        <f t="shared" si="3"/>
        <v>456.88763014287258</v>
      </c>
      <c r="E10" s="93">
        <f t="shared" si="3"/>
        <v>459.93459101454715</v>
      </c>
      <c r="F10" s="93">
        <f t="shared" si="3"/>
        <v>433.63266469435086</v>
      </c>
      <c r="G10" s="93">
        <f t="shared" si="3"/>
        <v>368.0827462953863</v>
      </c>
      <c r="H10" s="93">
        <f t="shared" si="3"/>
        <v>352.4563497273017</v>
      </c>
      <c r="I10" s="93">
        <f t="shared" si="3"/>
        <v>343.67021979081665</v>
      </c>
      <c r="J10" s="93">
        <f t="shared" si="3"/>
        <v>352.77419269385189</v>
      </c>
      <c r="K10" s="93">
        <f t="shared" si="3"/>
        <v>315.38512187777303</v>
      </c>
      <c r="L10" s="93">
        <f t="shared" si="3"/>
        <v>331.5642723694458</v>
      </c>
      <c r="M10" s="93">
        <f t="shared" si="3"/>
        <v>321.71424761965108</v>
      </c>
      <c r="N10" s="93">
        <f t="shared" si="3"/>
        <v>333.62815385184979</v>
      </c>
      <c r="O10" s="93">
        <f t="shared" si="3"/>
        <v>361.57025144703039</v>
      </c>
      <c r="P10" s="93">
        <f t="shared" si="3"/>
        <v>345.91443082237925</v>
      </c>
      <c r="Q10" s="93">
        <f t="shared" si="3"/>
        <v>371.67111155553846</v>
      </c>
    </row>
    <row r="11" spans="1:17" x14ac:dyDescent="0.25">
      <c r="A11" s="92" t="s">
        <v>68</v>
      </c>
      <c r="B11" s="91">
        <v>37.089350415761082</v>
      </c>
      <c r="C11" s="91">
        <v>39.941347271266551</v>
      </c>
      <c r="D11" s="91">
        <v>39.101364677154294</v>
      </c>
      <c r="E11" s="91">
        <v>37.683120897249154</v>
      </c>
      <c r="F11" s="91">
        <v>41.207123786296997</v>
      </c>
      <c r="G11" s="91">
        <v>36.529859952821155</v>
      </c>
      <c r="H11" s="91">
        <v>35.557365564601824</v>
      </c>
      <c r="I11" s="91">
        <v>34.364098001386125</v>
      </c>
      <c r="J11" s="91">
        <v>32.737809619909314</v>
      </c>
      <c r="K11" s="91">
        <v>26.342417702706761</v>
      </c>
      <c r="L11" s="91">
        <v>28.644322127084955</v>
      </c>
      <c r="M11" s="91">
        <v>28.81365470255011</v>
      </c>
      <c r="N11" s="91">
        <v>27.316367163632282</v>
      </c>
      <c r="O11" s="91">
        <v>26.595671388436898</v>
      </c>
      <c r="P11" s="91">
        <v>29.668715267532868</v>
      </c>
      <c r="Q11" s="91">
        <v>33.081841670463341</v>
      </c>
    </row>
    <row r="12" spans="1:17" x14ac:dyDescent="0.25">
      <c r="A12" s="92" t="s">
        <v>66</v>
      </c>
      <c r="B12" s="91">
        <v>180.47662361660142</v>
      </c>
      <c r="C12" s="91">
        <v>193.28207911556606</v>
      </c>
      <c r="D12" s="91">
        <v>196.06097871711009</v>
      </c>
      <c r="E12" s="91">
        <v>195.62550991192731</v>
      </c>
      <c r="F12" s="91">
        <v>179.65841880150984</v>
      </c>
      <c r="G12" s="91">
        <v>116.68860588946391</v>
      </c>
      <c r="H12" s="91">
        <v>115.52695708171646</v>
      </c>
      <c r="I12" s="91">
        <v>106.05679282038203</v>
      </c>
      <c r="J12" s="91">
        <v>112.13474643036072</v>
      </c>
      <c r="K12" s="91">
        <v>78.080225449320892</v>
      </c>
      <c r="L12" s="91">
        <v>85.862742754357129</v>
      </c>
      <c r="M12" s="91">
        <v>77.637849970277671</v>
      </c>
      <c r="N12" s="91">
        <v>84.521072210629029</v>
      </c>
      <c r="O12" s="91">
        <v>118.55926020896231</v>
      </c>
      <c r="P12" s="91">
        <v>111.298554173263</v>
      </c>
      <c r="Q12" s="91">
        <v>120.04084740647248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4.9019115293528578E-2</v>
      </c>
      <c r="H13" s="91">
        <v>6.953166506548597E-2</v>
      </c>
      <c r="I13" s="91">
        <v>7.014276905189068E-2</v>
      </c>
      <c r="J13" s="91">
        <v>7.0489899210631812E-2</v>
      </c>
      <c r="K13" s="91">
        <v>7.048285022070952E-2</v>
      </c>
      <c r="L13" s="91">
        <v>8.4181186423341922E-2</v>
      </c>
      <c r="M13" s="91">
        <v>0.10101737530864756</v>
      </c>
      <c r="N13" s="91">
        <v>0.13468962473898299</v>
      </c>
      <c r="O13" s="91">
        <v>0.17032755773265526</v>
      </c>
      <c r="P13" s="91">
        <v>0.2966991688051035</v>
      </c>
      <c r="Q13" s="91">
        <v>0.33981426264861347</v>
      </c>
    </row>
    <row r="14" spans="1:17" x14ac:dyDescent="0.25">
      <c r="A14" s="90" t="s">
        <v>21</v>
      </c>
      <c r="B14" s="89">
        <v>223.40257099077633</v>
      </c>
      <c r="C14" s="89">
        <v>228.88925124605061</v>
      </c>
      <c r="D14" s="89">
        <v>221.72528674860823</v>
      </c>
      <c r="E14" s="89">
        <v>226.62596020537069</v>
      </c>
      <c r="F14" s="89">
        <v>212.76712210654406</v>
      </c>
      <c r="G14" s="89">
        <v>214.81526133780767</v>
      </c>
      <c r="H14" s="89">
        <v>201.30249541591792</v>
      </c>
      <c r="I14" s="89">
        <v>203.17918619999662</v>
      </c>
      <c r="J14" s="89">
        <v>207.83114674437127</v>
      </c>
      <c r="K14" s="89">
        <v>210.89199587552463</v>
      </c>
      <c r="L14" s="89">
        <v>216.97302630158038</v>
      </c>
      <c r="M14" s="89">
        <v>215.16172557151467</v>
      </c>
      <c r="N14" s="89">
        <v>221.6560248528495</v>
      </c>
      <c r="O14" s="89">
        <v>216.24499229189851</v>
      </c>
      <c r="P14" s="89">
        <v>204.65046221277825</v>
      </c>
      <c r="Q14" s="89">
        <v>218.208608215954</v>
      </c>
    </row>
    <row r="15" spans="1:17" x14ac:dyDescent="0.25">
      <c r="A15" s="86" t="s">
        <v>87</v>
      </c>
      <c r="B15" s="85">
        <f t="shared" ref="B15" si="4">SUM(B16:B25)</f>
        <v>4752.6222253133501</v>
      </c>
      <c r="C15" s="85">
        <f t="shared" ref="C15:Q15" si="5">SUM(C16:C25)</f>
        <v>5006.2010679638197</v>
      </c>
      <c r="D15" s="85">
        <f t="shared" si="5"/>
        <v>4814.6196179976159</v>
      </c>
      <c r="E15" s="85">
        <f t="shared" si="5"/>
        <v>5042.5374618841342</v>
      </c>
      <c r="F15" s="85">
        <f t="shared" si="5"/>
        <v>4702.4769880936001</v>
      </c>
      <c r="G15" s="85">
        <f t="shared" si="5"/>
        <v>3955.4439072637329</v>
      </c>
      <c r="H15" s="85">
        <f t="shared" si="5"/>
        <v>3897.467427976555</v>
      </c>
      <c r="I15" s="85">
        <f t="shared" si="5"/>
        <v>3678.4104197541519</v>
      </c>
      <c r="J15" s="85">
        <f t="shared" si="5"/>
        <v>3743.9546753364107</v>
      </c>
      <c r="K15" s="85">
        <f t="shared" si="5"/>
        <v>3416.2874276366661</v>
      </c>
      <c r="L15" s="85">
        <f t="shared" si="5"/>
        <v>3623.1327759368851</v>
      </c>
      <c r="M15" s="85">
        <f t="shared" si="5"/>
        <v>3469.3291700305904</v>
      </c>
      <c r="N15" s="85">
        <f t="shared" si="5"/>
        <v>3677.949946872483</v>
      </c>
      <c r="O15" s="85">
        <f t="shared" si="5"/>
        <v>4528.9593556463969</v>
      </c>
      <c r="P15" s="85">
        <f t="shared" si="5"/>
        <v>4005.0350768812177</v>
      </c>
      <c r="Q15" s="85">
        <f t="shared" si="5"/>
        <v>4338.0514836872935</v>
      </c>
    </row>
    <row r="16" spans="1:17" x14ac:dyDescent="0.25">
      <c r="A16" s="88" t="s">
        <v>33</v>
      </c>
      <c r="B16" s="87">
        <v>367.86775541424674</v>
      </c>
      <c r="C16" s="87">
        <v>292.24382363665677</v>
      </c>
      <c r="D16" s="87">
        <v>400.85837652145625</v>
      </c>
      <c r="E16" s="87">
        <v>400.46732809050064</v>
      </c>
      <c r="F16" s="87">
        <v>446.75650740099769</v>
      </c>
      <c r="G16" s="87">
        <v>490.21674344216075</v>
      </c>
      <c r="H16" s="87">
        <v>441.77732148944295</v>
      </c>
      <c r="I16" s="87">
        <v>483.5698590861727</v>
      </c>
      <c r="J16" s="87">
        <v>491.42590635197314</v>
      </c>
      <c r="K16" s="87">
        <v>293.37038979719966</v>
      </c>
      <c r="L16" s="87">
        <v>350.38437949129894</v>
      </c>
      <c r="M16" s="87">
        <v>294.56276992488154</v>
      </c>
      <c r="N16" s="87">
        <v>324.81562919073332</v>
      </c>
      <c r="O16" s="87">
        <v>372.99310272983894</v>
      </c>
      <c r="P16" s="87">
        <v>354.02850817441873</v>
      </c>
      <c r="Q16" s="87">
        <v>377.18565545738193</v>
      </c>
    </row>
    <row r="17" spans="1:17" x14ac:dyDescent="0.25">
      <c r="A17" s="88" t="s">
        <v>31</v>
      </c>
      <c r="B17" s="87">
        <v>107.09076216742081</v>
      </c>
      <c r="C17" s="87">
        <v>170.9085041459588</v>
      </c>
      <c r="D17" s="87">
        <v>119.13720197579802</v>
      </c>
      <c r="E17" s="87">
        <v>39.137070904588803</v>
      </c>
      <c r="F17" s="87">
        <v>26.009119812096699</v>
      </c>
      <c r="G17" s="87">
        <v>19.310197939066487</v>
      </c>
      <c r="H17" s="87">
        <v>14.177394589913538</v>
      </c>
      <c r="I17" s="87">
        <v>15.614761831614864</v>
      </c>
      <c r="J17" s="87">
        <v>16.193124986764175</v>
      </c>
      <c r="K17" s="87">
        <v>22.940260397915921</v>
      </c>
      <c r="L17" s="87">
        <v>15.473903548972498</v>
      </c>
      <c r="M17" s="87">
        <v>21.571047630026136</v>
      </c>
      <c r="N17" s="87">
        <v>20.132977788024448</v>
      </c>
      <c r="O17" s="87">
        <v>22.290082551027094</v>
      </c>
      <c r="P17" s="87">
        <v>21.57104763002615</v>
      </c>
      <c r="Q17" s="87">
        <v>23.071910884883106</v>
      </c>
    </row>
    <row r="18" spans="1:17" x14ac:dyDescent="0.25">
      <c r="A18" s="88" t="s">
        <v>30</v>
      </c>
      <c r="B18" s="87">
        <v>0</v>
      </c>
      <c r="C18" s="87">
        <v>16.67167152262569</v>
      </c>
      <c r="D18" s="87">
        <v>16.735860318799258</v>
      </c>
      <c r="E18" s="87">
        <v>17.297665267682735</v>
      </c>
      <c r="F18" s="87">
        <v>20.568783871305033</v>
      </c>
      <c r="G18" s="87">
        <v>16.463364090943919</v>
      </c>
      <c r="H18" s="87">
        <v>18.30868536351587</v>
      </c>
      <c r="I18" s="87">
        <v>15.22063359270655</v>
      </c>
      <c r="J18" s="87">
        <v>16.763861571799602</v>
      </c>
      <c r="K18" s="87">
        <v>31.686270838487591</v>
      </c>
      <c r="L18" s="87">
        <v>48.408984207627128</v>
      </c>
      <c r="M18" s="87">
        <v>58.144865727852228</v>
      </c>
      <c r="N18" s="87">
        <v>105.34339746662737</v>
      </c>
      <c r="O18" s="87">
        <v>9.5625010599871239</v>
      </c>
      <c r="P18" s="87">
        <v>7.5158960665369969</v>
      </c>
      <c r="Q18" s="87">
        <v>5.8602411761972437</v>
      </c>
    </row>
    <row r="19" spans="1:17" x14ac:dyDescent="0.25">
      <c r="A19" s="88" t="s">
        <v>68</v>
      </c>
      <c r="B19" s="87">
        <v>54.2567255524648</v>
      </c>
      <c r="C19" s="87">
        <v>57.652083646806538</v>
      </c>
      <c r="D19" s="87">
        <v>46.213059693253179</v>
      </c>
      <c r="E19" s="87">
        <v>49.226935691004556</v>
      </c>
      <c r="F19" s="87">
        <v>55.065141668219169</v>
      </c>
      <c r="G19" s="87">
        <v>51.367003866972503</v>
      </c>
      <c r="H19" s="87">
        <v>50.324512337892962</v>
      </c>
      <c r="I19" s="87">
        <v>50.462094281457979</v>
      </c>
      <c r="J19" s="87">
        <v>39.392243815233016</v>
      </c>
      <c r="K19" s="87">
        <v>25.769970568327132</v>
      </c>
      <c r="L19" s="87">
        <v>32.220941350063292</v>
      </c>
      <c r="M19" s="87">
        <v>30.953257031790208</v>
      </c>
      <c r="N19" s="87">
        <v>22.832313958604349</v>
      </c>
      <c r="O19" s="87">
        <v>29.945474017255009</v>
      </c>
      <c r="P19" s="87">
        <v>30.10116307280067</v>
      </c>
      <c r="Q19" s="87">
        <v>36.554404121065737</v>
      </c>
    </row>
    <row r="20" spans="1:17" x14ac:dyDescent="0.25">
      <c r="A20" s="88" t="s">
        <v>29</v>
      </c>
      <c r="B20" s="87">
        <v>516.61923394786868</v>
      </c>
      <c r="C20" s="87">
        <v>553.47350895670115</v>
      </c>
      <c r="D20" s="87">
        <v>509.26633870574221</v>
      </c>
      <c r="E20" s="87">
        <v>480.27111016245834</v>
      </c>
      <c r="F20" s="87">
        <v>466.3480347527165</v>
      </c>
      <c r="G20" s="87">
        <v>389.04337085880815</v>
      </c>
      <c r="H20" s="87">
        <v>382.84775573642185</v>
      </c>
      <c r="I20" s="87">
        <v>357.18491274395763</v>
      </c>
      <c r="J20" s="87">
        <v>268.56176099020604</v>
      </c>
      <c r="K20" s="87">
        <v>255.38782835943076</v>
      </c>
      <c r="L20" s="87">
        <v>257.92431676465651</v>
      </c>
      <c r="M20" s="87">
        <v>283.56121614286167</v>
      </c>
      <c r="N20" s="87">
        <v>265.82025707081374</v>
      </c>
      <c r="O20" s="87">
        <v>244.0833077458164</v>
      </c>
      <c r="P20" s="87">
        <v>189.29056497568732</v>
      </c>
      <c r="Q20" s="87">
        <v>192.04413944125579</v>
      </c>
    </row>
    <row r="21" spans="1:17" x14ac:dyDescent="0.25">
      <c r="A21" s="88" t="s">
        <v>28</v>
      </c>
      <c r="B21" s="87">
        <v>102.28287682991991</v>
      </c>
      <c r="C21" s="87">
        <v>141.4820413361756</v>
      </c>
      <c r="D21" s="87">
        <v>90.161991391779438</v>
      </c>
      <c r="E21" s="87">
        <v>40.155946894971351</v>
      </c>
      <c r="F21" s="87">
        <v>36.196252647854472</v>
      </c>
      <c r="G21" s="87">
        <v>28.416739030161395</v>
      </c>
      <c r="H21" s="87">
        <v>66.828355804459861</v>
      </c>
      <c r="I21" s="87">
        <v>49.343055268417437</v>
      </c>
      <c r="J21" s="87">
        <v>46.490577004938544</v>
      </c>
      <c r="K21" s="87">
        <v>99.490529518337965</v>
      </c>
      <c r="L21" s="87">
        <v>69.880234481330859</v>
      </c>
      <c r="M21" s="87">
        <v>129.71956274846897</v>
      </c>
      <c r="N21" s="87">
        <v>61.393313038740395</v>
      </c>
      <c r="O21" s="87">
        <v>1.0502741352194205</v>
      </c>
      <c r="P21" s="87">
        <v>2.4505340236842712</v>
      </c>
      <c r="Q21" s="87">
        <v>2.4502083497694924</v>
      </c>
    </row>
    <row r="22" spans="1:17" x14ac:dyDescent="0.25">
      <c r="A22" s="88" t="s">
        <v>66</v>
      </c>
      <c r="B22" s="87">
        <v>2937.8131305043239</v>
      </c>
      <c r="C22" s="87">
        <v>3120.9936865031573</v>
      </c>
      <c r="D22" s="87">
        <v>2976.0040388404473</v>
      </c>
      <c r="E22" s="87">
        <v>3347.1704309534107</v>
      </c>
      <c r="F22" s="87">
        <v>2971.3604900656915</v>
      </c>
      <c r="G22" s="87">
        <v>2299.2076411580583</v>
      </c>
      <c r="H22" s="87">
        <v>2476.981922604029</v>
      </c>
      <c r="I22" s="87">
        <v>2180.4783617021385</v>
      </c>
      <c r="J22" s="87">
        <v>2389.8239374913755</v>
      </c>
      <c r="K22" s="87">
        <v>2135.6478595084682</v>
      </c>
      <c r="L22" s="87">
        <v>2214.0868597617982</v>
      </c>
      <c r="M22" s="87">
        <v>2068.1627338465041</v>
      </c>
      <c r="N22" s="87">
        <v>2348.984552607837</v>
      </c>
      <c r="O22" s="87">
        <v>3253.5126163336522</v>
      </c>
      <c r="P22" s="87">
        <v>2814.662517563127</v>
      </c>
      <c r="Q22" s="87">
        <v>3071.0204085019509</v>
      </c>
    </row>
    <row r="23" spans="1:17" x14ac:dyDescent="0.25">
      <c r="A23" s="88" t="s">
        <v>25</v>
      </c>
      <c r="B23" s="87">
        <v>9.4188882821468098</v>
      </c>
      <c r="C23" s="87">
        <v>8.3251462111313721</v>
      </c>
      <c r="D23" s="87">
        <v>0.98111218389524169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657.27285261495854</v>
      </c>
      <c r="C24" s="87">
        <v>644.45060200460671</v>
      </c>
      <c r="D24" s="87">
        <v>655.26163836644423</v>
      </c>
      <c r="E24" s="87">
        <v>668.81097391951675</v>
      </c>
      <c r="F24" s="87">
        <v>680.17265787471968</v>
      </c>
      <c r="G24" s="87">
        <v>661.41884687756158</v>
      </c>
      <c r="H24" s="87">
        <v>446.22148005087934</v>
      </c>
      <c r="I24" s="87">
        <v>526.53674124768645</v>
      </c>
      <c r="J24" s="87">
        <v>475.30326312412069</v>
      </c>
      <c r="K24" s="87">
        <v>551.99431864849885</v>
      </c>
      <c r="L24" s="87">
        <v>634.75315633113769</v>
      </c>
      <c r="M24" s="87">
        <v>505.56488365259526</v>
      </c>
      <c r="N24" s="87">
        <v>462.28529913868459</v>
      </c>
      <c r="O24" s="87">
        <v>595.52199707360069</v>
      </c>
      <c r="P24" s="87">
        <v>558.24441928533713</v>
      </c>
      <c r="Q24" s="87">
        <v>590.90129565563234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77.088833325610139</v>
      </c>
      <c r="N25" s="87">
        <v>66.342206612418266</v>
      </c>
      <c r="O25" s="87">
        <v>0</v>
      </c>
      <c r="P25" s="87">
        <v>27.170426089599424</v>
      </c>
      <c r="Q25" s="87">
        <v>38.963220099157176</v>
      </c>
    </row>
    <row r="26" spans="1:17" x14ac:dyDescent="0.25">
      <c r="A26" s="86" t="s">
        <v>85</v>
      </c>
      <c r="B26" s="85">
        <f t="shared" ref="B26" si="6">SUM(B27:B36)</f>
        <v>10885.313695652232</v>
      </c>
      <c r="C26" s="85">
        <f t="shared" ref="C26:Q26" si="7">SUM(C27:C36)</f>
        <v>10920.730353518888</v>
      </c>
      <c r="D26" s="85">
        <f t="shared" si="7"/>
        <v>11076.220365279461</v>
      </c>
      <c r="E26" s="85">
        <f t="shared" si="7"/>
        <v>10898.871427260623</v>
      </c>
      <c r="F26" s="85">
        <f t="shared" si="7"/>
        <v>10828.088501815295</v>
      </c>
      <c r="G26" s="85">
        <f t="shared" si="7"/>
        <v>10963.4542606871</v>
      </c>
      <c r="H26" s="85">
        <f t="shared" si="7"/>
        <v>10806.170618242973</v>
      </c>
      <c r="I26" s="85">
        <f t="shared" si="7"/>
        <v>10641.942524202041</v>
      </c>
      <c r="J26" s="85">
        <f t="shared" si="7"/>
        <v>10241.609117676664</v>
      </c>
      <c r="K26" s="85">
        <f t="shared" si="7"/>
        <v>8641.2503433552956</v>
      </c>
      <c r="L26" s="85">
        <f t="shared" si="7"/>
        <v>9409.1483946848348</v>
      </c>
      <c r="M26" s="85">
        <f t="shared" si="7"/>
        <v>9382.8758107838403</v>
      </c>
      <c r="N26" s="85">
        <f t="shared" si="7"/>
        <v>9389.3995492768172</v>
      </c>
      <c r="O26" s="85">
        <f t="shared" si="7"/>
        <v>9415.6370968366973</v>
      </c>
      <c r="P26" s="85">
        <f t="shared" si="7"/>
        <v>9095.9516662649767</v>
      </c>
      <c r="Q26" s="85">
        <f t="shared" si="7"/>
        <v>9560.4082330751553</v>
      </c>
    </row>
    <row r="27" spans="1:17" x14ac:dyDescent="0.25">
      <c r="A27" s="84" t="s">
        <v>33</v>
      </c>
      <c r="B27" s="83">
        <v>897.05434454927365</v>
      </c>
      <c r="C27" s="83">
        <v>869.96050731412345</v>
      </c>
      <c r="D27" s="83">
        <v>848.88274949076333</v>
      </c>
      <c r="E27" s="83">
        <v>832.27692587888009</v>
      </c>
      <c r="F27" s="83">
        <v>862.36069293669686</v>
      </c>
      <c r="G27" s="83">
        <v>1044.6927109771509</v>
      </c>
      <c r="H27" s="83">
        <v>1142.7993941643372</v>
      </c>
      <c r="I27" s="83">
        <v>1184.6765601315174</v>
      </c>
      <c r="J27" s="83">
        <v>978.66317601369315</v>
      </c>
      <c r="K27" s="83">
        <v>643.11044656745696</v>
      </c>
      <c r="L27" s="83">
        <v>985.83413015531789</v>
      </c>
      <c r="M27" s="83">
        <v>923.00927487734634</v>
      </c>
      <c r="N27" s="83">
        <v>847.62066394720136</v>
      </c>
      <c r="O27" s="83">
        <v>610.54633099376792</v>
      </c>
      <c r="P27" s="83">
        <v>709.87797306893754</v>
      </c>
      <c r="Q27" s="83">
        <v>1075.567520485482</v>
      </c>
    </row>
    <row r="28" spans="1:17" x14ac:dyDescent="0.25">
      <c r="A28" s="84" t="s">
        <v>47</v>
      </c>
      <c r="B28" s="83">
        <v>1067.5359585800325</v>
      </c>
      <c r="C28" s="83">
        <v>923.9668875873349</v>
      </c>
      <c r="D28" s="83">
        <v>1088.1898936759733</v>
      </c>
      <c r="E28" s="83">
        <v>1062.4907237493046</v>
      </c>
      <c r="F28" s="83">
        <v>963.53287728681585</v>
      </c>
      <c r="G28" s="83">
        <v>901.15673534017162</v>
      </c>
      <c r="H28" s="83">
        <v>942.26535859492787</v>
      </c>
      <c r="I28" s="83">
        <v>935.86408507508531</v>
      </c>
      <c r="J28" s="83">
        <v>991.03313243475895</v>
      </c>
      <c r="K28" s="83">
        <v>914.64790810162208</v>
      </c>
      <c r="L28" s="83">
        <v>835.78091686291782</v>
      </c>
      <c r="M28" s="83">
        <v>757.24888196689415</v>
      </c>
      <c r="N28" s="83">
        <v>623.18030722621256</v>
      </c>
      <c r="O28" s="83">
        <v>640.54160730842864</v>
      </c>
      <c r="P28" s="83">
        <v>650.62774123636757</v>
      </c>
      <c r="Q28" s="83">
        <v>674.08911959970783</v>
      </c>
    </row>
    <row r="29" spans="1:17" x14ac:dyDescent="0.25">
      <c r="A29" s="84" t="s">
        <v>30</v>
      </c>
      <c r="B29" s="83">
        <v>337.84615785207598</v>
      </c>
      <c r="C29" s="83">
        <v>383.75227623221411</v>
      </c>
      <c r="D29" s="83">
        <v>250.27321564394757</v>
      </c>
      <c r="E29" s="83">
        <v>193.86839674973899</v>
      </c>
      <c r="F29" s="83">
        <v>172.03543860285484</v>
      </c>
      <c r="G29" s="83">
        <v>176.10788798138236</v>
      </c>
      <c r="H29" s="83">
        <v>185.21153964006251</v>
      </c>
      <c r="I29" s="83">
        <v>150.28213160930329</v>
      </c>
      <c r="J29" s="83">
        <v>160.33322244678192</v>
      </c>
      <c r="K29" s="83">
        <v>118.46558653776313</v>
      </c>
      <c r="L29" s="83">
        <v>117.15265461697027</v>
      </c>
      <c r="M29" s="83">
        <v>100.98297590201926</v>
      </c>
      <c r="N29" s="83">
        <v>94.123435451874698</v>
      </c>
      <c r="O29" s="83">
        <v>164.27555309500374</v>
      </c>
      <c r="P29" s="83">
        <v>145.63147716715605</v>
      </c>
      <c r="Q29" s="83">
        <v>124.55285806640407</v>
      </c>
    </row>
    <row r="30" spans="1:17" x14ac:dyDescent="0.25">
      <c r="A30" s="84" t="s">
        <v>68</v>
      </c>
      <c r="B30" s="83">
        <v>283.1858075257984</v>
      </c>
      <c r="C30" s="83">
        <v>379.33845621888531</v>
      </c>
      <c r="D30" s="83">
        <v>450.55028334027861</v>
      </c>
      <c r="E30" s="83">
        <v>419.61432282587947</v>
      </c>
      <c r="F30" s="83">
        <v>394.82676882424016</v>
      </c>
      <c r="G30" s="83">
        <v>376.53566131471462</v>
      </c>
      <c r="H30" s="83">
        <v>383.97624425370054</v>
      </c>
      <c r="I30" s="83">
        <v>334.13965892482861</v>
      </c>
      <c r="J30" s="83">
        <v>305.89990994059218</v>
      </c>
      <c r="K30" s="83">
        <v>242.4716086128725</v>
      </c>
      <c r="L30" s="83">
        <v>226.06894503067849</v>
      </c>
      <c r="M30" s="83">
        <v>226.29598339879817</v>
      </c>
      <c r="N30" s="83">
        <v>215.23872518185652</v>
      </c>
      <c r="O30" s="83">
        <v>232.85255565484562</v>
      </c>
      <c r="P30" s="83">
        <v>218.46163301454425</v>
      </c>
      <c r="Q30" s="83">
        <v>258.694415296199</v>
      </c>
    </row>
    <row r="31" spans="1:17" x14ac:dyDescent="0.25">
      <c r="A31" s="84" t="s">
        <v>29</v>
      </c>
      <c r="B31" s="83">
        <v>295.11545948199534</v>
      </c>
      <c r="C31" s="83">
        <v>280.9977227594224</v>
      </c>
      <c r="D31" s="83">
        <v>262.03687467155379</v>
      </c>
      <c r="E31" s="83">
        <v>249.1697032162395</v>
      </c>
      <c r="F31" s="83">
        <v>246.69702233713735</v>
      </c>
      <c r="G31" s="83">
        <v>250.24242659539107</v>
      </c>
      <c r="H31" s="83">
        <v>260.78834018547667</v>
      </c>
      <c r="I31" s="83">
        <v>256.08451944059277</v>
      </c>
      <c r="J31" s="83">
        <v>225.04977971607124</v>
      </c>
      <c r="K31" s="83">
        <v>187.62951117668828</v>
      </c>
      <c r="L31" s="83">
        <v>154.70335716340517</v>
      </c>
      <c r="M31" s="83">
        <v>158.1335118280814</v>
      </c>
      <c r="N31" s="83">
        <v>125.44543690704036</v>
      </c>
      <c r="O31" s="83">
        <v>77.059309781462943</v>
      </c>
      <c r="P31" s="83">
        <v>57.527697292342374</v>
      </c>
      <c r="Q31" s="83">
        <v>72.082131274864281</v>
      </c>
    </row>
    <row r="32" spans="1:17" x14ac:dyDescent="0.25">
      <c r="A32" s="84" t="s">
        <v>28</v>
      </c>
      <c r="B32" s="83">
        <v>184.64666315638135</v>
      </c>
      <c r="C32" s="83">
        <v>329.69599805006339</v>
      </c>
      <c r="D32" s="83">
        <v>363.27378078544052</v>
      </c>
      <c r="E32" s="83">
        <v>348.92704951220156</v>
      </c>
      <c r="F32" s="83">
        <v>391.87407539472804</v>
      </c>
      <c r="G32" s="83">
        <v>333.28794671903216</v>
      </c>
      <c r="H32" s="83">
        <v>326.77423151161599</v>
      </c>
      <c r="I32" s="83">
        <v>278.82191523098476</v>
      </c>
      <c r="J32" s="83">
        <v>259.32616326466501</v>
      </c>
      <c r="K32" s="83">
        <v>222.27851076196737</v>
      </c>
      <c r="L32" s="83">
        <v>228.76469638671296</v>
      </c>
      <c r="M32" s="83">
        <v>220.51373358711476</v>
      </c>
      <c r="N32" s="83">
        <v>215.27508826141235</v>
      </c>
      <c r="O32" s="83">
        <v>236.36424792978397</v>
      </c>
      <c r="P32" s="83">
        <v>230.33336199138699</v>
      </c>
      <c r="Q32" s="83">
        <v>185.80968752308493</v>
      </c>
    </row>
    <row r="33" spans="1:17" x14ac:dyDescent="0.25">
      <c r="A33" s="84" t="s">
        <v>66</v>
      </c>
      <c r="B33" s="83">
        <v>2773.3196078757642</v>
      </c>
      <c r="C33" s="83">
        <v>2852.5979073811914</v>
      </c>
      <c r="D33" s="83">
        <v>2859.2210206213726</v>
      </c>
      <c r="E33" s="83">
        <v>2895.2649434188675</v>
      </c>
      <c r="F33" s="83">
        <v>2646.7402017494051</v>
      </c>
      <c r="G33" s="83">
        <v>2329.4393113556812</v>
      </c>
      <c r="H33" s="83">
        <v>2092.0171962611043</v>
      </c>
      <c r="I33" s="83">
        <v>2096.0882773952226</v>
      </c>
      <c r="J33" s="83">
        <v>2037.33302126226</v>
      </c>
      <c r="K33" s="83">
        <v>1733.8365916681996</v>
      </c>
      <c r="L33" s="83">
        <v>1984.1699830514383</v>
      </c>
      <c r="M33" s="83">
        <v>1990.1770516518611</v>
      </c>
      <c r="N33" s="83">
        <v>2384.1094662215078</v>
      </c>
      <c r="O33" s="83">
        <v>2876.6241736326865</v>
      </c>
      <c r="P33" s="83">
        <v>2653.8291295833533</v>
      </c>
      <c r="Q33" s="83">
        <v>2715.9977617263912</v>
      </c>
    </row>
    <row r="34" spans="1:17" x14ac:dyDescent="0.25">
      <c r="A34" s="84" t="s">
        <v>25</v>
      </c>
      <c r="B34" s="83">
        <v>582.13789635901571</v>
      </c>
      <c r="C34" s="83">
        <v>538.56202140617415</v>
      </c>
      <c r="D34" s="83">
        <v>587.3285305977638</v>
      </c>
      <c r="E34" s="83">
        <v>554.1270194370893</v>
      </c>
      <c r="F34" s="83">
        <v>564.70001487033664</v>
      </c>
      <c r="G34" s="83">
        <v>555.28150352839646</v>
      </c>
      <c r="H34" s="83">
        <v>552.78951274317421</v>
      </c>
      <c r="I34" s="83">
        <v>530.92323556858514</v>
      </c>
      <c r="J34" s="83">
        <v>497.85595344533175</v>
      </c>
      <c r="K34" s="83">
        <v>367.98370157293454</v>
      </c>
      <c r="L34" s="83">
        <v>429.45715308107845</v>
      </c>
      <c r="M34" s="83">
        <v>470.2768690250295</v>
      </c>
      <c r="N34" s="83">
        <v>469.59383468816725</v>
      </c>
      <c r="O34" s="83">
        <v>450.98623727325798</v>
      </c>
      <c r="P34" s="83">
        <v>410.46930226575574</v>
      </c>
      <c r="Q34" s="83">
        <v>450.1684114971066</v>
      </c>
    </row>
    <row r="35" spans="1:17" x14ac:dyDescent="0.25">
      <c r="A35" s="84" t="s">
        <v>23</v>
      </c>
      <c r="B35" s="83">
        <v>0</v>
      </c>
      <c r="C35" s="83">
        <v>0</v>
      </c>
      <c r="D35" s="83">
        <v>0</v>
      </c>
      <c r="E35" s="83">
        <v>0</v>
      </c>
      <c r="F35" s="83">
        <v>0</v>
      </c>
      <c r="G35" s="83">
        <v>141.46565116664689</v>
      </c>
      <c r="H35" s="83">
        <v>134.81585697185437</v>
      </c>
      <c r="I35" s="83">
        <v>122.57581673015954</v>
      </c>
      <c r="J35" s="83">
        <v>133.56019660271517</v>
      </c>
      <c r="K35" s="83">
        <v>123.07074721524658</v>
      </c>
      <c r="L35" s="83">
        <v>96.056403863187754</v>
      </c>
      <c r="M35" s="83">
        <v>75.456688092879062</v>
      </c>
      <c r="N35" s="83">
        <v>86.141422022192657</v>
      </c>
      <c r="O35" s="83">
        <v>101.15072261946209</v>
      </c>
      <c r="P35" s="83">
        <v>96.81322142430561</v>
      </c>
      <c r="Q35" s="83">
        <v>85.137016253280365</v>
      </c>
    </row>
    <row r="36" spans="1:17" x14ac:dyDescent="0.25">
      <c r="A36" s="82" t="s">
        <v>21</v>
      </c>
      <c r="B36" s="81">
        <v>4464.4718002718946</v>
      </c>
      <c r="C36" s="81">
        <v>4361.8585765694788</v>
      </c>
      <c r="D36" s="81">
        <v>4366.464016452368</v>
      </c>
      <c r="E36" s="81">
        <v>4343.1323424724233</v>
      </c>
      <c r="F36" s="81">
        <v>4585.3214098130811</v>
      </c>
      <c r="G36" s="81">
        <v>4855.2444257085326</v>
      </c>
      <c r="H36" s="81">
        <v>4784.7329439167197</v>
      </c>
      <c r="I36" s="81">
        <v>4752.4863240957602</v>
      </c>
      <c r="J36" s="81">
        <v>4652.5545625497944</v>
      </c>
      <c r="K36" s="81">
        <v>4087.7557311405444</v>
      </c>
      <c r="L36" s="81">
        <v>4351.1601544731293</v>
      </c>
      <c r="M36" s="81">
        <v>4460.7808404538182</v>
      </c>
      <c r="N36" s="81">
        <v>4328.6711693693514</v>
      </c>
      <c r="O36" s="81">
        <v>4025.236358547998</v>
      </c>
      <c r="P36" s="81">
        <v>3922.3801292208277</v>
      </c>
      <c r="Q36" s="81">
        <v>3918.3093113526338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90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1</v>
      </c>
      <c r="F40" s="77">
        <f t="shared" si="8"/>
        <v>0.99999999999999989</v>
      </c>
      <c r="G40" s="77">
        <f t="shared" si="8"/>
        <v>0.99999999999999989</v>
      </c>
      <c r="H40" s="77">
        <f t="shared" si="8"/>
        <v>1</v>
      </c>
      <c r="I40" s="77">
        <f t="shared" si="8"/>
        <v>1</v>
      </c>
      <c r="J40" s="77">
        <f t="shared" si="8"/>
        <v>1</v>
      </c>
      <c r="K40" s="77">
        <f t="shared" si="8"/>
        <v>1</v>
      </c>
      <c r="L40" s="77">
        <f t="shared" si="8"/>
        <v>1</v>
      </c>
      <c r="M40" s="77">
        <f t="shared" si="8"/>
        <v>1</v>
      </c>
      <c r="N40" s="77">
        <f t="shared" si="8"/>
        <v>1</v>
      </c>
      <c r="O40" s="77">
        <f t="shared" si="8"/>
        <v>1</v>
      </c>
      <c r="P40" s="77">
        <f t="shared" si="8"/>
        <v>1</v>
      </c>
      <c r="Q40" s="77">
        <f t="shared" si="8"/>
        <v>0.99999999999999989</v>
      </c>
    </row>
    <row r="41" spans="1:17" x14ac:dyDescent="0.25">
      <c r="A41" s="76" t="s">
        <v>83</v>
      </c>
      <c r="B41" s="75">
        <f t="shared" ref="B41:Q41" si="9">IF(B6=0,0,B6/B$5)</f>
        <v>1.05287101771501E-2</v>
      </c>
      <c r="C41" s="75">
        <f t="shared" si="9"/>
        <v>1.0759705406530854E-2</v>
      </c>
      <c r="D41" s="75">
        <f t="shared" si="9"/>
        <v>1.058544560194795E-2</v>
      </c>
      <c r="E41" s="75">
        <f t="shared" si="9"/>
        <v>1.0582933853284559E-2</v>
      </c>
      <c r="F41" s="75">
        <f t="shared" si="9"/>
        <v>1.0514677041613971E-2</v>
      </c>
      <c r="G41" s="75">
        <f t="shared" si="9"/>
        <v>9.3634187698594263E-3</v>
      </c>
      <c r="H41" s="75">
        <f t="shared" si="9"/>
        <v>9.2877213003599492E-3</v>
      </c>
      <c r="I41" s="75">
        <f t="shared" si="9"/>
        <v>9.3251052016609451E-3</v>
      </c>
      <c r="J41" s="75">
        <f t="shared" si="9"/>
        <v>9.4809624977712833E-3</v>
      </c>
      <c r="K41" s="75">
        <f t="shared" si="9"/>
        <v>9.8046587094620715E-3</v>
      </c>
      <c r="L41" s="75">
        <f t="shared" si="9"/>
        <v>9.8042453153224587E-3</v>
      </c>
      <c r="M41" s="75">
        <f t="shared" si="9"/>
        <v>9.6460436447672829E-3</v>
      </c>
      <c r="N41" s="75">
        <f t="shared" si="9"/>
        <v>9.8508971048995846E-3</v>
      </c>
      <c r="O41" s="75">
        <f t="shared" si="9"/>
        <v>9.6095658674193746E-3</v>
      </c>
      <c r="P41" s="75">
        <f t="shared" si="9"/>
        <v>9.6645154706301445E-3</v>
      </c>
      <c r="Q41" s="75">
        <f t="shared" si="9"/>
        <v>9.8166163530665086E-3</v>
      </c>
    </row>
    <row r="42" spans="1:17" x14ac:dyDescent="0.25">
      <c r="A42" s="76" t="s">
        <v>82</v>
      </c>
      <c r="B42" s="75">
        <f t="shared" ref="B42:Q42" si="10">IF(B7=0,0,B7/B$5)</f>
        <v>4.4924800955492466E-3</v>
      </c>
      <c r="C42" s="75">
        <f t="shared" si="10"/>
        <v>4.6362666305577623E-3</v>
      </c>
      <c r="D42" s="75">
        <f t="shared" si="10"/>
        <v>4.4356005358652233E-3</v>
      </c>
      <c r="E42" s="75">
        <f t="shared" si="10"/>
        <v>4.5120707470650903E-3</v>
      </c>
      <c r="F42" s="75">
        <f t="shared" si="10"/>
        <v>4.3172890970331465E-3</v>
      </c>
      <c r="G42" s="75">
        <f t="shared" si="10"/>
        <v>4.0743559175185854E-3</v>
      </c>
      <c r="H42" s="75">
        <f t="shared" si="10"/>
        <v>3.8515502618839152E-3</v>
      </c>
      <c r="I42" s="75">
        <f t="shared" si="10"/>
        <v>4.0156024416066055E-3</v>
      </c>
      <c r="J42" s="75">
        <f t="shared" si="10"/>
        <v>4.3939382546577645E-3</v>
      </c>
      <c r="K42" s="75">
        <f t="shared" si="10"/>
        <v>4.3709966832105257E-3</v>
      </c>
      <c r="L42" s="75">
        <f t="shared" si="10"/>
        <v>4.1782762076383595E-3</v>
      </c>
      <c r="M42" s="75">
        <f t="shared" si="10"/>
        <v>4.2751000465776883E-3</v>
      </c>
      <c r="N42" s="75">
        <f t="shared" si="10"/>
        <v>4.316560708655214E-3</v>
      </c>
      <c r="O42" s="75">
        <f t="shared" si="10"/>
        <v>4.4759691187174211E-3</v>
      </c>
      <c r="P42" s="75">
        <f t="shared" si="10"/>
        <v>4.7391382227291654E-3</v>
      </c>
      <c r="Q42" s="75">
        <f t="shared" si="10"/>
        <v>4.7418298637280417E-3</v>
      </c>
    </row>
    <row r="43" spans="1:17" x14ac:dyDescent="0.25">
      <c r="A43" s="76" t="s">
        <v>81</v>
      </c>
      <c r="B43" s="75">
        <f t="shared" ref="B43:Q43" si="11">IF(B8=0,0,B8/B$5)</f>
        <v>3.2849360292170018E-2</v>
      </c>
      <c r="C43" s="75">
        <f t="shared" si="11"/>
        <v>3.2385618835119437E-2</v>
      </c>
      <c r="D43" s="75">
        <f t="shared" si="11"/>
        <v>3.2170096653998663E-2</v>
      </c>
      <c r="E43" s="75">
        <f t="shared" si="11"/>
        <v>3.2034717722993135E-2</v>
      </c>
      <c r="F43" s="75">
        <f t="shared" si="11"/>
        <v>3.2382903537484006E-2</v>
      </c>
      <c r="G43" s="75">
        <f t="shared" si="11"/>
        <v>3.1290281581537814E-2</v>
      </c>
      <c r="H43" s="75">
        <f t="shared" si="11"/>
        <v>3.1873890990283295E-2</v>
      </c>
      <c r="I43" s="75">
        <f t="shared" si="11"/>
        <v>3.1992814085470486E-2</v>
      </c>
      <c r="J43" s="75">
        <f t="shared" si="11"/>
        <v>3.1199696207118672E-2</v>
      </c>
      <c r="K43" s="75">
        <f t="shared" si="11"/>
        <v>3.2298774724157944E-2</v>
      </c>
      <c r="L43" s="75">
        <f t="shared" si="11"/>
        <v>3.2810281076753288E-2</v>
      </c>
      <c r="M43" s="75">
        <f t="shared" si="11"/>
        <v>3.1983143696670567E-2</v>
      </c>
      <c r="N43" s="75">
        <f t="shared" si="11"/>
        <v>3.258182288611601E-2</v>
      </c>
      <c r="O43" s="75">
        <f t="shared" si="11"/>
        <v>3.1840723947607945E-2</v>
      </c>
      <c r="P43" s="75">
        <f t="shared" si="11"/>
        <v>3.1993023743958932E-2</v>
      </c>
      <c r="Q43" s="75">
        <f t="shared" si="11"/>
        <v>3.2918842887987104E-2</v>
      </c>
    </row>
    <row r="44" spans="1:17" x14ac:dyDescent="0.25">
      <c r="A44" s="76" t="s">
        <v>80</v>
      </c>
      <c r="B44" s="75">
        <f t="shared" ref="B44:Q44" si="12">IF(B9=0,0,B9/B$5)</f>
        <v>2.5406598026856509E-2</v>
      </c>
      <c r="C44" s="75">
        <f t="shared" si="12"/>
        <v>2.621682742830769E-2</v>
      </c>
      <c r="D44" s="75">
        <f t="shared" si="12"/>
        <v>2.5339264252523929E-2</v>
      </c>
      <c r="E44" s="75">
        <f t="shared" si="12"/>
        <v>2.590011579416256E-2</v>
      </c>
      <c r="F44" s="75">
        <f t="shared" si="12"/>
        <v>2.4850484270936675E-2</v>
      </c>
      <c r="G44" s="75">
        <f t="shared" si="12"/>
        <v>2.2559499537192846E-2</v>
      </c>
      <c r="H44" s="75">
        <f t="shared" si="12"/>
        <v>2.1298705801445723E-2</v>
      </c>
      <c r="I44" s="75">
        <f t="shared" si="12"/>
        <v>2.219121635814026E-2</v>
      </c>
      <c r="J44" s="75">
        <f t="shared" si="12"/>
        <v>2.437782814327779E-2</v>
      </c>
      <c r="K44" s="75">
        <f t="shared" si="12"/>
        <v>2.4600243818189146E-2</v>
      </c>
      <c r="L44" s="75">
        <f t="shared" si="12"/>
        <v>2.3234024505253883E-2</v>
      </c>
      <c r="M44" s="75">
        <f t="shared" si="12"/>
        <v>2.344456586615121E-2</v>
      </c>
      <c r="N44" s="75">
        <f t="shared" si="12"/>
        <v>2.3781707337771366E-2</v>
      </c>
      <c r="O44" s="75">
        <f t="shared" si="12"/>
        <v>2.5364400693601429E-2</v>
      </c>
      <c r="P44" s="75">
        <f t="shared" si="12"/>
        <v>2.6972980414972186E-2</v>
      </c>
      <c r="Q44" s="75">
        <f t="shared" si="12"/>
        <v>2.724768572620272E-2</v>
      </c>
    </row>
    <row r="45" spans="1:17" x14ac:dyDescent="0.25">
      <c r="A45" s="76" t="s">
        <v>79</v>
      </c>
      <c r="B45" s="75">
        <f t="shared" ref="B45:Q45" si="13">IF(B10=0,0,B10/B$5)</f>
        <v>2.541563875136018E-2</v>
      </c>
      <c r="C45" s="75">
        <f t="shared" si="13"/>
        <v>2.610994685373539E-2</v>
      </c>
      <c r="D45" s="75">
        <f t="shared" si="13"/>
        <v>2.5920996139379621E-2</v>
      </c>
      <c r="E45" s="75">
        <f t="shared" si="13"/>
        <v>2.5994556043769452E-2</v>
      </c>
      <c r="F45" s="75">
        <f t="shared" si="13"/>
        <v>2.520532314453363E-2</v>
      </c>
      <c r="G45" s="75">
        <f t="shared" si="13"/>
        <v>2.2458022279783697E-2</v>
      </c>
      <c r="H45" s="75">
        <f t="shared" si="13"/>
        <v>2.1857216221509216E-2</v>
      </c>
      <c r="I45" s="75">
        <f t="shared" si="13"/>
        <v>2.1853755591674587E-2</v>
      </c>
      <c r="J45" s="75">
        <f t="shared" si="13"/>
        <v>2.2894785282981139E-2</v>
      </c>
      <c r="K45" s="75">
        <f t="shared" si="13"/>
        <v>2.3678255309033416E-2</v>
      </c>
      <c r="L45" s="75">
        <f t="shared" si="13"/>
        <v>2.3073140115950824E-2</v>
      </c>
      <c r="M45" s="75">
        <f t="shared" si="13"/>
        <v>2.2727005402119037E-2</v>
      </c>
      <c r="N45" s="75">
        <f t="shared" si="13"/>
        <v>2.3139881180500622E-2</v>
      </c>
      <c r="O45" s="75">
        <f t="shared" si="13"/>
        <v>2.3471952806722048E-2</v>
      </c>
      <c r="P45" s="75">
        <f t="shared" si="13"/>
        <v>2.3837076159024993E-2</v>
      </c>
      <c r="Q45" s="75">
        <f t="shared" si="13"/>
        <v>2.4099148160345349E-2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0.27392187257690093</v>
      </c>
      <c r="C46" s="73">
        <f t="shared" si="14"/>
        <v>0.2828566497963298</v>
      </c>
      <c r="D46" s="73">
        <f t="shared" si="14"/>
        <v>0.27315192685709538</v>
      </c>
      <c r="E46" s="73">
        <f t="shared" si="14"/>
        <v>0.28499383437678477</v>
      </c>
      <c r="F46" s="73">
        <f t="shared" si="14"/>
        <v>0.27333607847134245</v>
      </c>
      <c r="G46" s="73">
        <f t="shared" si="14"/>
        <v>0.24133553742960931</v>
      </c>
      <c r="H46" s="73">
        <f t="shared" si="14"/>
        <v>0.24169741403576198</v>
      </c>
      <c r="I46" s="73">
        <f t="shared" si="14"/>
        <v>0.23390761739002564</v>
      </c>
      <c r="J46" s="73">
        <f t="shared" si="14"/>
        <v>0.24297990095729119</v>
      </c>
      <c r="K46" s="73">
        <f t="shared" si="14"/>
        <v>0.25648554833214815</v>
      </c>
      <c r="L46" s="73">
        <f t="shared" si="14"/>
        <v>0.25212924661779457</v>
      </c>
      <c r="M46" s="73">
        <f t="shared" si="14"/>
        <v>0.24508539292991571</v>
      </c>
      <c r="N46" s="73">
        <f t="shared" si="14"/>
        <v>0.25509635135963499</v>
      </c>
      <c r="O46" s="73">
        <f t="shared" si="14"/>
        <v>0.29400516174618935</v>
      </c>
      <c r="P46" s="73">
        <f t="shared" si="14"/>
        <v>0.27598827236035534</v>
      </c>
      <c r="Q46" s="73">
        <f t="shared" si="14"/>
        <v>0.28127917985082418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0.62738534008001312</v>
      </c>
      <c r="C47" s="71">
        <f t="shared" si="15"/>
        <v>0.617034985049419</v>
      </c>
      <c r="D47" s="71">
        <f t="shared" si="15"/>
        <v>0.6283966699591893</v>
      </c>
      <c r="E47" s="71">
        <f t="shared" si="15"/>
        <v>0.61598177146194044</v>
      </c>
      <c r="F47" s="71">
        <f t="shared" si="15"/>
        <v>0.62939324443705602</v>
      </c>
      <c r="G47" s="71">
        <f t="shared" si="15"/>
        <v>0.66891888448449821</v>
      </c>
      <c r="H47" s="71">
        <f t="shared" si="15"/>
        <v>0.67013350138875594</v>
      </c>
      <c r="I47" s="71">
        <f t="shared" si="15"/>
        <v>0.67671388893142148</v>
      </c>
      <c r="J47" s="71">
        <f t="shared" si="15"/>
        <v>0.66467288865690211</v>
      </c>
      <c r="K47" s="71">
        <f t="shared" si="15"/>
        <v>0.6487615224237987</v>
      </c>
      <c r="L47" s="71">
        <f t="shared" si="15"/>
        <v>0.65477078616128659</v>
      </c>
      <c r="M47" s="71">
        <f t="shared" si="15"/>
        <v>0.66283874841379853</v>
      </c>
      <c r="N47" s="71">
        <f t="shared" si="15"/>
        <v>0.65123277942242219</v>
      </c>
      <c r="O47" s="71">
        <f t="shared" si="15"/>
        <v>0.61123222581974246</v>
      </c>
      <c r="P47" s="71">
        <f t="shared" si="15"/>
        <v>0.6268049936283292</v>
      </c>
      <c r="Q47" s="71">
        <f t="shared" si="15"/>
        <v>0.61989669715784601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9689.7303676988704</v>
      </c>
      <c r="C5" s="96">
        <v>10483.570600776</v>
      </c>
      <c r="D5" s="96">
        <v>7656.6049695721458</v>
      </c>
      <c r="E5" s="96">
        <v>6921.0979638395756</v>
      </c>
      <c r="F5" s="96">
        <v>6743.9759509126434</v>
      </c>
      <c r="G5" s="96">
        <v>6202.0067736070432</v>
      </c>
      <c r="H5" s="96">
        <v>6139.7110193065919</v>
      </c>
      <c r="I5" s="96">
        <v>5636.8289280252602</v>
      </c>
      <c r="J5" s="96">
        <v>6193.7575873333917</v>
      </c>
      <c r="K5" s="96">
        <v>5341.4405905817521</v>
      </c>
      <c r="L5" s="96">
        <v>6378.0271203605171</v>
      </c>
      <c r="M5" s="96">
        <v>6701.2990241193293</v>
      </c>
      <c r="N5" s="96">
        <v>4602.4569156689286</v>
      </c>
      <c r="O5" s="96">
        <v>4041.8186089206829</v>
      </c>
      <c r="P5" s="96">
        <v>3513.8815991109886</v>
      </c>
      <c r="Q5" s="96">
        <v>3795.3408302907101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139.37996311876299</v>
      </c>
      <c r="C10" s="158">
        <v>158.29739153836181</v>
      </c>
      <c r="D10" s="158">
        <v>182.48887005068136</v>
      </c>
      <c r="E10" s="158">
        <v>179.22791778105767</v>
      </c>
      <c r="F10" s="158">
        <v>173.93020880301779</v>
      </c>
      <c r="G10" s="158">
        <v>172.93185045699965</v>
      </c>
      <c r="H10" s="158">
        <v>153.22231890627273</v>
      </c>
      <c r="I10" s="158">
        <v>138.53878547176663</v>
      </c>
      <c r="J10" s="158">
        <v>141.94105243676256</v>
      </c>
      <c r="K10" s="158">
        <v>111.98134858644985</v>
      </c>
      <c r="L10" s="158">
        <v>123.71272189196053</v>
      </c>
      <c r="M10" s="158">
        <v>117.22940134145404</v>
      </c>
      <c r="N10" s="158">
        <v>110.96716502762007</v>
      </c>
      <c r="O10" s="158">
        <v>121.45334705658364</v>
      </c>
      <c r="P10" s="158">
        <v>109.88543400880647</v>
      </c>
      <c r="Q10" s="158">
        <v>109.4854797631973</v>
      </c>
    </row>
    <row r="11" spans="1:17" x14ac:dyDescent="0.25">
      <c r="A11" s="92" t="s">
        <v>125</v>
      </c>
      <c r="B11" s="91">
        <v>48.241522760889254</v>
      </c>
      <c r="C11" s="91">
        <v>54.320459219859877</v>
      </c>
      <c r="D11" s="91">
        <v>59.533305654813454</v>
      </c>
      <c r="E11" s="91">
        <v>58.411173920958035</v>
      </c>
      <c r="F11" s="91">
        <v>57.032249261584951</v>
      </c>
      <c r="G11" s="91">
        <v>57.48911321640233</v>
      </c>
      <c r="H11" s="91">
        <v>50.363994578656474</v>
      </c>
      <c r="I11" s="91">
        <v>45.726625779080521</v>
      </c>
      <c r="J11" s="91">
        <v>45.976874666748145</v>
      </c>
      <c r="K11" s="91">
        <v>36.313834192373804</v>
      </c>
      <c r="L11" s="91">
        <v>41.008104526273087</v>
      </c>
      <c r="M11" s="91">
        <v>39.67270061380944</v>
      </c>
      <c r="N11" s="91">
        <v>36.020558754113182</v>
      </c>
      <c r="O11" s="91">
        <v>38.780680400438854</v>
      </c>
      <c r="P11" s="91">
        <v>35.057847605060751</v>
      </c>
      <c r="Q11" s="91">
        <v>35.22050123500366</v>
      </c>
    </row>
    <row r="12" spans="1:17" x14ac:dyDescent="0.25">
      <c r="A12" s="92" t="s">
        <v>26</v>
      </c>
      <c r="B12" s="91">
        <v>91.138440357873719</v>
      </c>
      <c r="C12" s="91">
        <v>103.97693231850194</v>
      </c>
      <c r="D12" s="91">
        <v>122.9555643958679</v>
      </c>
      <c r="E12" s="91">
        <v>120.81674386009965</v>
      </c>
      <c r="F12" s="91">
        <v>116.89795954143284</v>
      </c>
      <c r="G12" s="91">
        <v>115.44273724059731</v>
      </c>
      <c r="H12" s="91">
        <v>102.85832432761624</v>
      </c>
      <c r="I12" s="91">
        <v>92.812159692686123</v>
      </c>
      <c r="J12" s="91">
        <v>95.964177770014416</v>
      </c>
      <c r="K12" s="91">
        <v>75.667514394076051</v>
      </c>
      <c r="L12" s="91">
        <v>82.70461736568744</v>
      </c>
      <c r="M12" s="91">
        <v>77.556700727644596</v>
      </c>
      <c r="N12" s="91">
        <v>74.946606273506887</v>
      </c>
      <c r="O12" s="91">
        <v>82.672666656144784</v>
      </c>
      <c r="P12" s="91">
        <v>74.827586403745727</v>
      </c>
      <c r="Q12" s="91">
        <v>74.264978528193652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324</v>
      </c>
      <c r="B15" s="204">
        <v>2722.88990353177</v>
      </c>
      <c r="C15" s="204">
        <v>2579.4283168096454</v>
      </c>
      <c r="D15" s="204">
        <v>742.56806102078406</v>
      </c>
      <c r="E15" s="204">
        <v>284.99413502566722</v>
      </c>
      <c r="F15" s="204">
        <v>238.99954353741433</v>
      </c>
      <c r="G15" s="204">
        <v>140.79659768027466</v>
      </c>
      <c r="H15" s="204">
        <v>568.40263466056047</v>
      </c>
      <c r="I15" s="204">
        <v>454.27129079828978</v>
      </c>
      <c r="J15" s="204">
        <v>1191.0561856080849</v>
      </c>
      <c r="K15" s="204">
        <v>1135.6951900238207</v>
      </c>
      <c r="L15" s="204">
        <v>1704.810604160007</v>
      </c>
      <c r="M15" s="204">
        <v>1995.4463506512216</v>
      </c>
      <c r="N15" s="204">
        <v>679.29873018592866</v>
      </c>
      <c r="O15" s="204">
        <v>213.43416057920996</v>
      </c>
      <c r="P15" s="204">
        <v>72.710328781466089</v>
      </c>
      <c r="Q15" s="204">
        <v>87.252052910571607</v>
      </c>
    </row>
    <row r="16" spans="1:17" x14ac:dyDescent="0.25">
      <c r="A16" s="88" t="s">
        <v>33</v>
      </c>
      <c r="B16" s="87">
        <v>1678.1132956598067</v>
      </c>
      <c r="C16" s="87">
        <v>1092.9586100467277</v>
      </c>
      <c r="D16" s="87">
        <v>3.1997472690591771</v>
      </c>
      <c r="E16" s="87">
        <v>1.14599519924764</v>
      </c>
      <c r="F16" s="87">
        <v>0.33301464274187548</v>
      </c>
      <c r="G16" s="87">
        <v>0.12887526653697634</v>
      </c>
      <c r="H16" s="87">
        <v>0.57648301135893065</v>
      </c>
      <c r="I16" s="87">
        <v>0.57983362476717693</v>
      </c>
      <c r="J16" s="87">
        <v>103.69578581529754</v>
      </c>
      <c r="K16" s="87">
        <v>18.175077279347793</v>
      </c>
      <c r="L16" s="87">
        <v>81.530639429901427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1.3538537659211379E-13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33.183169620493629</v>
      </c>
      <c r="C19" s="87">
        <v>14.689243190280562</v>
      </c>
      <c r="D19" s="87">
        <v>2.1007586380349386E-2</v>
      </c>
      <c r="E19" s="87">
        <v>3.6974520265220925E-2</v>
      </c>
      <c r="F19" s="87">
        <v>1.0119644223081689E-2</v>
      </c>
      <c r="G19" s="87">
        <v>4.679371308419159E-3</v>
      </c>
      <c r="H19" s="87">
        <v>1.7437355944709947E-2</v>
      </c>
      <c r="I19" s="87">
        <v>1.4747018985707254E-2</v>
      </c>
      <c r="J19" s="87">
        <v>25.491235381140687</v>
      </c>
      <c r="K19" s="87">
        <v>0.15372355832183165</v>
      </c>
      <c r="L19" s="87">
        <v>20.990489864238214</v>
      </c>
      <c r="M19" s="87">
        <v>14.040693041210881</v>
      </c>
      <c r="N19" s="87">
        <v>7.5960300171784012E-3</v>
      </c>
      <c r="O19" s="87">
        <v>12.140143711717588</v>
      </c>
      <c r="P19" s="87">
        <v>4.0208052325004244</v>
      </c>
      <c r="Q19" s="87">
        <v>2.7096875238022289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1.7013312072456166</v>
      </c>
      <c r="F20" s="87">
        <v>0.57156287704165898</v>
      </c>
      <c r="G20" s="87">
        <v>0.27853919046812853</v>
      </c>
      <c r="H20" s="87">
        <v>0.75025348994697738</v>
      </c>
      <c r="I20" s="87">
        <v>0.75850252834784027</v>
      </c>
      <c r="J20" s="87">
        <v>72.462912539396839</v>
      </c>
      <c r="K20" s="87">
        <v>13.894029136189157</v>
      </c>
      <c r="L20" s="87">
        <v>36.752896697080502</v>
      </c>
      <c r="M20" s="87">
        <v>39.928863816439204</v>
      </c>
      <c r="N20" s="87">
        <v>2.5268370546489205</v>
      </c>
      <c r="O20" s="87">
        <v>36.166226501200356</v>
      </c>
      <c r="P20" s="87">
        <v>19.574885315344432</v>
      </c>
      <c r="Q20" s="87">
        <v>27.890694166976779</v>
      </c>
    </row>
    <row r="21" spans="1:17" x14ac:dyDescent="0.25">
      <c r="A21" s="88" t="s">
        <v>28</v>
      </c>
      <c r="B21" s="87">
        <v>885.46911008801305</v>
      </c>
      <c r="C21" s="87">
        <v>1374.6377187207966</v>
      </c>
      <c r="D21" s="87">
        <v>734.93909301593806</v>
      </c>
      <c r="E21" s="87">
        <v>281.92995900022987</v>
      </c>
      <c r="F21" s="87">
        <v>238.02592515807717</v>
      </c>
      <c r="G21" s="87">
        <v>140.35766096441318</v>
      </c>
      <c r="H21" s="87">
        <v>566.97566310846378</v>
      </c>
      <c r="I21" s="87">
        <v>452.83250200225666</v>
      </c>
      <c r="J21" s="87">
        <v>508.97352134250599</v>
      </c>
      <c r="K21" s="87">
        <v>1101.348103611095</v>
      </c>
      <c r="L21" s="87">
        <v>783.48836419363533</v>
      </c>
      <c r="M21" s="87">
        <v>1468.6931301064633</v>
      </c>
      <c r="N21" s="87">
        <v>676.56655158985552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81.243909769060053</v>
      </c>
      <c r="C22" s="87">
        <v>57.56611247902903</v>
      </c>
      <c r="D22" s="87">
        <v>0.18302434493257419</v>
      </c>
      <c r="E22" s="87">
        <v>0.17987509867884188</v>
      </c>
      <c r="F22" s="87">
        <v>5.8921215330533169E-2</v>
      </c>
      <c r="G22" s="87">
        <v>2.6842887547952898E-2</v>
      </c>
      <c r="H22" s="87">
        <v>8.279769484597338E-2</v>
      </c>
      <c r="I22" s="87">
        <v>8.5705623932437719E-2</v>
      </c>
      <c r="J22" s="87">
        <v>480.43273052974365</v>
      </c>
      <c r="K22" s="87">
        <v>2.12425643886698</v>
      </c>
      <c r="L22" s="87">
        <v>782.0482139751515</v>
      </c>
      <c r="M22" s="87">
        <v>472.78366368710806</v>
      </c>
      <c r="N22" s="87">
        <v>0.19774551140699576</v>
      </c>
      <c r="O22" s="87">
        <v>165.127790366292</v>
      </c>
      <c r="P22" s="87">
        <v>49.114638233621228</v>
      </c>
      <c r="Q22" s="87">
        <v>56.159307578451333</v>
      </c>
    </row>
    <row r="23" spans="1:17" x14ac:dyDescent="0.25">
      <c r="A23" s="88" t="s">
        <v>25</v>
      </c>
      <c r="B23" s="87">
        <v>44.880418394396514</v>
      </c>
      <c r="C23" s="87">
        <v>39.576632372811545</v>
      </c>
      <c r="D23" s="87">
        <v>4.2251888044738548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0.49236364134126953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323</v>
      </c>
      <c r="B26" s="204">
        <v>4885.0143121299679</v>
      </c>
      <c r="C26" s="204">
        <v>5550.0026936792447</v>
      </c>
      <c r="D26" s="204">
        <v>4411.2138506127294</v>
      </c>
      <c r="E26" s="204">
        <v>3993.8361510935424</v>
      </c>
      <c r="F26" s="204">
        <v>3934.4752758698423</v>
      </c>
      <c r="G26" s="204">
        <v>3507.5103874969363</v>
      </c>
      <c r="H26" s="204">
        <v>3258.4578244810159</v>
      </c>
      <c r="I26" s="204">
        <v>3067.1350198378959</v>
      </c>
      <c r="J26" s="204">
        <v>2897.5984366567591</v>
      </c>
      <c r="K26" s="204">
        <v>2480.3435435262741</v>
      </c>
      <c r="L26" s="204">
        <v>2807.8484704762632</v>
      </c>
      <c r="M26" s="204">
        <v>2940.5275169084589</v>
      </c>
      <c r="N26" s="204">
        <v>2307.4930060103607</v>
      </c>
      <c r="O26" s="204">
        <v>2087.4166411268739</v>
      </c>
      <c r="P26" s="204">
        <v>1910.4521646866469</v>
      </c>
      <c r="Q26" s="204">
        <v>2005.1509372202427</v>
      </c>
    </row>
    <row r="27" spans="1:17" x14ac:dyDescent="0.25">
      <c r="A27" s="152" t="s">
        <v>332</v>
      </c>
      <c r="B27" s="151">
        <v>4885.0143121299679</v>
      </c>
      <c r="C27" s="151">
        <v>5550.0026936792447</v>
      </c>
      <c r="D27" s="151">
        <v>4411.2138506127294</v>
      </c>
      <c r="E27" s="151">
        <v>3993.8361510935424</v>
      </c>
      <c r="F27" s="151">
        <v>3934.4752758698423</v>
      </c>
      <c r="G27" s="151">
        <v>3507.5103874969363</v>
      </c>
      <c r="H27" s="151">
        <v>3258.4578244810159</v>
      </c>
      <c r="I27" s="151">
        <v>3067.1350198378959</v>
      </c>
      <c r="J27" s="151">
        <v>2897.5984366567591</v>
      </c>
      <c r="K27" s="151">
        <v>2480.3435435262741</v>
      </c>
      <c r="L27" s="151">
        <v>2807.8484704762632</v>
      </c>
      <c r="M27" s="151">
        <v>2940.5275169084589</v>
      </c>
      <c r="N27" s="151">
        <v>2307.4930060103607</v>
      </c>
      <c r="O27" s="151">
        <v>2087.4166411268739</v>
      </c>
      <c r="P27" s="151">
        <v>1910.4521646866469</v>
      </c>
      <c r="Q27" s="151">
        <v>2005.1509372202427</v>
      </c>
    </row>
    <row r="28" spans="1:17" x14ac:dyDescent="0.25">
      <c r="A28" s="154" t="s">
        <v>33</v>
      </c>
      <c r="B28" s="83">
        <v>1954.7546622868967</v>
      </c>
      <c r="C28" s="83">
        <v>2428.4984585794714</v>
      </c>
      <c r="D28" s="83">
        <v>36.417066194813998</v>
      </c>
      <c r="E28" s="83">
        <v>77.39712286214916</v>
      </c>
      <c r="F28" s="83">
        <v>59.894068768651373</v>
      </c>
      <c r="G28" s="83">
        <v>51.480727823552968</v>
      </c>
      <c r="H28" s="83">
        <v>54.186201787362535</v>
      </c>
      <c r="I28" s="83">
        <v>77.151141889715873</v>
      </c>
      <c r="J28" s="83">
        <v>0</v>
      </c>
      <c r="K28" s="83">
        <v>61.468609302912675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292.06154407456813</v>
      </c>
      <c r="C29" s="83">
        <v>155.44758474627008</v>
      </c>
      <c r="D29" s="83">
        <v>154.88276928055456</v>
      </c>
      <c r="E29" s="83">
        <v>101.65537665269451</v>
      </c>
      <c r="F29" s="83">
        <v>130.55019329793745</v>
      </c>
      <c r="G29" s="83">
        <v>117.56195878896418</v>
      </c>
      <c r="H29" s="83">
        <v>143.52017361099689</v>
      </c>
      <c r="I29" s="83">
        <v>128.54515956486179</v>
      </c>
      <c r="J29" s="83">
        <v>130.7408931312722</v>
      </c>
      <c r="K29" s="83">
        <v>93.313242334354811</v>
      </c>
      <c r="L29" s="83">
        <v>93.491239846377411</v>
      </c>
      <c r="M29" s="83">
        <v>98.554359199103516</v>
      </c>
      <c r="N29" s="83">
        <v>84.789654595217527</v>
      </c>
      <c r="O29" s="83">
        <v>89.354546823346368</v>
      </c>
      <c r="P29" s="83">
        <v>59.401914724494397</v>
      </c>
      <c r="Q29" s="83">
        <v>110.16358796896944</v>
      </c>
    </row>
    <row r="30" spans="1:17" x14ac:dyDescent="0.25">
      <c r="A30" s="154" t="s">
        <v>125</v>
      </c>
      <c r="B30" s="83">
        <v>1456.7454581899476</v>
      </c>
      <c r="C30" s="83">
        <v>1972.881762594634</v>
      </c>
      <c r="D30" s="83">
        <v>2786.9254006391843</v>
      </c>
      <c r="E30" s="83">
        <v>2691.4495449994793</v>
      </c>
      <c r="F30" s="83">
        <v>2430.2359236557613</v>
      </c>
      <c r="G30" s="83">
        <v>2158.992158926621</v>
      </c>
      <c r="H30" s="83">
        <v>2282.5308805870427</v>
      </c>
      <c r="I30" s="83">
        <v>1789.2403347798297</v>
      </c>
      <c r="J30" s="83">
        <v>1172.3146475404262</v>
      </c>
      <c r="K30" s="83">
        <v>949.37986311101474</v>
      </c>
      <c r="L30" s="83">
        <v>664.56965416037031</v>
      </c>
      <c r="M30" s="83">
        <v>780.21098017008512</v>
      </c>
      <c r="N30" s="83">
        <v>690.85960976223498</v>
      </c>
      <c r="O30" s="83">
        <v>754.64843090649504</v>
      </c>
      <c r="P30" s="83">
        <v>648.92164680712426</v>
      </c>
      <c r="Q30" s="83">
        <v>666.99294405507317</v>
      </c>
    </row>
    <row r="31" spans="1:17" x14ac:dyDescent="0.25">
      <c r="A31" s="154" t="s">
        <v>29</v>
      </c>
      <c r="B31" s="83">
        <v>334.36682466876783</v>
      </c>
      <c r="C31" s="83">
        <v>117.63715607733603</v>
      </c>
      <c r="D31" s="83">
        <v>12.320567703072001</v>
      </c>
      <c r="E31" s="83">
        <v>136.42011258429761</v>
      </c>
      <c r="F31" s="83">
        <v>121.74621401930702</v>
      </c>
      <c r="G31" s="83">
        <v>173.29510223310442</v>
      </c>
      <c r="H31" s="83">
        <v>112.00969563645586</v>
      </c>
      <c r="I31" s="83">
        <v>126.05478399457949</v>
      </c>
      <c r="J31" s="83">
        <v>27.837290210472009</v>
      </c>
      <c r="K31" s="83">
        <v>69.98865487665303</v>
      </c>
      <c r="L31" s="83">
        <v>34.055999766100086</v>
      </c>
      <c r="M31" s="83">
        <v>24.76804917763419</v>
      </c>
      <c r="N31" s="83">
        <v>58.861130395452321</v>
      </c>
      <c r="O31" s="83">
        <v>12.385091386947384</v>
      </c>
      <c r="P31" s="83">
        <v>12.383975746288497</v>
      </c>
      <c r="Q31" s="83">
        <v>9.287985055870605</v>
      </c>
    </row>
    <row r="32" spans="1:17" x14ac:dyDescent="0.25">
      <c r="A32" s="154" t="s">
        <v>26</v>
      </c>
      <c r="B32" s="83">
        <v>847.08582290978723</v>
      </c>
      <c r="C32" s="83">
        <v>875.53773168153361</v>
      </c>
      <c r="D32" s="83">
        <v>1420.6680467951044</v>
      </c>
      <c r="E32" s="83">
        <v>986.91399399492229</v>
      </c>
      <c r="F32" s="83">
        <v>1192.0488761281856</v>
      </c>
      <c r="G32" s="83">
        <v>1006.1804397246935</v>
      </c>
      <c r="H32" s="83">
        <v>666.21087285915792</v>
      </c>
      <c r="I32" s="83">
        <v>946.14359960890874</v>
      </c>
      <c r="J32" s="83">
        <v>1566.7056057745883</v>
      </c>
      <c r="K32" s="83">
        <v>1306.1931739013387</v>
      </c>
      <c r="L32" s="83">
        <v>2015.7315767034154</v>
      </c>
      <c r="M32" s="83">
        <v>2036.9941283616363</v>
      </c>
      <c r="N32" s="83">
        <v>1472.9826112574558</v>
      </c>
      <c r="O32" s="83">
        <v>1231.0285720100851</v>
      </c>
      <c r="P32" s="83">
        <v>1189.7446274087399</v>
      </c>
      <c r="Q32" s="83">
        <v>1218.7064201403293</v>
      </c>
    </row>
    <row r="33" spans="1:17" x14ac:dyDescent="0.25">
      <c r="A33" s="152" t="s">
        <v>331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322</v>
      </c>
      <c r="B34" s="204">
        <v>634.1397134982235</v>
      </c>
      <c r="C34" s="204">
        <v>652.18518372330414</v>
      </c>
      <c r="D34" s="204">
        <v>352.86517826127647</v>
      </c>
      <c r="E34" s="204">
        <v>375.18658721787961</v>
      </c>
      <c r="F34" s="204">
        <v>397.69227629713356</v>
      </c>
      <c r="G34" s="204">
        <v>448.95535163010516</v>
      </c>
      <c r="H34" s="204">
        <v>353.3016422684924</v>
      </c>
      <c r="I34" s="204">
        <v>335.52006862858451</v>
      </c>
      <c r="J34" s="204">
        <v>210.83808121998521</v>
      </c>
      <c r="K34" s="204">
        <v>201.53121045814797</v>
      </c>
      <c r="L34" s="204">
        <v>260.34257228783309</v>
      </c>
      <c r="M34" s="204">
        <v>290.70480014768805</v>
      </c>
      <c r="N34" s="204">
        <v>144.73443322695621</v>
      </c>
      <c r="O34" s="204">
        <v>115.60275305272688</v>
      </c>
      <c r="P34" s="204">
        <v>71.729507168307222</v>
      </c>
      <c r="Q34" s="204">
        <v>74.277734130045886</v>
      </c>
    </row>
    <row r="35" spans="1:17" x14ac:dyDescent="0.25">
      <c r="A35" s="152" t="s">
        <v>330</v>
      </c>
      <c r="B35" s="151">
        <v>277.96806777210401</v>
      </c>
      <c r="C35" s="151">
        <v>304.83378472740446</v>
      </c>
      <c r="D35" s="151">
        <v>133.46356230540309</v>
      </c>
      <c r="E35" s="151">
        <v>137.4110361823364</v>
      </c>
      <c r="F35" s="151">
        <v>143.83420368899476</v>
      </c>
      <c r="G35" s="151">
        <v>174.31677968161057</v>
      </c>
      <c r="H35" s="151">
        <v>133.07866955397179</v>
      </c>
      <c r="I35" s="151">
        <v>127.77957301663075</v>
      </c>
      <c r="J35" s="151">
        <v>90.687383502808501</v>
      </c>
      <c r="K35" s="151">
        <v>76.877471207362362</v>
      </c>
      <c r="L35" s="151">
        <v>110.61116854334307</v>
      </c>
      <c r="M35" s="151">
        <v>133.07423821029371</v>
      </c>
      <c r="N35" s="151">
        <v>74.862714761122803</v>
      </c>
      <c r="O35" s="151">
        <v>59.598937303679499</v>
      </c>
      <c r="P35" s="151">
        <v>53.9143733471712</v>
      </c>
      <c r="Q35" s="151">
        <v>56.491764632531783</v>
      </c>
    </row>
    <row r="36" spans="1:17" x14ac:dyDescent="0.25">
      <c r="A36" s="154" t="s">
        <v>33</v>
      </c>
      <c r="B36" s="83">
        <v>182.21105959174287</v>
      </c>
      <c r="C36" s="83">
        <v>226.3707491747293</v>
      </c>
      <c r="D36" s="83">
        <v>3.4842424265873704</v>
      </c>
      <c r="E36" s="83">
        <v>10.331525673225835</v>
      </c>
      <c r="F36" s="83">
        <v>7.8955732214125733</v>
      </c>
      <c r="G36" s="83">
        <v>9.929928879080844</v>
      </c>
      <c r="H36" s="83">
        <v>8.4266811395379921</v>
      </c>
      <c r="I36" s="83">
        <v>9.5135709369804697</v>
      </c>
      <c r="J36" s="83">
        <v>0</v>
      </c>
      <c r="K36" s="83">
        <v>5.7297525100215028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27.224308215522246</v>
      </c>
      <c r="C37" s="83">
        <v>12.864101774753934</v>
      </c>
      <c r="D37" s="83">
        <v>13.427569886361438</v>
      </c>
      <c r="E37" s="83">
        <v>11.628624462881502</v>
      </c>
      <c r="F37" s="83">
        <v>11.84706552139057</v>
      </c>
      <c r="G37" s="83">
        <v>15.957633202985532</v>
      </c>
      <c r="H37" s="83">
        <v>13.290022707395172</v>
      </c>
      <c r="I37" s="83">
        <v>10.83970607476625</v>
      </c>
      <c r="J37" s="83">
        <v>8.6706818221436812</v>
      </c>
      <c r="K37" s="83">
        <v>5.4485799245771842</v>
      </c>
      <c r="L37" s="83">
        <v>5.1973820210156303</v>
      </c>
      <c r="M37" s="83">
        <v>5.9398886389483954</v>
      </c>
      <c r="N37" s="83">
        <v>5.1923748239365759</v>
      </c>
      <c r="O37" s="83">
        <v>6.4350124283369716</v>
      </c>
      <c r="P37" s="83">
        <v>4.4548591305739551</v>
      </c>
      <c r="Q37" s="83">
        <v>5.9398216071961842</v>
      </c>
    </row>
    <row r="38" spans="1:17" x14ac:dyDescent="0.25">
      <c r="A38" s="154" t="s">
        <v>125</v>
      </c>
      <c r="B38" s="83">
        <v>19.780286674707469</v>
      </c>
      <c r="C38" s="83">
        <v>12.824908760696205</v>
      </c>
      <c r="D38" s="83">
        <v>11.54513579433041</v>
      </c>
      <c r="E38" s="83">
        <v>16.732741300839002</v>
      </c>
      <c r="F38" s="83">
        <v>15.728860733479282</v>
      </c>
      <c r="G38" s="83">
        <v>17.888861087139734</v>
      </c>
      <c r="H38" s="83">
        <v>17.03804645805447</v>
      </c>
      <c r="I38" s="83">
        <v>13.572413834855899</v>
      </c>
      <c r="J38" s="83">
        <v>3.7263156103074193</v>
      </c>
      <c r="K38" s="83">
        <v>3.8116900354917709</v>
      </c>
      <c r="L38" s="83">
        <v>2.1343806431155894</v>
      </c>
      <c r="M38" s="83">
        <v>2.9074942178692145</v>
      </c>
      <c r="N38" s="83">
        <v>2.016964780282839</v>
      </c>
      <c r="O38" s="83">
        <v>3.4141659275453091</v>
      </c>
      <c r="P38" s="83">
        <v>3.542877085389855</v>
      </c>
      <c r="Q38" s="83">
        <v>2.0501955396817224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14.918878827686367</v>
      </c>
      <c r="F39" s="83">
        <v>13.186218074264353</v>
      </c>
      <c r="G39" s="83">
        <v>20.885590231017336</v>
      </c>
      <c r="H39" s="83">
        <v>10.670484346287383</v>
      </c>
      <c r="I39" s="83">
        <v>12.109877571149422</v>
      </c>
      <c r="J39" s="83">
        <v>0</v>
      </c>
      <c r="K39" s="83">
        <v>4.2279881526002629</v>
      </c>
      <c r="L39" s="83">
        <v>0</v>
      </c>
      <c r="M39" s="83">
        <v>0</v>
      </c>
      <c r="N39" s="83">
        <v>3.348792921735507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48.752413290131408</v>
      </c>
      <c r="C40" s="83">
        <v>52.774025017224993</v>
      </c>
      <c r="D40" s="83">
        <v>105.00661419812387</v>
      </c>
      <c r="E40" s="83">
        <v>83.799265917703693</v>
      </c>
      <c r="F40" s="83">
        <v>95.17648613844797</v>
      </c>
      <c r="G40" s="83">
        <v>109.65476628138713</v>
      </c>
      <c r="H40" s="83">
        <v>83.653434902696759</v>
      </c>
      <c r="I40" s="83">
        <v>81.744004598878703</v>
      </c>
      <c r="J40" s="83">
        <v>78.2903860703574</v>
      </c>
      <c r="K40" s="83">
        <v>57.659460584671649</v>
      </c>
      <c r="L40" s="83">
        <v>103.27940587921185</v>
      </c>
      <c r="M40" s="83">
        <v>124.22685535347611</v>
      </c>
      <c r="N40" s="83">
        <v>64.304582235167885</v>
      </c>
      <c r="O40" s="83">
        <v>49.749758947797218</v>
      </c>
      <c r="P40" s="83">
        <v>45.916637131207388</v>
      </c>
      <c r="Q40" s="83">
        <v>48.50174748565388</v>
      </c>
    </row>
    <row r="41" spans="1:17" x14ac:dyDescent="0.25">
      <c r="A41" s="152" t="s">
        <v>329</v>
      </c>
      <c r="B41" s="151">
        <v>356.17164572611944</v>
      </c>
      <c r="C41" s="151">
        <v>347.35139899589973</v>
      </c>
      <c r="D41" s="151">
        <v>219.40161595587341</v>
      </c>
      <c r="E41" s="151">
        <v>237.7755510355432</v>
      </c>
      <c r="F41" s="151">
        <v>253.8580726081388</v>
      </c>
      <c r="G41" s="151">
        <v>274.63857194849459</v>
      </c>
      <c r="H41" s="151">
        <v>220.22297271452058</v>
      </c>
      <c r="I41" s="151">
        <v>207.74049561195375</v>
      </c>
      <c r="J41" s="151">
        <v>120.1506977171767</v>
      </c>
      <c r="K41" s="151">
        <v>124.65373925078561</v>
      </c>
      <c r="L41" s="151">
        <v>149.73140374449002</v>
      </c>
      <c r="M41" s="151">
        <v>157.6305619373943</v>
      </c>
      <c r="N41" s="151">
        <v>69.871718465833411</v>
      </c>
      <c r="O41" s="151">
        <v>56.003815749047376</v>
      </c>
      <c r="P41" s="151">
        <v>17.815133821136026</v>
      </c>
      <c r="Q41" s="151">
        <v>17.785969497514102</v>
      </c>
    </row>
    <row r="42" spans="1:17" x14ac:dyDescent="0.25">
      <c r="A42" s="150" t="s">
        <v>33</v>
      </c>
      <c r="B42" s="87">
        <v>219.50809448989597</v>
      </c>
      <c r="C42" s="87">
        <v>147.18017157922102</v>
      </c>
      <c r="D42" s="87">
        <v>0.94540791387784595</v>
      </c>
      <c r="E42" s="87">
        <v>0.95612367588074654</v>
      </c>
      <c r="F42" s="87">
        <v>0.35371806199080175</v>
      </c>
      <c r="G42" s="87">
        <v>0.25138476173672086</v>
      </c>
      <c r="H42" s="87">
        <v>0.2233536488737381</v>
      </c>
      <c r="I42" s="87">
        <v>0.26516076851331249</v>
      </c>
      <c r="J42" s="87">
        <v>10.460565308829661</v>
      </c>
      <c r="K42" s="87">
        <v>1.9948938447077311</v>
      </c>
      <c r="L42" s="87">
        <v>7.1607350753428554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1.3657330069563744E-14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4.3405736378875552</v>
      </c>
      <c r="C45" s="87">
        <v>1.9780852753627753</v>
      </c>
      <c r="D45" s="87">
        <v>6.2069709715837727E-3</v>
      </c>
      <c r="E45" s="87">
        <v>3.0848483704922457E-2</v>
      </c>
      <c r="F45" s="87">
        <v>1.0748779432498981E-2</v>
      </c>
      <c r="G45" s="87">
        <v>9.1276058863249167E-3</v>
      </c>
      <c r="H45" s="87">
        <v>6.7559615812099157E-3</v>
      </c>
      <c r="I45" s="87">
        <v>6.7438843152648779E-3</v>
      </c>
      <c r="J45" s="87">
        <v>2.5714905423652623</v>
      </c>
      <c r="K45" s="87">
        <v>1.6872675453834241E-2</v>
      </c>
      <c r="L45" s="87">
        <v>1.8435687254570206</v>
      </c>
      <c r="M45" s="87">
        <v>1.1091464991550553</v>
      </c>
      <c r="N45" s="87">
        <v>7.8131703657541025E-4</v>
      </c>
      <c r="O45" s="87">
        <v>3.1854993116046417</v>
      </c>
      <c r="P45" s="87">
        <v>0.98515829162331947</v>
      </c>
      <c r="Q45" s="87">
        <v>0.55319596413761241</v>
      </c>
    </row>
    <row r="46" spans="1:17" x14ac:dyDescent="0.25">
      <c r="A46" s="150" t="s">
        <v>29</v>
      </c>
      <c r="B46" s="87">
        <v>0</v>
      </c>
      <c r="C46" s="87">
        <v>0</v>
      </c>
      <c r="D46" s="87">
        <v>0</v>
      </c>
      <c r="E46" s="87">
        <v>1.4194501415278569</v>
      </c>
      <c r="F46" s="87">
        <v>0.60709676760300613</v>
      </c>
      <c r="G46" s="87">
        <v>0.54331998615172306</v>
      </c>
      <c r="H46" s="87">
        <v>0.29067960591744124</v>
      </c>
      <c r="I46" s="87">
        <v>0.34686693690239589</v>
      </c>
      <c r="J46" s="87">
        <v>7.3098730399374565</v>
      </c>
      <c r="K46" s="87">
        <v>1.5250066217582678</v>
      </c>
      <c r="L46" s="87">
        <v>3.2279613938942848</v>
      </c>
      <c r="M46" s="87">
        <v>3.1541861493058576</v>
      </c>
      <c r="N46" s="87">
        <v>0.25990692967016288</v>
      </c>
      <c r="O46" s="87">
        <v>9.4897961967051305</v>
      </c>
      <c r="P46" s="87">
        <v>4.7961439216479356</v>
      </c>
      <c r="Q46" s="87">
        <v>5.6940216591904402</v>
      </c>
    </row>
    <row r="47" spans="1:17" x14ac:dyDescent="0.25">
      <c r="A47" s="150" t="s">
        <v>28</v>
      </c>
      <c r="B47" s="87">
        <v>115.82509809545456</v>
      </c>
      <c r="C47" s="87">
        <v>185.11168990374301</v>
      </c>
      <c r="D47" s="87">
        <v>217.14753583015681</v>
      </c>
      <c r="E47" s="87">
        <v>235.21905581906219</v>
      </c>
      <c r="F47" s="87">
        <v>252.82392466971106</v>
      </c>
      <c r="G47" s="87">
        <v>273.78237971937762</v>
      </c>
      <c r="H47" s="87">
        <v>219.67010420544088</v>
      </c>
      <c r="I47" s="87">
        <v>207.08253041885601</v>
      </c>
      <c r="J47" s="87">
        <v>51.34394535523019</v>
      </c>
      <c r="K47" s="87">
        <v>120.88380803039686</v>
      </c>
      <c r="L47" s="87">
        <v>68.812812579840525</v>
      </c>
      <c r="M47" s="87">
        <v>116.01961803519194</v>
      </c>
      <c r="N47" s="87">
        <v>69.590690392056587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10.627229918527938</v>
      </c>
      <c r="C48" s="87">
        <v>7.7519772788559651</v>
      </c>
      <c r="D48" s="87">
        <v>5.4076978455376921E-2</v>
      </c>
      <c r="E48" s="87">
        <v>0.15007291536747727</v>
      </c>
      <c r="F48" s="87">
        <v>6.2584329401435532E-2</v>
      </c>
      <c r="G48" s="87">
        <v>5.2359875342191067E-2</v>
      </c>
      <c r="H48" s="87">
        <v>3.2079292707323528E-2</v>
      </c>
      <c r="I48" s="87">
        <v>3.9193603366764564E-2</v>
      </c>
      <c r="J48" s="87">
        <v>48.46482347081411</v>
      </c>
      <c r="K48" s="87">
        <v>0.23315807846890052</v>
      </c>
      <c r="L48" s="87">
        <v>68.686325969955334</v>
      </c>
      <c r="M48" s="87">
        <v>37.347611253741462</v>
      </c>
      <c r="N48" s="87">
        <v>2.0339827070087555E-2</v>
      </c>
      <c r="O48" s="87">
        <v>43.328520240737603</v>
      </c>
      <c r="P48" s="87">
        <v>12.033831607864771</v>
      </c>
      <c r="Q48" s="87">
        <v>11.465197380976536</v>
      </c>
    </row>
    <row r="49" spans="1:17" x14ac:dyDescent="0.25">
      <c r="A49" s="150" t="s">
        <v>25</v>
      </c>
      <c r="B49" s="87">
        <v>5.8706495843534583</v>
      </c>
      <c r="C49" s="87">
        <v>5.3294749587169843</v>
      </c>
      <c r="D49" s="87">
        <v>1.2483882624117901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7.3554493209512864E-2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6" t="s">
        <v>321</v>
      </c>
      <c r="B53" s="204">
        <v>73.585741010329301</v>
      </c>
      <c r="C53" s="204">
        <v>75.17328179500052</v>
      </c>
      <c r="D53" s="204">
        <v>47.498706050621273</v>
      </c>
      <c r="E53" s="204">
        <v>48.03846719598149</v>
      </c>
      <c r="F53" s="204">
        <v>51.252713046687575</v>
      </c>
      <c r="G53" s="204">
        <v>59.059529609541485</v>
      </c>
      <c r="H53" s="204">
        <v>45.991550407359895</v>
      </c>
      <c r="I53" s="204">
        <v>43.794216597495549</v>
      </c>
      <c r="J53" s="204">
        <v>30.361971150778992</v>
      </c>
      <c r="K53" s="204">
        <v>26.784312473547942</v>
      </c>
      <c r="L53" s="204">
        <v>37.567684864963368</v>
      </c>
      <c r="M53" s="204">
        <v>43.323224119842436</v>
      </c>
      <c r="N53" s="204">
        <v>22.535402110613941</v>
      </c>
      <c r="O53" s="204">
        <v>17.980940383781665</v>
      </c>
      <c r="P53" s="204">
        <v>13.556332089826221</v>
      </c>
      <c r="Q53" s="204">
        <v>14.178104924561811</v>
      </c>
    </row>
    <row r="54" spans="1:17" x14ac:dyDescent="0.25">
      <c r="A54" s="152" t="s">
        <v>327</v>
      </c>
      <c r="B54" s="151">
        <v>44.109466881271132</v>
      </c>
      <c r="C54" s="151">
        <v>46.426959119477786</v>
      </c>
      <c r="D54" s="151">
        <v>29.341330937031753</v>
      </c>
      <c r="E54" s="151">
        <v>28.360490558557231</v>
      </c>
      <c r="F54" s="151">
        <v>30.243769106703677</v>
      </c>
      <c r="G54" s="151">
        <v>36.330820206907454</v>
      </c>
      <c r="H54" s="151">
        <v>27.766200941330609</v>
      </c>
      <c r="I54" s="151">
        <v>26.601899719264896</v>
      </c>
      <c r="J54" s="151">
        <v>20.418465132805746</v>
      </c>
      <c r="K54" s="151">
        <v>16.468140949344996</v>
      </c>
      <c r="L54" s="151">
        <v>25.176120417143512</v>
      </c>
      <c r="M54" s="151">
        <v>30.277936235368426</v>
      </c>
      <c r="N54" s="151">
        <v>16.752915065165659</v>
      </c>
      <c r="O54" s="151">
        <v>13.346141839032917</v>
      </c>
      <c r="P54" s="151">
        <v>12.081976187387378</v>
      </c>
      <c r="Q54" s="151">
        <v>12.706162621319265</v>
      </c>
    </row>
    <row r="55" spans="1:17" x14ac:dyDescent="0.25">
      <c r="A55" s="152" t="s">
        <v>326</v>
      </c>
      <c r="B55" s="151">
        <v>29.476274129058165</v>
      </c>
      <c r="C55" s="151">
        <v>28.746322675522737</v>
      </c>
      <c r="D55" s="151">
        <v>18.15737511358952</v>
      </c>
      <c r="E55" s="151">
        <v>19.677976637424258</v>
      </c>
      <c r="F55" s="151">
        <v>21.008943939983901</v>
      </c>
      <c r="G55" s="151">
        <v>22.728709402634031</v>
      </c>
      <c r="H55" s="151">
        <v>18.225349466029286</v>
      </c>
      <c r="I55" s="151">
        <v>17.192316878230656</v>
      </c>
      <c r="J55" s="151">
        <v>9.9435060179732453</v>
      </c>
      <c r="K55" s="151">
        <v>10.316171524202947</v>
      </c>
      <c r="L55" s="151">
        <v>12.39156444781986</v>
      </c>
      <c r="M55" s="151">
        <v>13.045287884474009</v>
      </c>
      <c r="N55" s="151">
        <v>5.7824870454482822</v>
      </c>
      <c r="O55" s="151">
        <v>4.6347985447487474</v>
      </c>
      <c r="P55" s="151">
        <v>1.4743559024388437</v>
      </c>
      <c r="Q55" s="151">
        <v>1.4719423032425463</v>
      </c>
    </row>
    <row r="56" spans="1:17" x14ac:dyDescent="0.25">
      <c r="A56" s="150" t="s">
        <v>33</v>
      </c>
      <c r="B56" s="87">
        <v>18.166187130198288</v>
      </c>
      <c r="C56" s="87">
        <v>12.18042799276312</v>
      </c>
      <c r="D56" s="87">
        <v>7.8240654941614834E-2</v>
      </c>
      <c r="E56" s="87">
        <v>7.9127476624613488E-2</v>
      </c>
      <c r="F56" s="87">
        <v>2.9273218923376691E-2</v>
      </c>
      <c r="G56" s="87">
        <v>2.0804256143728619E-2</v>
      </c>
      <c r="H56" s="87">
        <v>1.8484439906792119E-2</v>
      </c>
      <c r="I56" s="87">
        <v>2.1944339463170686E-2</v>
      </c>
      <c r="J56" s="87">
        <v>0.86570195659279947</v>
      </c>
      <c r="K56" s="87">
        <v>0.16509466301029499</v>
      </c>
      <c r="L56" s="87">
        <v>0.59261255795940859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1.1302617988604478E-15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0.35921988727345278</v>
      </c>
      <c r="C59" s="87">
        <v>0.16370360899554001</v>
      </c>
      <c r="D59" s="87">
        <v>5.136803562690018E-4</v>
      </c>
      <c r="E59" s="87">
        <v>2.5529779617866851E-3</v>
      </c>
      <c r="F59" s="87">
        <v>8.8955415993095008E-4</v>
      </c>
      <c r="G59" s="87">
        <v>7.5538807335102758E-4</v>
      </c>
      <c r="H59" s="87">
        <v>5.5911406189323445E-4</v>
      </c>
      <c r="I59" s="87">
        <v>5.5811456402192082E-4</v>
      </c>
      <c r="J59" s="87">
        <v>0.21281301040264239</v>
      </c>
      <c r="K59" s="87">
        <v>1.3963593479035237E-3</v>
      </c>
      <c r="L59" s="87">
        <v>0.15257120486540859</v>
      </c>
      <c r="M59" s="87">
        <v>9.1791434412832149E-2</v>
      </c>
      <c r="N59" s="87">
        <v>6.4660720268309833E-5</v>
      </c>
      <c r="O59" s="87">
        <v>0.26362752923624622</v>
      </c>
      <c r="P59" s="87">
        <v>8.1530341375723001E-2</v>
      </c>
      <c r="Q59" s="87">
        <v>4.5781734963112754E-2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0.11747173585058122</v>
      </c>
      <c r="F60" s="87">
        <v>5.0242491111972917E-2</v>
      </c>
      <c r="G60" s="87">
        <v>4.496441264703914E-2</v>
      </c>
      <c r="H60" s="87">
        <v>2.4056243248339965E-2</v>
      </c>
      <c r="I60" s="87">
        <v>2.8706229260887939E-2</v>
      </c>
      <c r="J60" s="87">
        <v>0.60495501020172049</v>
      </c>
      <c r="K60" s="87">
        <v>0.12620744455930494</v>
      </c>
      <c r="L60" s="87">
        <v>0.26714163259814772</v>
      </c>
      <c r="M60" s="87">
        <v>0.2610360951149675</v>
      </c>
      <c r="N60" s="87">
        <v>2.1509539007185895E-2</v>
      </c>
      <c r="O60" s="87">
        <v>0.78536244386525211</v>
      </c>
      <c r="P60" s="87">
        <v>0.39692225558465677</v>
      </c>
      <c r="Q60" s="87">
        <v>0.47122937869162262</v>
      </c>
    </row>
    <row r="61" spans="1:17" x14ac:dyDescent="0.25">
      <c r="A61" s="150" t="s">
        <v>28</v>
      </c>
      <c r="B61" s="87">
        <v>9.5855253596238246</v>
      </c>
      <c r="C61" s="87">
        <v>15.319588129964936</v>
      </c>
      <c r="D61" s="87">
        <v>17.970830551461251</v>
      </c>
      <c r="E61" s="87">
        <v>19.466404619508591</v>
      </c>
      <c r="F61" s="87">
        <v>20.923359283010569</v>
      </c>
      <c r="G61" s="87">
        <v>22.657852114707111</v>
      </c>
      <c r="H61" s="87">
        <v>18.179594830795104</v>
      </c>
      <c r="I61" s="87">
        <v>17.137864586388083</v>
      </c>
      <c r="J61" s="87">
        <v>4.2491540983638787</v>
      </c>
      <c r="K61" s="87">
        <v>10.004177216308706</v>
      </c>
      <c r="L61" s="87">
        <v>5.6948534548833525</v>
      </c>
      <c r="M61" s="87">
        <v>9.601623561533124</v>
      </c>
      <c r="N61" s="87">
        <v>5.7592295496874417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0.87949488980920854</v>
      </c>
      <c r="C62" s="87">
        <v>0.64154294721566607</v>
      </c>
      <c r="D62" s="87">
        <v>4.4753361480311922E-3</v>
      </c>
      <c r="E62" s="87">
        <v>1.241982747868777E-2</v>
      </c>
      <c r="F62" s="87">
        <v>5.1793927780498369E-3</v>
      </c>
      <c r="G62" s="87">
        <v>4.3332310628020195E-3</v>
      </c>
      <c r="H62" s="87">
        <v>2.6548380171578091E-3</v>
      </c>
      <c r="I62" s="87">
        <v>3.2436085544908606E-3</v>
      </c>
      <c r="J62" s="87">
        <v>4.010881942412202</v>
      </c>
      <c r="K62" s="87">
        <v>1.9295840976736599E-2</v>
      </c>
      <c r="L62" s="87">
        <v>5.6843855975135433</v>
      </c>
      <c r="M62" s="87">
        <v>3.0908367934130863</v>
      </c>
      <c r="N62" s="87">
        <v>1.6832960333865567E-3</v>
      </c>
      <c r="O62" s="87">
        <v>3.5858085716472492</v>
      </c>
      <c r="P62" s="87">
        <v>0.99590330547846384</v>
      </c>
      <c r="Q62" s="87">
        <v>0.94884392118426497</v>
      </c>
    </row>
    <row r="63" spans="1:17" x14ac:dyDescent="0.25">
      <c r="A63" s="150" t="s">
        <v>25</v>
      </c>
      <c r="B63" s="87">
        <v>0.48584686215338957</v>
      </c>
      <c r="C63" s="87">
        <v>0.44105999658347456</v>
      </c>
      <c r="D63" s="87">
        <v>0.10331489068235504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6.0872684035458919E-3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333</v>
      </c>
      <c r="B67" s="204">
        <v>1234.7207344098167</v>
      </c>
      <c r="C67" s="204">
        <v>1468.4837332304426</v>
      </c>
      <c r="D67" s="204">
        <v>1919.9703035760529</v>
      </c>
      <c r="E67" s="204">
        <v>2039.8147055254476</v>
      </c>
      <c r="F67" s="204">
        <v>1947.6259333585476</v>
      </c>
      <c r="G67" s="204">
        <v>1872.7530567331864</v>
      </c>
      <c r="H67" s="204">
        <v>1760.3350485828907</v>
      </c>
      <c r="I67" s="204">
        <v>1597.5695466912284</v>
      </c>
      <c r="J67" s="204">
        <v>1721.9618602610212</v>
      </c>
      <c r="K67" s="204">
        <v>1385.1049855135118</v>
      </c>
      <c r="L67" s="204">
        <v>1443.7450666794896</v>
      </c>
      <c r="M67" s="204">
        <v>1314.0677309506646</v>
      </c>
      <c r="N67" s="204">
        <v>1337.4281791074495</v>
      </c>
      <c r="O67" s="204">
        <v>1485.9307667215073</v>
      </c>
      <c r="P67" s="204">
        <v>1335.5478323759357</v>
      </c>
      <c r="Q67" s="204">
        <v>1504.9965213420903</v>
      </c>
    </row>
    <row r="68" spans="1:17" x14ac:dyDescent="0.25">
      <c r="A68" s="72" t="s">
        <v>319</v>
      </c>
      <c r="B68" s="306">
        <v>0</v>
      </c>
      <c r="C68" s="306">
        <v>0</v>
      </c>
      <c r="D68" s="306">
        <v>0</v>
      </c>
      <c r="E68" s="306">
        <v>0</v>
      </c>
      <c r="F68" s="306">
        <v>0</v>
      </c>
      <c r="G68" s="306">
        <v>0</v>
      </c>
      <c r="H68" s="306">
        <v>0</v>
      </c>
      <c r="I68" s="306">
        <v>0</v>
      </c>
      <c r="J68" s="306">
        <v>0</v>
      </c>
      <c r="K68" s="306">
        <v>0</v>
      </c>
      <c r="L68" s="306">
        <v>0</v>
      </c>
      <c r="M68" s="306">
        <v>0</v>
      </c>
      <c r="N68" s="306">
        <v>0</v>
      </c>
      <c r="O68" s="306">
        <v>0</v>
      </c>
      <c r="P68" s="306">
        <v>0</v>
      </c>
      <c r="Q68" s="306">
        <v>0</v>
      </c>
    </row>
    <row r="70" spans="1:17" ht="12.75" x14ac:dyDescent="0.25">
      <c r="A70" s="80" t="s">
        <v>134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</v>
      </c>
      <c r="C72" s="77">
        <f t="shared" si="0"/>
        <v>1</v>
      </c>
      <c r="D72" s="77">
        <f t="shared" si="0"/>
        <v>1</v>
      </c>
      <c r="E72" s="77">
        <f t="shared" si="0"/>
        <v>1</v>
      </c>
      <c r="F72" s="77">
        <f t="shared" si="0"/>
        <v>1</v>
      </c>
      <c r="G72" s="77">
        <f t="shared" si="0"/>
        <v>1.0000000000000002</v>
      </c>
      <c r="H72" s="77">
        <f t="shared" si="0"/>
        <v>1</v>
      </c>
      <c r="I72" s="77">
        <f t="shared" si="0"/>
        <v>1.0000000000000002</v>
      </c>
      <c r="J72" s="77">
        <f t="shared" si="0"/>
        <v>1</v>
      </c>
      <c r="K72" s="77">
        <f t="shared" si="0"/>
        <v>1.0000000000000002</v>
      </c>
      <c r="L72" s="77">
        <f t="shared" si="0"/>
        <v>0.99999999999999989</v>
      </c>
      <c r="M72" s="77">
        <f t="shared" si="0"/>
        <v>1</v>
      </c>
      <c r="N72" s="77">
        <f t="shared" si="0"/>
        <v>1.0000000000000002</v>
      </c>
      <c r="O72" s="77">
        <f t="shared" si="0"/>
        <v>1.0000000000000002</v>
      </c>
      <c r="P72" s="77">
        <f t="shared" si="0"/>
        <v>1</v>
      </c>
      <c r="Q72" s="77">
        <f t="shared" si="0"/>
        <v>0.99999999999999978</v>
      </c>
    </row>
    <row r="73" spans="1:17" x14ac:dyDescent="0.25">
      <c r="A73" s="132" t="s">
        <v>83</v>
      </c>
      <c r="B73" s="203">
        <f t="shared" ref="B73:Q73" si="1">IF(B$6=0,0,B$6/B$5)</f>
        <v>0</v>
      </c>
      <c r="C73" s="203">
        <f t="shared" si="1"/>
        <v>0</v>
      </c>
      <c r="D73" s="203">
        <f t="shared" si="1"/>
        <v>0</v>
      </c>
      <c r="E73" s="203">
        <f t="shared" si="1"/>
        <v>0</v>
      </c>
      <c r="F73" s="203">
        <f t="shared" si="1"/>
        <v>0</v>
      </c>
      <c r="G73" s="203">
        <f t="shared" si="1"/>
        <v>0</v>
      </c>
      <c r="H73" s="203">
        <f t="shared" si="1"/>
        <v>0</v>
      </c>
      <c r="I73" s="203">
        <f t="shared" si="1"/>
        <v>0</v>
      </c>
      <c r="J73" s="203">
        <f t="shared" si="1"/>
        <v>0</v>
      </c>
      <c r="K73" s="203">
        <f t="shared" si="1"/>
        <v>0</v>
      </c>
      <c r="L73" s="203">
        <f t="shared" si="1"/>
        <v>0</v>
      </c>
      <c r="M73" s="203">
        <f t="shared" si="1"/>
        <v>0</v>
      </c>
      <c r="N73" s="203">
        <f t="shared" si="1"/>
        <v>0</v>
      </c>
      <c r="O73" s="203">
        <f t="shared" si="1"/>
        <v>0</v>
      </c>
      <c r="P73" s="203">
        <f t="shared" si="1"/>
        <v>0</v>
      </c>
      <c r="Q73" s="203">
        <f t="shared" si="1"/>
        <v>0</v>
      </c>
    </row>
    <row r="74" spans="1:17" x14ac:dyDescent="0.25">
      <c r="A74" s="76" t="s">
        <v>82</v>
      </c>
      <c r="B74" s="202">
        <f t="shared" ref="B74:Q74" si="2">IF(B$7=0,0,B$7/B$5)</f>
        <v>0</v>
      </c>
      <c r="C74" s="202">
        <f t="shared" si="2"/>
        <v>0</v>
      </c>
      <c r="D74" s="202">
        <f t="shared" si="2"/>
        <v>0</v>
      </c>
      <c r="E74" s="202">
        <f t="shared" si="2"/>
        <v>0</v>
      </c>
      <c r="F74" s="202">
        <f t="shared" si="2"/>
        <v>0</v>
      </c>
      <c r="G74" s="202">
        <f t="shared" si="2"/>
        <v>0</v>
      </c>
      <c r="H74" s="202">
        <f t="shared" si="2"/>
        <v>0</v>
      </c>
      <c r="I74" s="202">
        <f t="shared" si="2"/>
        <v>0</v>
      </c>
      <c r="J74" s="202">
        <f t="shared" si="2"/>
        <v>0</v>
      </c>
      <c r="K74" s="202">
        <f t="shared" si="2"/>
        <v>0</v>
      </c>
      <c r="L74" s="202">
        <f t="shared" si="2"/>
        <v>0</v>
      </c>
      <c r="M74" s="202">
        <f t="shared" si="2"/>
        <v>0</v>
      </c>
      <c r="N74" s="202">
        <f t="shared" si="2"/>
        <v>0</v>
      </c>
      <c r="O74" s="202">
        <f t="shared" si="2"/>
        <v>0</v>
      </c>
      <c r="P74" s="202">
        <f t="shared" si="2"/>
        <v>0</v>
      </c>
      <c r="Q74" s="202">
        <f t="shared" si="2"/>
        <v>0</v>
      </c>
    </row>
    <row r="75" spans="1:17" x14ac:dyDescent="0.25">
      <c r="A75" s="76" t="s">
        <v>81</v>
      </c>
      <c r="B75" s="202">
        <f t="shared" ref="B75:Q75" si="3">IF(B$8=0,0,B$8/B$5)</f>
        <v>0</v>
      </c>
      <c r="C75" s="202">
        <f t="shared" si="3"/>
        <v>0</v>
      </c>
      <c r="D75" s="202">
        <f t="shared" si="3"/>
        <v>0</v>
      </c>
      <c r="E75" s="202">
        <f t="shared" si="3"/>
        <v>0</v>
      </c>
      <c r="F75" s="202">
        <f t="shared" si="3"/>
        <v>0</v>
      </c>
      <c r="G75" s="202">
        <f t="shared" si="3"/>
        <v>0</v>
      </c>
      <c r="H75" s="202">
        <f t="shared" si="3"/>
        <v>0</v>
      </c>
      <c r="I75" s="202">
        <f t="shared" si="3"/>
        <v>0</v>
      </c>
      <c r="J75" s="202">
        <f t="shared" si="3"/>
        <v>0</v>
      </c>
      <c r="K75" s="202">
        <f t="shared" si="3"/>
        <v>0</v>
      </c>
      <c r="L75" s="202">
        <f t="shared" si="3"/>
        <v>0</v>
      </c>
      <c r="M75" s="202">
        <f t="shared" si="3"/>
        <v>0</v>
      </c>
      <c r="N75" s="202">
        <f t="shared" si="3"/>
        <v>0</v>
      </c>
      <c r="O75" s="202">
        <f t="shared" si="3"/>
        <v>0</v>
      </c>
      <c r="P75" s="202">
        <f t="shared" si="3"/>
        <v>0</v>
      </c>
      <c r="Q75" s="202">
        <f t="shared" si="3"/>
        <v>0</v>
      </c>
    </row>
    <row r="76" spans="1:17" x14ac:dyDescent="0.25">
      <c r="A76" s="76" t="s">
        <v>80</v>
      </c>
      <c r="B76" s="202">
        <f t="shared" ref="B76:Q76" si="4">IF(B$9=0,0,B$9/B$5)</f>
        <v>0</v>
      </c>
      <c r="C76" s="202">
        <f t="shared" si="4"/>
        <v>0</v>
      </c>
      <c r="D76" s="202">
        <f t="shared" si="4"/>
        <v>0</v>
      </c>
      <c r="E76" s="202">
        <f t="shared" si="4"/>
        <v>0</v>
      </c>
      <c r="F76" s="202">
        <f t="shared" si="4"/>
        <v>0</v>
      </c>
      <c r="G76" s="202">
        <f t="shared" si="4"/>
        <v>0</v>
      </c>
      <c r="H76" s="202">
        <f t="shared" si="4"/>
        <v>0</v>
      </c>
      <c r="I76" s="202">
        <f t="shared" si="4"/>
        <v>0</v>
      </c>
      <c r="J76" s="202">
        <f t="shared" si="4"/>
        <v>0</v>
      </c>
      <c r="K76" s="202">
        <f t="shared" si="4"/>
        <v>0</v>
      </c>
      <c r="L76" s="202">
        <f t="shared" si="4"/>
        <v>0</v>
      </c>
      <c r="M76" s="202">
        <f t="shared" si="4"/>
        <v>0</v>
      </c>
      <c r="N76" s="202">
        <f t="shared" si="4"/>
        <v>0</v>
      </c>
      <c r="O76" s="202">
        <f t="shared" si="4"/>
        <v>0</v>
      </c>
      <c r="P76" s="202">
        <f t="shared" si="4"/>
        <v>0</v>
      </c>
      <c r="Q76" s="202">
        <f t="shared" si="4"/>
        <v>0</v>
      </c>
    </row>
    <row r="77" spans="1:17" x14ac:dyDescent="0.25">
      <c r="A77" s="129" t="s">
        <v>79</v>
      </c>
      <c r="B77" s="201">
        <f t="shared" ref="B77:Q77" si="5">IF(B$10=0,0,B$10/B$5)</f>
        <v>1.4384297377705373E-2</v>
      </c>
      <c r="C77" s="201">
        <f t="shared" si="5"/>
        <v>1.5099568416761036E-2</v>
      </c>
      <c r="D77" s="201">
        <f t="shared" si="5"/>
        <v>2.3834175953428991E-2</v>
      </c>
      <c r="E77" s="201">
        <f t="shared" si="5"/>
        <v>2.5895879341321804E-2</v>
      </c>
      <c r="F77" s="201">
        <f t="shared" si="5"/>
        <v>2.5790455077094442E-2</v>
      </c>
      <c r="G77" s="201">
        <f t="shared" si="5"/>
        <v>2.7883208898274666E-2</v>
      </c>
      <c r="H77" s="201">
        <f t="shared" si="5"/>
        <v>2.4955949624413658E-2</v>
      </c>
      <c r="I77" s="201">
        <f t="shared" si="5"/>
        <v>2.4577433028520286E-2</v>
      </c>
      <c r="J77" s="201">
        <f t="shared" si="5"/>
        <v>2.2916791694760637E-2</v>
      </c>
      <c r="K77" s="201">
        <f t="shared" si="5"/>
        <v>2.0964634294332502E-2</v>
      </c>
      <c r="L77" s="201">
        <f t="shared" si="5"/>
        <v>1.939670678053932E-2</v>
      </c>
      <c r="M77" s="201">
        <f t="shared" si="5"/>
        <v>1.7493533853588945E-2</v>
      </c>
      <c r="N77" s="201">
        <f t="shared" si="5"/>
        <v>2.4110419078522089E-2</v>
      </c>
      <c r="O77" s="201">
        <f t="shared" si="5"/>
        <v>3.0049183006017242E-2</v>
      </c>
      <c r="P77" s="201">
        <f t="shared" si="5"/>
        <v>3.1271808941031896E-2</v>
      </c>
      <c r="Q77" s="201">
        <f t="shared" si="5"/>
        <v>2.8847338001739119E-2</v>
      </c>
    </row>
    <row r="78" spans="1:17" x14ac:dyDescent="0.25">
      <c r="A78" s="127" t="s">
        <v>324</v>
      </c>
      <c r="B78" s="200">
        <f t="shared" ref="B78:Q78" si="6">IF(B$15=0,0,B$15/B$5)</f>
        <v>0.28100780932033359</v>
      </c>
      <c r="C78" s="200">
        <f t="shared" si="6"/>
        <v>0.24604482719072018</v>
      </c>
      <c r="D78" s="200">
        <f t="shared" si="6"/>
        <v>9.6983984934811002E-2</v>
      </c>
      <c r="E78" s="200">
        <f t="shared" si="6"/>
        <v>4.117759010415202E-2</v>
      </c>
      <c r="F78" s="200">
        <f t="shared" si="6"/>
        <v>3.5438967350568798E-2</v>
      </c>
      <c r="G78" s="200">
        <f t="shared" si="6"/>
        <v>2.2701780700956627E-2</v>
      </c>
      <c r="H78" s="200">
        <f t="shared" si="6"/>
        <v>9.2578076211273355E-2</v>
      </c>
      <c r="I78" s="200">
        <f t="shared" si="6"/>
        <v>8.0589866500957272E-2</v>
      </c>
      <c r="J78" s="200">
        <f t="shared" si="6"/>
        <v>0.19229945131270018</v>
      </c>
      <c r="K78" s="200">
        <f t="shared" si="6"/>
        <v>0.21261964272827918</v>
      </c>
      <c r="L78" s="200">
        <f t="shared" si="6"/>
        <v>0.26729434854827694</v>
      </c>
      <c r="M78" s="200">
        <f t="shared" si="6"/>
        <v>0.29777008061708737</v>
      </c>
      <c r="N78" s="200">
        <f t="shared" si="6"/>
        <v>0.14759480482550011</v>
      </c>
      <c r="O78" s="200">
        <f t="shared" si="6"/>
        <v>5.280646689788112E-2</v>
      </c>
      <c r="P78" s="200">
        <f t="shared" si="6"/>
        <v>2.0692310406776878E-2</v>
      </c>
      <c r="Q78" s="200">
        <f t="shared" si="6"/>
        <v>2.298925361701663E-2</v>
      </c>
    </row>
    <row r="79" spans="1:17" x14ac:dyDescent="0.25">
      <c r="A79" s="127" t="s">
        <v>323</v>
      </c>
      <c r="B79" s="200">
        <f t="shared" ref="B79:Q79" si="7">IF(B$26=0,0,B$26/B$5)</f>
        <v>0.5041434721872522</v>
      </c>
      <c r="C79" s="200">
        <f t="shared" si="7"/>
        <v>0.52940003983646855</v>
      </c>
      <c r="D79" s="200">
        <f t="shared" si="7"/>
        <v>0.57613183233863896</v>
      </c>
      <c r="E79" s="200">
        <f t="shared" si="7"/>
        <v>0.57705239428194799</v>
      </c>
      <c r="F79" s="200">
        <f t="shared" si="7"/>
        <v>0.58340588764071744</v>
      </c>
      <c r="G79" s="200">
        <f t="shared" si="7"/>
        <v>0.56554443030009671</v>
      </c>
      <c r="H79" s="200">
        <f t="shared" si="7"/>
        <v>0.53071843515674466</v>
      </c>
      <c r="I79" s="200">
        <f t="shared" si="7"/>
        <v>0.54412419802003809</v>
      </c>
      <c r="J79" s="200">
        <f t="shared" si="7"/>
        <v>0.46782561244930265</v>
      </c>
      <c r="K79" s="200">
        <f t="shared" si="7"/>
        <v>0.46435853801308169</v>
      </c>
      <c r="L79" s="200">
        <f t="shared" si="7"/>
        <v>0.44023777533224884</v>
      </c>
      <c r="M79" s="200">
        <f t="shared" si="7"/>
        <v>0.43879962770276421</v>
      </c>
      <c r="N79" s="200">
        <f t="shared" si="7"/>
        <v>0.501361131302407</v>
      </c>
      <c r="O79" s="200">
        <f t="shared" si="7"/>
        <v>0.5164548049038481</v>
      </c>
      <c r="P79" s="200">
        <f t="shared" si="7"/>
        <v>0.5436871194436349</v>
      </c>
      <c r="Q79" s="200">
        <f t="shared" si="7"/>
        <v>0.528319069849296</v>
      </c>
    </row>
    <row r="80" spans="1:17" x14ac:dyDescent="0.25">
      <c r="A80" s="142" t="s">
        <v>332</v>
      </c>
      <c r="B80" s="199">
        <f t="shared" ref="B80:Q80" si="8">IF(B$27=0,0,B$27/B$5)</f>
        <v>0.5041434721872522</v>
      </c>
      <c r="C80" s="199">
        <f t="shared" si="8"/>
        <v>0.52940003983646855</v>
      </c>
      <c r="D80" s="199">
        <f t="shared" si="8"/>
        <v>0.57613183233863896</v>
      </c>
      <c r="E80" s="199">
        <f t="shared" si="8"/>
        <v>0.57705239428194799</v>
      </c>
      <c r="F80" s="199">
        <f t="shared" si="8"/>
        <v>0.58340588764071744</v>
      </c>
      <c r="G80" s="199">
        <f t="shared" si="8"/>
        <v>0.56554443030009671</v>
      </c>
      <c r="H80" s="199">
        <f t="shared" si="8"/>
        <v>0.53071843515674466</v>
      </c>
      <c r="I80" s="199">
        <f t="shared" si="8"/>
        <v>0.54412419802003809</v>
      </c>
      <c r="J80" s="199">
        <f t="shared" si="8"/>
        <v>0.46782561244930265</v>
      </c>
      <c r="K80" s="199">
        <f t="shared" si="8"/>
        <v>0.46435853801308169</v>
      </c>
      <c r="L80" s="199">
        <f t="shared" si="8"/>
        <v>0.44023777533224884</v>
      </c>
      <c r="M80" s="199">
        <f t="shared" si="8"/>
        <v>0.43879962770276421</v>
      </c>
      <c r="N80" s="199">
        <f t="shared" si="8"/>
        <v>0.501361131302407</v>
      </c>
      <c r="O80" s="199">
        <f t="shared" si="8"/>
        <v>0.5164548049038481</v>
      </c>
      <c r="P80" s="199">
        <f t="shared" si="8"/>
        <v>0.5436871194436349</v>
      </c>
      <c r="Q80" s="199">
        <f t="shared" si="8"/>
        <v>0.528319069849296</v>
      </c>
    </row>
    <row r="81" spans="1:17" x14ac:dyDescent="0.25">
      <c r="A81" s="142" t="s">
        <v>331</v>
      </c>
      <c r="B81" s="199">
        <f t="shared" ref="B81:Q81" si="9">IF(B$33=0,0,B$33/B$5)</f>
        <v>0</v>
      </c>
      <c r="C81" s="199">
        <f t="shared" si="9"/>
        <v>0</v>
      </c>
      <c r="D81" s="199">
        <f t="shared" si="9"/>
        <v>0</v>
      </c>
      <c r="E81" s="199">
        <f t="shared" si="9"/>
        <v>0</v>
      </c>
      <c r="F81" s="199">
        <f t="shared" si="9"/>
        <v>0</v>
      </c>
      <c r="G81" s="199">
        <f t="shared" si="9"/>
        <v>0</v>
      </c>
      <c r="H81" s="199">
        <f t="shared" si="9"/>
        <v>0</v>
      </c>
      <c r="I81" s="199">
        <f t="shared" si="9"/>
        <v>0</v>
      </c>
      <c r="J81" s="199">
        <f t="shared" si="9"/>
        <v>0</v>
      </c>
      <c r="K81" s="199">
        <f t="shared" si="9"/>
        <v>0</v>
      </c>
      <c r="L81" s="199">
        <f t="shared" si="9"/>
        <v>0</v>
      </c>
      <c r="M81" s="199">
        <f t="shared" si="9"/>
        <v>0</v>
      </c>
      <c r="N81" s="199">
        <f t="shared" si="9"/>
        <v>0</v>
      </c>
      <c r="O81" s="199">
        <f t="shared" si="9"/>
        <v>0</v>
      </c>
      <c r="P81" s="199">
        <f t="shared" si="9"/>
        <v>0</v>
      </c>
      <c r="Q81" s="199">
        <f t="shared" si="9"/>
        <v>0</v>
      </c>
    </row>
    <row r="82" spans="1:17" x14ac:dyDescent="0.25">
      <c r="A82" s="127" t="s">
        <v>322</v>
      </c>
      <c r="B82" s="200">
        <f t="shared" ref="B82:Q82" si="10">IF(B$34=0,0,B$34/B$5)</f>
        <v>6.5444515939489425E-2</v>
      </c>
      <c r="C82" s="200">
        <f t="shared" si="10"/>
        <v>6.2210215255766865E-2</v>
      </c>
      <c r="D82" s="200">
        <f t="shared" si="10"/>
        <v>4.6086376359180864E-2</v>
      </c>
      <c r="E82" s="200">
        <f t="shared" si="10"/>
        <v>5.4209113810858356E-2</v>
      </c>
      <c r="F82" s="200">
        <f t="shared" si="10"/>
        <v>5.8970002145887691E-2</v>
      </c>
      <c r="G82" s="200">
        <f t="shared" si="10"/>
        <v>7.2388723201763913E-2</v>
      </c>
      <c r="H82" s="200">
        <f t="shared" si="10"/>
        <v>5.7543692391632081E-2</v>
      </c>
      <c r="I82" s="200">
        <f t="shared" si="10"/>
        <v>5.9522840397096571E-2</v>
      </c>
      <c r="J82" s="200">
        <f t="shared" si="10"/>
        <v>3.4040415409728311E-2</v>
      </c>
      <c r="K82" s="200">
        <f t="shared" si="10"/>
        <v>3.772974856511483E-2</v>
      </c>
      <c r="L82" s="200">
        <f t="shared" si="10"/>
        <v>4.0818668120231709E-2</v>
      </c>
      <c r="M82" s="200">
        <f t="shared" si="10"/>
        <v>4.338036537414354E-2</v>
      </c>
      <c r="N82" s="200">
        <f t="shared" si="10"/>
        <v>3.1447210887344132E-2</v>
      </c>
      <c r="O82" s="200">
        <f t="shared" si="10"/>
        <v>2.8601667773407859E-2</v>
      </c>
      <c r="P82" s="200">
        <f t="shared" si="10"/>
        <v>2.0413182728312409E-2</v>
      </c>
      <c r="Q82" s="200">
        <f t="shared" si="10"/>
        <v>1.95707678048921E-2</v>
      </c>
    </row>
    <row r="83" spans="1:17" x14ac:dyDescent="0.25">
      <c r="A83" s="142" t="s">
        <v>330</v>
      </c>
      <c r="B83" s="199">
        <f t="shared" ref="B83:Q83" si="11">IF(B$35=0,0,B$35/B$5)</f>
        <v>2.8686873341566079E-2</v>
      </c>
      <c r="C83" s="199">
        <f t="shared" si="11"/>
        <v>2.9077286387983164E-2</v>
      </c>
      <c r="D83" s="199">
        <f t="shared" si="11"/>
        <v>1.7431167317080627E-2</v>
      </c>
      <c r="E83" s="199">
        <f t="shared" si="11"/>
        <v>1.9853936022906069E-2</v>
      </c>
      <c r="F83" s="199">
        <f t="shared" si="11"/>
        <v>2.1327804953030723E-2</v>
      </c>
      <c r="G83" s="199">
        <f t="shared" si="11"/>
        <v>2.8106512302344545E-2</v>
      </c>
      <c r="H83" s="199">
        <f t="shared" si="11"/>
        <v>2.1675070558777123E-2</v>
      </c>
      <c r="I83" s="199">
        <f t="shared" si="11"/>
        <v>2.2668698065562109E-2</v>
      </c>
      <c r="J83" s="199">
        <f t="shared" si="11"/>
        <v>1.46417392389185E-2</v>
      </c>
      <c r="K83" s="199">
        <f t="shared" si="11"/>
        <v>1.4392647433524934E-2</v>
      </c>
      <c r="L83" s="199">
        <f t="shared" si="11"/>
        <v>1.7342536564361737E-2</v>
      </c>
      <c r="M83" s="199">
        <f t="shared" si="11"/>
        <v>1.9857976450734796E-2</v>
      </c>
      <c r="N83" s="199">
        <f t="shared" si="11"/>
        <v>1.6265815440065261E-2</v>
      </c>
      <c r="O83" s="199">
        <f t="shared" si="11"/>
        <v>1.4745574472871916E-2</v>
      </c>
      <c r="P83" s="199">
        <f t="shared" si="11"/>
        <v>1.5343252704021537E-2</v>
      </c>
      <c r="Q83" s="199">
        <f t="shared" si="11"/>
        <v>1.4884503700344802E-2</v>
      </c>
    </row>
    <row r="84" spans="1:17" x14ac:dyDescent="0.25">
      <c r="A84" s="142" t="s">
        <v>329</v>
      </c>
      <c r="B84" s="199">
        <f t="shared" ref="B84:Q84" si="12">IF(B$41=0,0,B$41/B$5)</f>
        <v>3.6757642597923343E-2</v>
      </c>
      <c r="C84" s="199">
        <f t="shared" si="12"/>
        <v>3.3132928867783712E-2</v>
      </c>
      <c r="D84" s="199">
        <f t="shared" si="12"/>
        <v>2.8655209042100244E-2</v>
      </c>
      <c r="E84" s="199">
        <f t="shared" si="12"/>
        <v>3.4355177787952287E-2</v>
      </c>
      <c r="F84" s="199">
        <f t="shared" si="12"/>
        <v>3.7642197192856969E-2</v>
      </c>
      <c r="G84" s="199">
        <f t="shared" si="12"/>
        <v>4.4282210899419375E-2</v>
      </c>
      <c r="H84" s="199">
        <f t="shared" si="12"/>
        <v>3.5868621832854955E-2</v>
      </c>
      <c r="I84" s="199">
        <f t="shared" si="12"/>
        <v>3.6854142331534459E-2</v>
      </c>
      <c r="J84" s="199">
        <f t="shared" si="12"/>
        <v>1.9398676170809804E-2</v>
      </c>
      <c r="K84" s="199">
        <f t="shared" si="12"/>
        <v>2.3337101131589894E-2</v>
      </c>
      <c r="L84" s="199">
        <f t="shared" si="12"/>
        <v>2.3476131555869972E-2</v>
      </c>
      <c r="M84" s="199">
        <f t="shared" si="12"/>
        <v>2.352238892340874E-2</v>
      </c>
      <c r="N84" s="199">
        <f t="shared" si="12"/>
        <v>1.5181395447278867E-2</v>
      </c>
      <c r="O84" s="199">
        <f t="shared" si="12"/>
        <v>1.3856093300535943E-2</v>
      </c>
      <c r="P84" s="199">
        <f t="shared" si="12"/>
        <v>5.0699300242908725E-3</v>
      </c>
      <c r="Q84" s="199">
        <f t="shared" si="12"/>
        <v>4.6862641045473004E-3</v>
      </c>
    </row>
    <row r="85" spans="1:17" x14ac:dyDescent="0.25">
      <c r="A85" s="142" t="s">
        <v>328</v>
      </c>
      <c r="B85" s="199">
        <f t="shared" ref="B85:Q85" si="13">IF(B$52=0,0,B$52/B$5)</f>
        <v>0</v>
      </c>
      <c r="C85" s="199">
        <f t="shared" si="13"/>
        <v>0</v>
      </c>
      <c r="D85" s="199">
        <f t="shared" si="13"/>
        <v>0</v>
      </c>
      <c r="E85" s="199">
        <f t="shared" si="13"/>
        <v>0</v>
      </c>
      <c r="F85" s="199">
        <f t="shared" si="13"/>
        <v>0</v>
      </c>
      <c r="G85" s="199">
        <f t="shared" si="13"/>
        <v>0</v>
      </c>
      <c r="H85" s="199">
        <f t="shared" si="13"/>
        <v>0</v>
      </c>
      <c r="I85" s="199">
        <f t="shared" si="13"/>
        <v>0</v>
      </c>
      <c r="J85" s="199">
        <f t="shared" si="13"/>
        <v>0</v>
      </c>
      <c r="K85" s="199">
        <f t="shared" si="13"/>
        <v>0</v>
      </c>
      <c r="L85" s="199">
        <f t="shared" si="13"/>
        <v>0</v>
      </c>
      <c r="M85" s="199">
        <f t="shared" si="13"/>
        <v>0</v>
      </c>
      <c r="N85" s="199">
        <f t="shared" si="13"/>
        <v>0</v>
      </c>
      <c r="O85" s="199">
        <f t="shared" si="13"/>
        <v>0</v>
      </c>
      <c r="P85" s="199">
        <f t="shared" si="13"/>
        <v>0</v>
      </c>
      <c r="Q85" s="199">
        <f t="shared" si="13"/>
        <v>0</v>
      </c>
    </row>
    <row r="86" spans="1:17" x14ac:dyDescent="0.25">
      <c r="A86" s="127" t="s">
        <v>321</v>
      </c>
      <c r="B86" s="200">
        <f t="shared" ref="B86:Q86" si="14">IF(B$53=0,0,B$53/B$5)</f>
        <v>7.5941990352621684E-3</v>
      </c>
      <c r="C86" s="200">
        <f t="shared" si="14"/>
        <v>7.1705800111114956E-3</v>
      </c>
      <c r="D86" s="200">
        <f t="shared" si="14"/>
        <v>6.2036250060417469E-3</v>
      </c>
      <c r="E86" s="200">
        <f t="shared" si="14"/>
        <v>6.9408737525413497E-3</v>
      </c>
      <c r="F86" s="200">
        <f t="shared" si="14"/>
        <v>7.5997769594287612E-3</v>
      </c>
      <c r="G86" s="200">
        <f t="shared" si="14"/>
        <v>9.5226483564758956E-3</v>
      </c>
      <c r="H86" s="200">
        <f t="shared" si="14"/>
        <v>7.4908330803742131E-3</v>
      </c>
      <c r="I86" s="200">
        <f t="shared" si="14"/>
        <v>7.7693002850873988E-3</v>
      </c>
      <c r="J86" s="200">
        <f t="shared" si="14"/>
        <v>4.9020276823347197E-3</v>
      </c>
      <c r="K86" s="200">
        <f t="shared" si="14"/>
        <v>5.0144360906634712E-3</v>
      </c>
      <c r="L86" s="200">
        <f t="shared" si="14"/>
        <v>5.8901732708279645E-3</v>
      </c>
      <c r="M86" s="200">
        <f t="shared" si="14"/>
        <v>6.4648994118772195E-3</v>
      </c>
      <c r="N86" s="200">
        <f t="shared" si="14"/>
        <v>4.8963852402165529E-3</v>
      </c>
      <c r="O86" s="200">
        <f t="shared" si="14"/>
        <v>4.4487252208933866E-3</v>
      </c>
      <c r="P86" s="200">
        <f t="shared" si="14"/>
        <v>3.8579365033972603E-3</v>
      </c>
      <c r="Q86" s="200">
        <f t="shared" si="14"/>
        <v>3.7356605265608826E-3</v>
      </c>
    </row>
    <row r="87" spans="1:17" x14ac:dyDescent="0.25">
      <c r="A87" s="142" t="s">
        <v>327</v>
      </c>
      <c r="B87" s="199">
        <f t="shared" ref="B87:Q87" si="15">IF(B$54=0,0,B$54/B$5)</f>
        <v>4.5521872340547184E-3</v>
      </c>
      <c r="C87" s="199">
        <f t="shared" si="15"/>
        <v>4.4285445186052581E-3</v>
      </c>
      <c r="D87" s="199">
        <f t="shared" si="15"/>
        <v>3.8321594301437964E-3</v>
      </c>
      <c r="E87" s="199">
        <f t="shared" si="15"/>
        <v>4.0976866252625402E-3</v>
      </c>
      <c r="F87" s="199">
        <f t="shared" si="15"/>
        <v>4.4845606400199089E-3</v>
      </c>
      <c r="G87" s="199">
        <f t="shared" si="15"/>
        <v>5.8579136613515345E-3</v>
      </c>
      <c r="H87" s="199">
        <f t="shared" si="15"/>
        <v>4.5223954114482863E-3</v>
      </c>
      <c r="I87" s="199">
        <f t="shared" si="15"/>
        <v>4.7193022990293749E-3</v>
      </c>
      <c r="J87" s="199">
        <f t="shared" si="15"/>
        <v>3.2966199992332185E-3</v>
      </c>
      <c r="K87" s="199">
        <f t="shared" si="15"/>
        <v>3.0830897901181001E-3</v>
      </c>
      <c r="L87" s="199">
        <f t="shared" si="15"/>
        <v>3.9473210041352782E-3</v>
      </c>
      <c r="M87" s="199">
        <f t="shared" si="15"/>
        <v>4.5182189492502895E-3</v>
      </c>
      <c r="N87" s="199">
        <f t="shared" si="15"/>
        <v>3.6399938928555432E-3</v>
      </c>
      <c r="O87" s="199">
        <f t="shared" si="15"/>
        <v>3.3020140511938602E-3</v>
      </c>
      <c r="P87" s="199">
        <f t="shared" si="15"/>
        <v>3.4383560875938779E-3</v>
      </c>
      <c r="Q87" s="199">
        <f t="shared" si="15"/>
        <v>3.347831773081106E-3</v>
      </c>
    </row>
    <row r="88" spans="1:17" x14ac:dyDescent="0.25">
      <c r="A88" s="142" t="s">
        <v>326</v>
      </c>
      <c r="B88" s="199">
        <f t="shared" ref="B88:Q88" si="16">IF(B$55=0,0,B$55/B$5)</f>
        <v>3.0420118012074496E-3</v>
      </c>
      <c r="C88" s="199">
        <f t="shared" si="16"/>
        <v>2.7420354925062379E-3</v>
      </c>
      <c r="D88" s="199">
        <f t="shared" si="16"/>
        <v>2.3714655758979505E-3</v>
      </c>
      <c r="E88" s="199">
        <f t="shared" si="16"/>
        <v>2.8431871272788091E-3</v>
      </c>
      <c r="F88" s="199">
        <f t="shared" si="16"/>
        <v>3.1152163194088523E-3</v>
      </c>
      <c r="G88" s="199">
        <f t="shared" si="16"/>
        <v>3.6647346951243615E-3</v>
      </c>
      <c r="H88" s="199">
        <f t="shared" si="16"/>
        <v>2.9684376689259268E-3</v>
      </c>
      <c r="I88" s="199">
        <f t="shared" si="16"/>
        <v>3.0499979860580243E-3</v>
      </c>
      <c r="J88" s="199">
        <f t="shared" si="16"/>
        <v>1.6054076831015012E-3</v>
      </c>
      <c r="K88" s="199">
        <f t="shared" si="16"/>
        <v>1.9313463005453707E-3</v>
      </c>
      <c r="L88" s="199">
        <f t="shared" si="16"/>
        <v>1.9428522666926867E-3</v>
      </c>
      <c r="M88" s="199">
        <f t="shared" si="16"/>
        <v>1.9466804626269297E-3</v>
      </c>
      <c r="N88" s="199">
        <f t="shared" si="16"/>
        <v>1.2563913473610097E-3</v>
      </c>
      <c r="O88" s="199">
        <f t="shared" si="16"/>
        <v>1.146711169699526E-3</v>
      </c>
      <c r="P88" s="199">
        <f t="shared" si="16"/>
        <v>4.1958041580338263E-4</v>
      </c>
      <c r="Q88" s="199">
        <f t="shared" si="16"/>
        <v>3.8782875347977657E-4</v>
      </c>
    </row>
    <row r="89" spans="1:17" x14ac:dyDescent="0.25">
      <c r="A89" s="142" t="s">
        <v>325</v>
      </c>
      <c r="B89" s="199">
        <f t="shared" ref="B89:Q89" si="17">IF(B$66=0,0,B$66/B$5)</f>
        <v>0</v>
      </c>
      <c r="C89" s="199">
        <f t="shared" si="17"/>
        <v>0</v>
      </c>
      <c r="D89" s="199">
        <f t="shared" si="17"/>
        <v>0</v>
      </c>
      <c r="E89" s="199">
        <f t="shared" si="17"/>
        <v>0</v>
      </c>
      <c r="F89" s="199">
        <f t="shared" si="17"/>
        <v>0</v>
      </c>
      <c r="G89" s="199">
        <f t="shared" si="17"/>
        <v>0</v>
      </c>
      <c r="H89" s="199">
        <f t="shared" si="17"/>
        <v>0</v>
      </c>
      <c r="I89" s="199">
        <f t="shared" si="17"/>
        <v>0</v>
      </c>
      <c r="J89" s="199">
        <f t="shared" si="17"/>
        <v>0</v>
      </c>
      <c r="K89" s="199">
        <f t="shared" si="17"/>
        <v>0</v>
      </c>
      <c r="L89" s="199">
        <f t="shared" si="17"/>
        <v>0</v>
      </c>
      <c r="M89" s="199">
        <f t="shared" si="17"/>
        <v>0</v>
      </c>
      <c r="N89" s="199">
        <f t="shared" si="17"/>
        <v>0</v>
      </c>
      <c r="O89" s="199">
        <f t="shared" si="17"/>
        <v>0</v>
      </c>
      <c r="P89" s="199">
        <f t="shared" si="17"/>
        <v>0</v>
      </c>
      <c r="Q89" s="199">
        <f t="shared" si="17"/>
        <v>0</v>
      </c>
    </row>
    <row r="90" spans="1:17" x14ac:dyDescent="0.25">
      <c r="A90" s="127" t="s">
        <v>320</v>
      </c>
      <c r="B90" s="200">
        <f t="shared" ref="B90:Q90" si="18">IF(B$67=0,0,B$67/B$5)</f>
        <v>0.1274257061399573</v>
      </c>
      <c r="C90" s="200">
        <f t="shared" si="18"/>
        <v>0.14007476928917181</v>
      </c>
      <c r="D90" s="200">
        <f t="shared" si="18"/>
        <v>0.25076000540789839</v>
      </c>
      <c r="E90" s="200">
        <f t="shared" si="18"/>
        <v>0.29472414870917851</v>
      </c>
      <c r="F90" s="200">
        <f t="shared" si="18"/>
        <v>0.28879491082630282</v>
      </c>
      <c r="G90" s="200">
        <f t="shared" si="18"/>
        <v>0.30195920854243224</v>
      </c>
      <c r="H90" s="200">
        <f t="shared" si="18"/>
        <v>0.28671301353556211</v>
      </c>
      <c r="I90" s="200">
        <f t="shared" si="18"/>
        <v>0.28341636176830048</v>
      </c>
      <c r="J90" s="200">
        <f t="shared" si="18"/>
        <v>0.27801570145117355</v>
      </c>
      <c r="K90" s="200">
        <f t="shared" si="18"/>
        <v>0.25931300030852839</v>
      </c>
      <c r="L90" s="200">
        <f t="shared" si="18"/>
        <v>0.22636232794787522</v>
      </c>
      <c r="M90" s="200">
        <f t="shared" si="18"/>
        <v>0.19609149304053874</v>
      </c>
      <c r="N90" s="200">
        <f t="shared" si="18"/>
        <v>0.29059004866601029</v>
      </c>
      <c r="O90" s="200">
        <f t="shared" si="18"/>
        <v>0.36763915219795246</v>
      </c>
      <c r="P90" s="200">
        <f t="shared" si="18"/>
        <v>0.38007764197684668</v>
      </c>
      <c r="Q90" s="200">
        <f t="shared" si="18"/>
        <v>0.39653791020049517</v>
      </c>
    </row>
    <row r="91" spans="1:17" x14ac:dyDescent="0.25">
      <c r="A91" s="72" t="s">
        <v>319</v>
      </c>
      <c r="B91" s="71">
        <f t="shared" ref="B91:Q91" si="19">IF(B$68=0,0,B$68/B$5)</f>
        <v>0</v>
      </c>
      <c r="C91" s="71">
        <f t="shared" si="19"/>
        <v>0</v>
      </c>
      <c r="D91" s="71">
        <f t="shared" si="19"/>
        <v>0</v>
      </c>
      <c r="E91" s="71">
        <f t="shared" si="19"/>
        <v>0</v>
      </c>
      <c r="F91" s="71">
        <f t="shared" si="19"/>
        <v>0</v>
      </c>
      <c r="G91" s="71">
        <f t="shared" si="19"/>
        <v>0</v>
      </c>
      <c r="H91" s="71">
        <f t="shared" si="19"/>
        <v>0</v>
      </c>
      <c r="I91" s="71">
        <f t="shared" si="19"/>
        <v>0</v>
      </c>
      <c r="J91" s="71">
        <f t="shared" si="19"/>
        <v>0</v>
      </c>
      <c r="K91" s="71">
        <f t="shared" si="19"/>
        <v>0</v>
      </c>
      <c r="L91" s="71">
        <f t="shared" si="19"/>
        <v>0</v>
      </c>
      <c r="M91" s="71">
        <f t="shared" si="19"/>
        <v>0</v>
      </c>
      <c r="N91" s="71">
        <f t="shared" si="19"/>
        <v>0</v>
      </c>
      <c r="O91" s="71">
        <f t="shared" si="19"/>
        <v>0</v>
      </c>
      <c r="P91" s="71">
        <f t="shared" si="19"/>
        <v>0</v>
      </c>
      <c r="Q91" s="71">
        <f t="shared" si="19"/>
        <v>0</v>
      </c>
    </row>
    <row r="93" spans="1:17" ht="12.75" x14ac:dyDescent="0.25">
      <c r="A93" s="266" t="s">
        <v>133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>IF(B$5=0,0,B$5/OIS_fec!B$5)</f>
        <v>2.4192207750699808</v>
      </c>
      <c r="C95" s="230">
        <f>IF(C$5=0,0,C$5/OIS_fec!C$5)</f>
        <v>2.4126926383267739</v>
      </c>
      <c r="D95" s="230">
        <f>IF(D$5=0,0,D$5/OIS_fec!D$5)</f>
        <v>2.0601232033305239</v>
      </c>
      <c r="E95" s="230">
        <f>IF(E$5=0,0,E$5/OIS_fec!E$5)</f>
        <v>1.8780497002196646</v>
      </c>
      <c r="F95" s="230">
        <f>IF(F$5=0,0,F$5/OIS_fec!F$5)</f>
        <v>1.799547341494375</v>
      </c>
      <c r="G95" s="230">
        <f>IF(G$5=0,0,G$5/OIS_fec!G$5)</f>
        <v>1.5250500853164366</v>
      </c>
      <c r="H95" s="230">
        <f>IF(H$5=0,0,H$5/OIS_fec!H$5)</f>
        <v>1.7951038038266975</v>
      </c>
      <c r="I95" s="230">
        <f>IF(I$5=0,0,I$5/OIS_fec!I$5)</f>
        <v>1.7764064172217799</v>
      </c>
      <c r="J95" s="230">
        <f>IF(J$5=0,0,J$5/OIS_fec!J$5)</f>
        <v>2.2058568544281507</v>
      </c>
      <c r="K95" s="230">
        <f>IF(K$5=0,0,K$5/OIS_fec!K$5)</f>
        <v>2.3216433522365199</v>
      </c>
      <c r="L95" s="230">
        <f>IF(L$5=0,0,L$5/OIS_fec!L$5)</f>
        <v>2.2133811307616109</v>
      </c>
      <c r="M95" s="230">
        <f>IF(M$5=0,0,M$5/OIS_fec!M$5)</f>
        <v>2.1799101387690265</v>
      </c>
      <c r="N95" s="230">
        <f>IF(N$5=0,0,N$5/OIS_fec!N$5)</f>
        <v>1.9875181959276957</v>
      </c>
      <c r="O95" s="230">
        <f>IF(O$5=0,0,O$5/OIS_fec!O$5)</f>
        <v>1.7801012631364617</v>
      </c>
      <c r="P95" s="230">
        <f>IF(P$5=0,0,P$5/OIS_fec!P$5)</f>
        <v>1.6780944525747064</v>
      </c>
      <c r="Q95" s="230">
        <f>IF(Q$5=0,0,Q$5/OIS_fec!Q$5)</f>
        <v>1.7174326062405219</v>
      </c>
    </row>
    <row r="96" spans="1:17" x14ac:dyDescent="0.25">
      <c r="A96" s="132" t="s">
        <v>83</v>
      </c>
      <c r="B96" s="275">
        <f>IF(B$6=0,0,B$6/OIS_fec!B$6)</f>
        <v>0</v>
      </c>
      <c r="C96" s="275">
        <f>IF(C$6=0,0,C$6/OIS_fec!C$6)</f>
        <v>0</v>
      </c>
      <c r="D96" s="275">
        <f>IF(D$6=0,0,D$6/OIS_fec!D$6)</f>
        <v>0</v>
      </c>
      <c r="E96" s="275">
        <f>IF(E$6=0,0,E$6/OIS_fec!E$6)</f>
        <v>0</v>
      </c>
      <c r="F96" s="275">
        <f>IF(F$6=0,0,F$6/OIS_fec!F$6)</f>
        <v>0</v>
      </c>
      <c r="G96" s="275">
        <f>IF(G$6=0,0,G$6/OIS_fec!G$6)</f>
        <v>0</v>
      </c>
      <c r="H96" s="275">
        <f>IF(H$6=0,0,H$6/OIS_fec!H$6)</f>
        <v>0</v>
      </c>
      <c r="I96" s="275">
        <f>IF(I$6=0,0,I$6/OIS_fec!I$6)</f>
        <v>0</v>
      </c>
      <c r="J96" s="275">
        <f>IF(J$6=0,0,J$6/OIS_fec!J$6)</f>
        <v>0</v>
      </c>
      <c r="K96" s="275">
        <f>IF(K$6=0,0,K$6/OIS_fec!K$6)</f>
        <v>0</v>
      </c>
      <c r="L96" s="275">
        <f>IF(L$6=0,0,L$6/OIS_fec!L$6)</f>
        <v>0</v>
      </c>
      <c r="M96" s="275">
        <f>IF(M$6=0,0,M$6/OIS_fec!M$6)</f>
        <v>0</v>
      </c>
      <c r="N96" s="275">
        <f>IF(N$6=0,0,N$6/OIS_fec!N$6)</f>
        <v>0</v>
      </c>
      <c r="O96" s="275">
        <f>IF(O$6=0,0,O$6/OIS_fec!O$6)</f>
        <v>0</v>
      </c>
      <c r="P96" s="275">
        <f>IF(P$6=0,0,P$6/OIS_fec!P$6)</f>
        <v>0</v>
      </c>
      <c r="Q96" s="275">
        <f>IF(Q$6=0,0,Q$6/OIS_fec!Q$6)</f>
        <v>0</v>
      </c>
    </row>
    <row r="97" spans="1:17" x14ac:dyDescent="0.25">
      <c r="A97" s="76" t="s">
        <v>82</v>
      </c>
      <c r="B97" s="274">
        <f>IF(B$7=0,0,B$7/OIS_fec!B$7)</f>
        <v>0</v>
      </c>
      <c r="C97" s="274">
        <f>IF(C$7=0,0,C$7/OIS_fec!C$7)</f>
        <v>0</v>
      </c>
      <c r="D97" s="274">
        <f>IF(D$7=0,0,D$7/OIS_fec!D$7)</f>
        <v>0</v>
      </c>
      <c r="E97" s="274">
        <f>IF(E$7=0,0,E$7/OIS_fec!E$7)</f>
        <v>0</v>
      </c>
      <c r="F97" s="274">
        <f>IF(F$7=0,0,F$7/OIS_fec!F$7)</f>
        <v>0</v>
      </c>
      <c r="G97" s="274">
        <f>IF(G$7=0,0,G$7/OIS_fec!G$7)</f>
        <v>0</v>
      </c>
      <c r="H97" s="274">
        <f>IF(H$7=0,0,H$7/OIS_fec!H$7)</f>
        <v>0</v>
      </c>
      <c r="I97" s="274">
        <f>IF(I$7=0,0,I$7/OIS_fec!I$7)</f>
        <v>0</v>
      </c>
      <c r="J97" s="274">
        <f>IF(J$7=0,0,J$7/OIS_fec!J$7)</f>
        <v>0</v>
      </c>
      <c r="K97" s="274">
        <f>IF(K$7=0,0,K$7/OIS_fec!K$7)</f>
        <v>0</v>
      </c>
      <c r="L97" s="274">
        <f>IF(L$7=0,0,L$7/OIS_fec!L$7)</f>
        <v>0</v>
      </c>
      <c r="M97" s="274">
        <f>IF(M$7=0,0,M$7/OIS_fec!M$7)</f>
        <v>0</v>
      </c>
      <c r="N97" s="274">
        <f>IF(N$7=0,0,N$7/OIS_fec!N$7)</f>
        <v>0</v>
      </c>
      <c r="O97" s="274">
        <f>IF(O$7=0,0,O$7/OIS_fec!O$7)</f>
        <v>0</v>
      </c>
      <c r="P97" s="274">
        <f>IF(P$7=0,0,P$7/OIS_fec!P$7)</f>
        <v>0</v>
      </c>
      <c r="Q97" s="274">
        <f>IF(Q$7=0,0,Q$7/OIS_fec!Q$7)</f>
        <v>0</v>
      </c>
    </row>
    <row r="98" spans="1:17" x14ac:dyDescent="0.25">
      <c r="A98" s="76" t="s">
        <v>81</v>
      </c>
      <c r="B98" s="274">
        <f>IF(B$8=0,0,B$8/OIS_fec!B$8)</f>
        <v>0</v>
      </c>
      <c r="C98" s="274">
        <f>IF(C$8=0,0,C$8/OIS_fec!C$8)</f>
        <v>0</v>
      </c>
      <c r="D98" s="274">
        <f>IF(D$8=0,0,D$8/OIS_fec!D$8)</f>
        <v>0</v>
      </c>
      <c r="E98" s="274">
        <f>IF(E$8=0,0,E$8/OIS_fec!E$8)</f>
        <v>0</v>
      </c>
      <c r="F98" s="274">
        <f>IF(F$8=0,0,F$8/OIS_fec!F$8)</f>
        <v>0</v>
      </c>
      <c r="G98" s="274">
        <f>IF(G$8=0,0,G$8/OIS_fec!G$8)</f>
        <v>0</v>
      </c>
      <c r="H98" s="274">
        <f>IF(H$8=0,0,H$8/OIS_fec!H$8)</f>
        <v>0</v>
      </c>
      <c r="I98" s="274">
        <f>IF(I$8=0,0,I$8/OIS_fec!I$8)</f>
        <v>0</v>
      </c>
      <c r="J98" s="274">
        <f>IF(J$8=0,0,J$8/OIS_fec!J$8)</f>
        <v>0</v>
      </c>
      <c r="K98" s="274">
        <f>IF(K$8=0,0,K$8/OIS_fec!K$8)</f>
        <v>0</v>
      </c>
      <c r="L98" s="274">
        <f>IF(L$8=0,0,L$8/OIS_fec!L$8)</f>
        <v>0</v>
      </c>
      <c r="M98" s="274">
        <f>IF(M$8=0,0,M$8/OIS_fec!M$8)</f>
        <v>0</v>
      </c>
      <c r="N98" s="274">
        <f>IF(N$8=0,0,N$8/OIS_fec!N$8)</f>
        <v>0</v>
      </c>
      <c r="O98" s="274">
        <f>IF(O$8=0,0,O$8/OIS_fec!O$8)</f>
        <v>0</v>
      </c>
      <c r="P98" s="274">
        <f>IF(P$8=0,0,P$8/OIS_fec!P$8)</f>
        <v>0</v>
      </c>
      <c r="Q98" s="274">
        <f>IF(Q$8=0,0,Q$8/OIS_fec!Q$8)</f>
        <v>0</v>
      </c>
    </row>
    <row r="99" spans="1:17" x14ac:dyDescent="0.25">
      <c r="A99" s="76" t="s">
        <v>80</v>
      </c>
      <c r="B99" s="274">
        <f>IF(B$9=0,0,B$9/OIS_fec!B$9)</f>
        <v>0</v>
      </c>
      <c r="C99" s="274">
        <f>IF(C$9=0,0,C$9/OIS_fec!C$9)</f>
        <v>0</v>
      </c>
      <c r="D99" s="274">
        <f>IF(D$9=0,0,D$9/OIS_fec!D$9)</f>
        <v>0</v>
      </c>
      <c r="E99" s="274">
        <f>IF(E$9=0,0,E$9/OIS_fec!E$9)</f>
        <v>0</v>
      </c>
      <c r="F99" s="274">
        <f>IF(F$9=0,0,F$9/OIS_fec!F$9)</f>
        <v>0</v>
      </c>
      <c r="G99" s="274">
        <f>IF(G$9=0,0,G$9/OIS_fec!G$9)</f>
        <v>0</v>
      </c>
      <c r="H99" s="274">
        <f>IF(H$9=0,0,H$9/OIS_fec!H$9)</f>
        <v>0</v>
      </c>
      <c r="I99" s="274">
        <f>IF(I$9=0,0,I$9/OIS_fec!I$9)</f>
        <v>0</v>
      </c>
      <c r="J99" s="274">
        <f>IF(J$9=0,0,J$9/OIS_fec!J$9)</f>
        <v>0</v>
      </c>
      <c r="K99" s="274">
        <f>IF(K$9=0,0,K$9/OIS_fec!K$9)</f>
        <v>0</v>
      </c>
      <c r="L99" s="274">
        <f>IF(L$9=0,0,L$9/OIS_fec!L$9)</f>
        <v>0</v>
      </c>
      <c r="M99" s="274">
        <f>IF(M$9=0,0,M$9/OIS_fec!M$9)</f>
        <v>0</v>
      </c>
      <c r="N99" s="274">
        <f>IF(N$9=0,0,N$9/OIS_fec!N$9)</f>
        <v>0</v>
      </c>
      <c r="O99" s="274">
        <f>IF(O$9=0,0,O$9/OIS_fec!O$9)</f>
        <v>0</v>
      </c>
      <c r="P99" s="274">
        <f>IF(P$9=0,0,P$9/OIS_fec!P$9)</f>
        <v>0</v>
      </c>
      <c r="Q99" s="274">
        <f>IF(Q$9=0,0,Q$9/OIS_fec!Q$9)</f>
        <v>0</v>
      </c>
    </row>
    <row r="100" spans="1:17" x14ac:dyDescent="0.25">
      <c r="A100" s="129" t="s">
        <v>79</v>
      </c>
      <c r="B100" s="273">
        <f>IF(B$10=0,0,B$10/OIS_fec!B$10)</f>
        <v>1.7927088249939238</v>
      </c>
      <c r="C100" s="273">
        <f>IF(C$10=0,0,C$10/OIS_fec!C$10)</f>
        <v>1.8081761846373483</v>
      </c>
      <c r="D100" s="273">
        <f>IF(D$10=0,0,D$10/OIS_fec!D$10)</f>
        <v>1.9019837551729011</v>
      </c>
      <c r="E100" s="273">
        <f>IF(E$10=0,0,E$10/OIS_fec!E$10)</f>
        <v>1.903882508374992</v>
      </c>
      <c r="F100" s="273">
        <f>IF(F$10=0,0,F$10/OIS_fec!F$10)</f>
        <v>1.8922779889092247</v>
      </c>
      <c r="G100" s="273">
        <f>IF(G$10=0,0,G$10/OIS_fec!G$10)</f>
        <v>1.8650224342243578</v>
      </c>
      <c r="H100" s="273">
        <f>IF(H$10=0,0,H$10/OIS_fec!H$10)</f>
        <v>1.8853742030952678</v>
      </c>
      <c r="I100" s="273">
        <f>IF(I$10=0,0,I$10/OIS_fec!I$10)</f>
        <v>1.8773434282944237</v>
      </c>
      <c r="J100" s="273">
        <f>IF(J$10=0,0,J$10/OIS_fec!J$10)</f>
        <v>1.9129925744036784</v>
      </c>
      <c r="K100" s="273">
        <f>IF(K$10=0,0,K$10/OIS_fec!K$10)</f>
        <v>1.9101287767307682</v>
      </c>
      <c r="L100" s="273">
        <f>IF(L$10=0,0,L$10/OIS_fec!L$10)</f>
        <v>1.8684911291524364</v>
      </c>
      <c r="M100" s="273">
        <f>IF(M$10=0,0,M$10/OIS_fec!M$10)</f>
        <v>1.8293756276949704</v>
      </c>
      <c r="N100" s="273">
        <f>IF(N$10=0,0,N$10/OIS_fec!N$10)</f>
        <v>1.9052297464932033</v>
      </c>
      <c r="O100" s="273">
        <f>IF(O$10=0,0,O$10/OIS_fec!O$10)</f>
        <v>1.9358334701145825</v>
      </c>
      <c r="P100" s="273">
        <f>IF(P$10=0,0,P$10/OIS_fec!P$10)</f>
        <v>1.9309696230867146</v>
      </c>
      <c r="Q100" s="273">
        <f>IF(Q$10=0,0,Q$10/OIS_fec!Q$10)</f>
        <v>1.9135205412854617</v>
      </c>
    </row>
    <row r="101" spans="1:17" x14ac:dyDescent="0.25">
      <c r="A101" s="127" t="s">
        <v>324</v>
      </c>
      <c r="B101" s="296">
        <f>IF(B$15=0,0,B$15/OIS_fec!B$15)</f>
        <v>3.9239716716630153</v>
      </c>
      <c r="C101" s="296">
        <f>IF(C$15=0,0,C$15/OIS_fec!C$15)</f>
        <v>3.6357762009370518</v>
      </c>
      <c r="D101" s="296">
        <f>IF(D$15=0,0,D$15/OIS_fec!D$15)</f>
        <v>3.6337775832300805</v>
      </c>
      <c r="E101" s="296">
        <f>IF(E$15=0,0,E$15/OIS_fec!E$15)</f>
        <v>4.074288586887449</v>
      </c>
      <c r="F101" s="296">
        <f>IF(F$15=0,0,F$15/OIS_fec!F$15)</f>
        <v>4.0789970742095756</v>
      </c>
      <c r="G101" s="296">
        <f>IF(G$15=0,0,G$15/OIS_fec!G$15)</f>
        <v>1.4229590932659633</v>
      </c>
      <c r="H101" s="296">
        <f>IF(H$15=0,0,H$15/OIS_fec!H$15)</f>
        <v>2.8240662682594344</v>
      </c>
      <c r="I101" s="296">
        <f>IF(I$15=0,0,I$15/OIS_fec!I$15)</f>
        <v>3.0901852117511064</v>
      </c>
      <c r="J101" s="296">
        <f>IF(J$15=0,0,J$15/OIS_fec!J$15)</f>
        <v>2.7905934308983595</v>
      </c>
      <c r="K101" s="296">
        <f>IF(K$15=0,0,K$15/OIS_fec!K$15)</f>
        <v>3.5079621863462136</v>
      </c>
      <c r="L101" s="296">
        <f>IF(L$15=0,0,L$15/OIS_fec!L$15)</f>
        <v>2.8028873091712732</v>
      </c>
      <c r="M101" s="296">
        <f>IF(M$15=0,0,M$15/OIS_fec!M$15)</f>
        <v>2.4798637070698208</v>
      </c>
      <c r="N101" s="296">
        <f>IF(N$15=0,0,N$15/OIS_fec!N$15)</f>
        <v>1.921872718986267</v>
      </c>
      <c r="O101" s="296">
        <f>IF(O$15=0,0,O$15/OIS_fec!O$15)</f>
        <v>1.8931671666401277</v>
      </c>
      <c r="P101" s="296">
        <f>IF(P$15=0,0,P$15/OIS_fec!P$15)</f>
        <v>0.66303998780763618</v>
      </c>
      <c r="Q101" s="296">
        <f>IF(Q$15=0,0,Q$15/OIS_fec!Q$15)</f>
        <v>0.64268837965293302</v>
      </c>
    </row>
    <row r="102" spans="1:17" x14ac:dyDescent="0.25">
      <c r="A102" s="127" t="s">
        <v>323</v>
      </c>
      <c r="B102" s="296">
        <f>IF(B$26=0,0,B$26/OIS_fec!B$26)</f>
        <v>3.0411074463854111</v>
      </c>
      <c r="C102" s="296">
        <f>IF(C$26=0,0,C$26/OIS_fec!C$26)</f>
        <v>3.1164717635395585</v>
      </c>
      <c r="D102" s="296">
        <f>IF(D$26=0,0,D$26/OIS_fec!D$26)</f>
        <v>2.7020276687812279</v>
      </c>
      <c r="E102" s="296">
        <f>IF(E$26=0,0,E$26/OIS_fec!E$26)</f>
        <v>2.7677873007632114</v>
      </c>
      <c r="F102" s="296">
        <f>IF(F$26=0,0,F$26/OIS_fec!F$26)</f>
        <v>2.7095272426685852</v>
      </c>
      <c r="G102" s="296">
        <f>IF(G$26=0,0,G$26/OIS_fec!G$26)</f>
        <v>2.6844124623030181</v>
      </c>
      <c r="H102" s="296">
        <f>IF(H$26=0,0,H$26/OIS_fec!H$26)</f>
        <v>2.7702405533636307</v>
      </c>
      <c r="I102" s="296">
        <f>IF(I$26=0,0,I$26/OIS_fec!I$26)</f>
        <v>2.6947259994912751</v>
      </c>
      <c r="J102" s="296">
        <f>IF(J$26=0,0,J$26/OIS_fec!J$26)</f>
        <v>2.5338783916498797</v>
      </c>
      <c r="K102" s="296">
        <f>IF(K$26=0,0,K$26/OIS_fec!K$26)</f>
        <v>2.5668490132582926</v>
      </c>
      <c r="L102" s="296">
        <f>IF(L$26=0,0,L$26/OIS_fec!L$26)</f>
        <v>2.403307647738564</v>
      </c>
      <c r="M102" s="296">
        <f>IF(M$26=0,0,M$26/OIS_fec!M$26)</f>
        <v>2.4027046323339074</v>
      </c>
      <c r="N102" s="296">
        <f>IF(N$26=0,0,N$26/OIS_fec!N$26)</f>
        <v>2.4722685003553466</v>
      </c>
      <c r="O102" s="296">
        <f>IF(O$26=0,0,O$26/OIS_fec!O$26)</f>
        <v>2.5103721237898524</v>
      </c>
      <c r="P102" s="296">
        <f>IF(P$26=0,0,P$26/OIS_fec!P$26)</f>
        <v>2.4932553756322404</v>
      </c>
      <c r="Q102" s="296">
        <f>IF(Q$26=0,0,Q$26/OIS_fec!Q$26)</f>
        <v>2.479384236572677</v>
      </c>
    </row>
    <row r="103" spans="1:17" x14ac:dyDescent="0.25">
      <c r="A103" s="127" t="s">
        <v>322</v>
      </c>
      <c r="B103" s="296">
        <f>IF(B$34=0,0,B$34/OIS_fec!B$34)</f>
        <v>3.4931841171278415</v>
      </c>
      <c r="C103" s="296">
        <f>IF(C$34=0,0,C$34/OIS_fec!C$34)</f>
        <v>3.4132572611474323</v>
      </c>
      <c r="D103" s="296">
        <f>IF(D$34=0,0,D$34/OIS_fec!D$34)</f>
        <v>2.9221151564494363</v>
      </c>
      <c r="E103" s="296">
        <f>IF(E$34=0,0,E$34/OIS_fec!E$34)</f>
        <v>3.2144146519642764</v>
      </c>
      <c r="F103" s="296">
        <f>IF(F$34=0,0,F$34/OIS_fec!F$34)</f>
        <v>3.1950641056741134</v>
      </c>
      <c r="G103" s="296">
        <f>IF(G$34=0,0,G$34/OIS_fec!G$34)</f>
        <v>3.0025917275312572</v>
      </c>
      <c r="H103" s="296">
        <f>IF(H$34=0,0,H$34/OIS_fec!H$34)</f>
        <v>3.0917012922136369</v>
      </c>
      <c r="I103" s="296">
        <f>IF(I$34=0,0,I$34/OIS_fec!I$34)</f>
        <v>3.0646027259671929</v>
      </c>
      <c r="J103" s="296">
        <f>IF(J$34=0,0,J$34/OIS_fec!J$34)</f>
        <v>2.5089632261635182</v>
      </c>
      <c r="K103" s="296">
        <f>IF(K$34=0,0,K$34/OIS_fec!K$34)</f>
        <v>2.9734871878257896</v>
      </c>
      <c r="L103" s="296">
        <f>IF(L$34=0,0,L$34/OIS_fec!L$34)</f>
        <v>2.5126078829235325</v>
      </c>
      <c r="M103" s="296">
        <f>IF(M$34=0,0,M$34/OIS_fec!M$34)</f>
        <v>2.3328900267704396</v>
      </c>
      <c r="N103" s="296">
        <f>IF(N$34=0,0,N$34/OIS_fec!N$34)</f>
        <v>2.0991806366054768</v>
      </c>
      <c r="O103" s="296">
        <f>IF(O$34=0,0,O$34/OIS_fec!O$34)</f>
        <v>2.1046543160702562</v>
      </c>
      <c r="P103" s="296">
        <f>IF(P$34=0,0,P$34/OIS_fec!P$34)</f>
        <v>1.4418985459151497</v>
      </c>
      <c r="Q103" s="296">
        <f>IF(Q$34=0,0,Q$34/OIS_fec!Q$34)</f>
        <v>1.407310309261419</v>
      </c>
    </row>
    <row r="104" spans="1:17" x14ac:dyDescent="0.25">
      <c r="A104" s="127" t="s">
        <v>321</v>
      </c>
      <c r="B104" s="296">
        <f>IF(B$53=0,0,B$53/OIS_fec!B$53)</f>
        <v>0.78367669373304139</v>
      </c>
      <c r="C104" s="296">
        <f>IF(C$53=0,0,C$53/OIS_fec!C$53)</f>
        <v>0.76062105607496411</v>
      </c>
      <c r="D104" s="296">
        <f>IF(D$53=0,0,D$53/OIS_fec!D$53)</f>
        <v>0.76046116665840635</v>
      </c>
      <c r="E104" s="296">
        <f>IF(E$53=0,0,E$53/OIS_fec!E$53)</f>
        <v>0.79570204695099578</v>
      </c>
      <c r="F104" s="296">
        <f>IF(F$53=0,0,F$53/OIS_fec!F$53)</f>
        <v>0.7960787259367661</v>
      </c>
      <c r="G104" s="296">
        <f>IF(G$53=0,0,G$53/OIS_fec!G$53)</f>
        <v>0.76364208265775912</v>
      </c>
      <c r="H104" s="296">
        <f>IF(H$53=0,0,H$53/OIS_fec!H$53)</f>
        <v>0.77810223061483086</v>
      </c>
      <c r="I104" s="296">
        <f>IF(I$53=0,0,I$53/OIS_fec!I$53)</f>
        <v>0.7733555069360567</v>
      </c>
      <c r="J104" s="296">
        <f>IF(J$53=0,0,J$53/OIS_fec!J$53)</f>
        <v>0.69852498209693092</v>
      </c>
      <c r="K104" s="296">
        <f>IF(K$53=0,0,K$53/OIS_fec!K$53)</f>
        <v>0.7640310348685323</v>
      </c>
      <c r="L104" s="296">
        <f>IF(L$53=0,0,L$53/OIS_fec!L$53)</f>
        <v>0.70097204332387186</v>
      </c>
      <c r="M104" s="296">
        <f>IF(M$53=0,0,M$53/OIS_fec!M$53)</f>
        <v>0.67215521388842314</v>
      </c>
      <c r="N104" s="296">
        <f>IF(N$53=0,0,N$53/OIS_fec!N$53)</f>
        <v>0.63190238937435506</v>
      </c>
      <c r="O104" s="296">
        <f>IF(O$53=0,0,O$53/OIS_fec!O$53)</f>
        <v>0.63289510604506949</v>
      </c>
      <c r="P104" s="296">
        <f>IF(P$53=0,0,P$53/OIS_fec!P$53)</f>
        <v>0.5268485571212691</v>
      </c>
      <c r="Q104" s="296">
        <f>IF(Q$53=0,0,Q$53/OIS_fec!Q$53)</f>
        <v>0.51934522984108211</v>
      </c>
    </row>
    <row r="105" spans="1:17" x14ac:dyDescent="0.25">
      <c r="A105" s="127" t="s">
        <v>320</v>
      </c>
      <c r="B105" s="296">
        <f>IF(B$67=0,0,B$67/OIS_fec!B$67)</f>
        <v>3.1024188000000001</v>
      </c>
      <c r="C105" s="296">
        <f>IF(C$67=0,0,C$67/OIS_fec!C$67)</f>
        <v>3.1024187999999997</v>
      </c>
      <c r="D105" s="296">
        <f>IF(D$67=0,0,D$67/OIS_fec!D$67)</f>
        <v>3.1024188000000006</v>
      </c>
      <c r="E105" s="296">
        <f>IF(E$67=0,0,E$67/OIS_fec!E$67)</f>
        <v>3.1024187999999997</v>
      </c>
      <c r="F105" s="296">
        <f>IF(F$67=0,0,F$67/OIS_fec!F$67)</f>
        <v>3.1024188000000006</v>
      </c>
      <c r="G105" s="296">
        <f>IF(G$67=0,0,G$67/OIS_fec!G$67)</f>
        <v>3.1024188000000006</v>
      </c>
      <c r="H105" s="296">
        <f>IF(H$67=0,0,H$67/OIS_fec!H$67)</f>
        <v>3.1024188000000001</v>
      </c>
      <c r="I105" s="296">
        <f>IF(I$67=0,0,I$67/OIS_fec!I$67)</f>
        <v>3.1024187999999997</v>
      </c>
      <c r="J105" s="296">
        <f>IF(J$67=0,0,J$67/OIS_fec!J$67)</f>
        <v>3.1024187999999997</v>
      </c>
      <c r="K105" s="296">
        <f>IF(K$67=0,0,K$67/OIS_fec!K$67)</f>
        <v>3.1024187999999997</v>
      </c>
      <c r="L105" s="296">
        <f>IF(L$67=0,0,L$67/OIS_fec!L$67)</f>
        <v>3.1024188000000001</v>
      </c>
      <c r="M105" s="296">
        <f>IF(M$67=0,0,M$67/OIS_fec!M$67)</f>
        <v>3.1024188000000001</v>
      </c>
      <c r="N105" s="296">
        <f>IF(N$67=0,0,N$67/OIS_fec!N$67)</f>
        <v>3.1024188000000001</v>
      </c>
      <c r="O105" s="296">
        <f>IF(O$67=0,0,O$67/OIS_fec!O$67)</f>
        <v>3.1024187999999997</v>
      </c>
      <c r="P105" s="296">
        <f>IF(P$67=0,0,P$67/OIS_fec!P$67)</f>
        <v>3.1024188000000001</v>
      </c>
      <c r="Q105" s="296">
        <f>IF(Q$67=0,0,Q$67/OIS_fec!Q$67)</f>
        <v>3.1024187999999997</v>
      </c>
    </row>
    <row r="106" spans="1:17" x14ac:dyDescent="0.25">
      <c r="A106" s="72" t="s">
        <v>319</v>
      </c>
      <c r="B106" s="295">
        <f>IF(B$68=0,0,B$68/OIS_fec!B$68)</f>
        <v>0</v>
      </c>
      <c r="C106" s="295">
        <f>IF(C$68=0,0,C$68/OIS_fec!C$68)</f>
        <v>0</v>
      </c>
      <c r="D106" s="295">
        <f>IF(D$68=0,0,D$68/OIS_fec!D$68)</f>
        <v>0</v>
      </c>
      <c r="E106" s="295">
        <f>IF(E$68=0,0,E$68/OIS_fec!E$68)</f>
        <v>0</v>
      </c>
      <c r="F106" s="295">
        <f>IF(F$68=0,0,F$68/OIS_fec!F$68)</f>
        <v>0</v>
      </c>
      <c r="G106" s="295">
        <f>IF(G$68=0,0,G$68/OIS_fec!G$68)</f>
        <v>0</v>
      </c>
      <c r="H106" s="295">
        <f>IF(H$68=0,0,H$68/OIS_fec!H$68)</f>
        <v>0</v>
      </c>
      <c r="I106" s="295">
        <f>IF(I$68=0,0,I$68/OIS_fec!I$68)</f>
        <v>0</v>
      </c>
      <c r="J106" s="295">
        <f>IF(J$68=0,0,J$68/OIS_fec!J$68)</f>
        <v>0</v>
      </c>
      <c r="K106" s="295">
        <f>IF(K$68=0,0,K$68/OIS_fec!K$68)</f>
        <v>0</v>
      </c>
      <c r="L106" s="295">
        <f>IF(L$68=0,0,L$68/OIS_fec!L$68)</f>
        <v>0</v>
      </c>
      <c r="M106" s="295">
        <f>IF(M$68=0,0,M$68/OIS_fec!M$68)</f>
        <v>0</v>
      </c>
      <c r="N106" s="295">
        <f>IF(N$68=0,0,N$68/OIS_fec!N$68)</f>
        <v>0</v>
      </c>
      <c r="O106" s="295">
        <f>IF(O$68=0,0,O$68/OIS_fec!O$68)</f>
        <v>0</v>
      </c>
      <c r="P106" s="295">
        <f>IF(P$68=0,0,P$68/OIS_fec!P$68)</f>
        <v>0</v>
      </c>
      <c r="Q106" s="295">
        <f>IF(Q$68=0,0,Q$68/OIS_fec!Q$68)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Q5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CO2 emissions"</f>
        <v>FR: Industry Summary / CO2 emissions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98" t="s">
        <v>99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SUM(B6:B10,B15,B26,B37)</f>
        <v>101312.77823544214</v>
      </c>
      <c r="C5" s="96">
        <f t="shared" ref="C5:Q5" si="1">SUM(C6:C10,C15,C26,C37)</f>
        <v>102329.52731194881</v>
      </c>
      <c r="D5" s="96">
        <f t="shared" si="1"/>
        <v>100890.43362085342</v>
      </c>
      <c r="E5" s="96">
        <f t="shared" si="1"/>
        <v>99189.934319309134</v>
      </c>
      <c r="F5" s="96">
        <f t="shared" si="1"/>
        <v>96812.530888971974</v>
      </c>
      <c r="G5" s="96">
        <f t="shared" si="1"/>
        <v>90836.462184093645</v>
      </c>
      <c r="H5" s="96">
        <f t="shared" si="1"/>
        <v>90170.521970435424</v>
      </c>
      <c r="I5" s="96">
        <f t="shared" si="1"/>
        <v>88112.41017550198</v>
      </c>
      <c r="J5" s="96">
        <f t="shared" si="1"/>
        <v>84447.127891424228</v>
      </c>
      <c r="K5" s="96">
        <f t="shared" si="1"/>
        <v>70326.689030752663</v>
      </c>
      <c r="L5" s="96">
        <f t="shared" si="1"/>
        <v>75999.608790921498</v>
      </c>
      <c r="M5" s="96">
        <f t="shared" si="1"/>
        <v>74189.648794669498</v>
      </c>
      <c r="N5" s="96">
        <f t="shared" si="1"/>
        <v>72703.107468523158</v>
      </c>
      <c r="O5" s="96">
        <f t="shared" si="1"/>
        <v>76594.370041340575</v>
      </c>
      <c r="P5" s="96">
        <f t="shared" si="1"/>
        <v>75490.000501149858</v>
      </c>
      <c r="Q5" s="96">
        <f t="shared" si="1"/>
        <v>76261.662693320279</v>
      </c>
    </row>
    <row r="6" spans="1:17" x14ac:dyDescent="0.25">
      <c r="A6" s="76" t="s">
        <v>83</v>
      </c>
      <c r="B6" s="95">
        <v>0</v>
      </c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</row>
    <row r="7" spans="1:17" x14ac:dyDescent="0.25">
      <c r="A7" s="76" t="s">
        <v>82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</row>
    <row r="8" spans="1:17" x14ac:dyDescent="0.25">
      <c r="A8" s="76" t="s">
        <v>81</v>
      </c>
      <c r="B8" s="95">
        <v>0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  <c r="P8" s="95">
        <v>0</v>
      </c>
      <c r="Q8" s="95">
        <v>0</v>
      </c>
    </row>
    <row r="9" spans="1:17" x14ac:dyDescent="0.25">
      <c r="A9" s="76" t="s">
        <v>80</v>
      </c>
      <c r="B9" s="95">
        <v>0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</row>
    <row r="10" spans="1:17" x14ac:dyDescent="0.25">
      <c r="A10" s="94" t="s">
        <v>79</v>
      </c>
      <c r="B10" s="93">
        <f t="shared" ref="B10" si="2">SUM(B11:B14)</f>
        <v>945.4249077990595</v>
      </c>
      <c r="C10" s="93">
        <f t="shared" ref="C10:Q10" si="3">SUM(C11:C14)</f>
        <v>1015.6455303616391</v>
      </c>
      <c r="D10" s="93">
        <f t="shared" si="3"/>
        <v>1020.5336013270705</v>
      </c>
      <c r="E10" s="93">
        <f t="shared" si="3"/>
        <v>1006.7794678374096</v>
      </c>
      <c r="F10" s="93">
        <f t="shared" si="3"/>
        <v>959.62039631532502</v>
      </c>
      <c r="G10" s="93">
        <f t="shared" si="3"/>
        <v>667.27546470935124</v>
      </c>
      <c r="H10" s="93">
        <f t="shared" si="3"/>
        <v>652.45789120790096</v>
      </c>
      <c r="I10" s="93">
        <f t="shared" si="3"/>
        <v>602.36155368514494</v>
      </c>
      <c r="J10" s="93">
        <f t="shared" si="3"/>
        <v>610.35300456625305</v>
      </c>
      <c r="K10" s="93">
        <f t="shared" si="3"/>
        <v>444.80458316501836</v>
      </c>
      <c r="L10" s="93">
        <f t="shared" si="3"/>
        <v>482.7716695864143</v>
      </c>
      <c r="M10" s="93">
        <f t="shared" si="3"/>
        <v>447.63711038016788</v>
      </c>
      <c r="N10" s="93">
        <f t="shared" si="3"/>
        <v>457.96009592664791</v>
      </c>
      <c r="O10" s="93">
        <f t="shared" si="3"/>
        <v>565.74299622326475</v>
      </c>
      <c r="P10" s="93">
        <f t="shared" si="3"/>
        <v>542.61580850219775</v>
      </c>
      <c r="Q10" s="93">
        <f t="shared" si="3"/>
        <v>574.92356744279641</v>
      </c>
    </row>
    <row r="11" spans="1:17" x14ac:dyDescent="0.25">
      <c r="A11" s="92" t="s">
        <v>68</v>
      </c>
      <c r="B11" s="91">
        <v>215.50431797040187</v>
      </c>
      <c r="C11" s="91">
        <v>232.9164971533265</v>
      </c>
      <c r="D11" s="91">
        <v>227.47987044555865</v>
      </c>
      <c r="E11" s="91">
        <v>216.98576178203189</v>
      </c>
      <c r="F11" s="91">
        <v>237.50735518538684</v>
      </c>
      <c r="G11" s="91">
        <v>209.87066770759296</v>
      </c>
      <c r="H11" s="91">
        <v>202.04951311071846</v>
      </c>
      <c r="I11" s="91">
        <v>193.73592693607765</v>
      </c>
      <c r="J11" s="91">
        <v>183.24488473648444</v>
      </c>
      <c r="K11" s="91">
        <v>145.68323870010931</v>
      </c>
      <c r="L11" s="91">
        <v>156.12359006861766</v>
      </c>
      <c r="M11" s="91">
        <v>156.22260450486903</v>
      </c>
      <c r="N11" s="91">
        <v>144.95601937912397</v>
      </c>
      <c r="O11" s="91">
        <v>139.67534068207286</v>
      </c>
      <c r="P11" s="91">
        <v>151.98912376259773</v>
      </c>
      <c r="Q11" s="91">
        <v>164.49241715881439</v>
      </c>
    </row>
    <row r="12" spans="1:17" x14ac:dyDescent="0.25">
      <c r="A12" s="92" t="s">
        <v>66</v>
      </c>
      <c r="B12" s="91">
        <v>729.92058982865763</v>
      </c>
      <c r="C12" s="91">
        <v>782.72903320831256</v>
      </c>
      <c r="D12" s="91">
        <v>793.05373088151191</v>
      </c>
      <c r="E12" s="91">
        <v>789.7937060553777</v>
      </c>
      <c r="F12" s="91">
        <v>722.11304112993821</v>
      </c>
      <c r="G12" s="91">
        <v>457.40479700175825</v>
      </c>
      <c r="H12" s="91">
        <v>450.40837809718255</v>
      </c>
      <c r="I12" s="91">
        <v>408.62562674906729</v>
      </c>
      <c r="J12" s="91">
        <v>427.10811982976867</v>
      </c>
      <c r="K12" s="91">
        <v>299.12134446490904</v>
      </c>
      <c r="L12" s="91">
        <v>326.64807951779665</v>
      </c>
      <c r="M12" s="91">
        <v>291.41450587529886</v>
      </c>
      <c r="N12" s="91">
        <v>313.00407654752394</v>
      </c>
      <c r="O12" s="91">
        <v>426.06765554119193</v>
      </c>
      <c r="P12" s="91">
        <v>390.62668473960002</v>
      </c>
      <c r="Q12" s="91">
        <v>410.43115028398205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0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</row>
    <row r="15" spans="1:17" x14ac:dyDescent="0.25">
      <c r="A15" s="86" t="s">
        <v>87</v>
      </c>
      <c r="B15" s="85">
        <f t="shared" ref="B15" si="4">SUM(B16:B25)</f>
        <v>23140.025889839675</v>
      </c>
      <c r="C15" s="85">
        <f t="shared" ref="C15:Q15" si="5">SUM(C16:C25)</f>
        <v>24093.018190631388</v>
      </c>
      <c r="D15" s="85">
        <f t="shared" si="5"/>
        <v>22746.447721629524</v>
      </c>
      <c r="E15" s="85">
        <f t="shared" si="5"/>
        <v>22881.43480977965</v>
      </c>
      <c r="F15" s="85">
        <f t="shared" si="5"/>
        <v>21558.390158438793</v>
      </c>
      <c r="G15" s="85">
        <f t="shared" si="5"/>
        <v>17907.929457905077</v>
      </c>
      <c r="H15" s="85">
        <f t="shared" si="5"/>
        <v>18321.783178601654</v>
      </c>
      <c r="I15" s="85">
        <f t="shared" si="5"/>
        <v>17469.186579345354</v>
      </c>
      <c r="J15" s="85">
        <f t="shared" si="5"/>
        <v>17478.853847562736</v>
      </c>
      <c r="K15" s="85">
        <f t="shared" si="5"/>
        <v>15111.97807155603</v>
      </c>
      <c r="L15" s="85">
        <f t="shared" si="5"/>
        <v>15938.815586022309</v>
      </c>
      <c r="M15" s="85">
        <f t="shared" si="5"/>
        <v>15307.255972539519</v>
      </c>
      <c r="N15" s="85">
        <f t="shared" si="5"/>
        <v>15521.917525968425</v>
      </c>
      <c r="O15" s="85">
        <f t="shared" si="5"/>
        <v>17637.075488171471</v>
      </c>
      <c r="P15" s="85">
        <f t="shared" si="5"/>
        <v>15290.691958133224</v>
      </c>
      <c r="Q15" s="85">
        <f t="shared" si="5"/>
        <v>16300.406914109322</v>
      </c>
    </row>
    <row r="16" spans="1:17" x14ac:dyDescent="0.25">
      <c r="A16" s="88" t="s">
        <v>33</v>
      </c>
      <c r="B16" s="87">
        <v>4330.6428011499474</v>
      </c>
      <c r="C16" s="87">
        <v>3370.5428868609301</v>
      </c>
      <c r="D16" s="87">
        <v>3816.9186991946981</v>
      </c>
      <c r="E16" s="87">
        <v>3676.2301440300671</v>
      </c>
      <c r="F16" s="87">
        <v>4154.3159709975562</v>
      </c>
      <c r="G16" s="87">
        <v>4719.115997510321</v>
      </c>
      <c r="H16" s="87">
        <v>4253.3700011468982</v>
      </c>
      <c r="I16" s="87">
        <v>4668.296750241816</v>
      </c>
      <c r="J16" s="87">
        <v>4467.4647743981586</v>
      </c>
      <c r="K16" s="87">
        <v>2793.9332635597075</v>
      </c>
      <c r="L16" s="87">
        <v>3192.8699642713268</v>
      </c>
      <c r="M16" s="87">
        <v>2673.1261877652287</v>
      </c>
      <c r="N16" s="87">
        <v>2939.4873136462866</v>
      </c>
      <c r="O16" s="87">
        <v>3040.7153910168336</v>
      </c>
      <c r="P16" s="87">
        <v>2803.0436876301883</v>
      </c>
      <c r="Q16" s="87">
        <v>3069.1728671965739</v>
      </c>
    </row>
    <row r="17" spans="1:17" x14ac:dyDescent="0.25">
      <c r="A17" s="88" t="s">
        <v>31</v>
      </c>
      <c r="B17" s="87">
        <v>459.07199999999943</v>
      </c>
      <c r="C17" s="87">
        <v>732.64310784000008</v>
      </c>
      <c r="D17" s="87">
        <v>504.74704142822412</v>
      </c>
      <c r="E17" s="87">
        <v>164.23307008358404</v>
      </c>
      <c r="F17" s="87">
        <v>108.52185600000001</v>
      </c>
      <c r="G17" s="87">
        <v>79.487999999999843</v>
      </c>
      <c r="H17" s="87">
        <v>58.359460877568004</v>
      </c>
      <c r="I17" s="87">
        <v>63.666155520000011</v>
      </c>
      <c r="J17" s="87">
        <v>63.666155520000004</v>
      </c>
      <c r="K17" s="87">
        <v>90.193720320000011</v>
      </c>
      <c r="L17" s="87">
        <v>58.29119999999979</v>
      </c>
      <c r="M17" s="87">
        <v>79.487999999999857</v>
      </c>
      <c r="N17" s="87">
        <v>74.188800000000057</v>
      </c>
      <c r="O17" s="87">
        <v>82.137600000000177</v>
      </c>
      <c r="P17" s="87">
        <v>79.487999999999914</v>
      </c>
      <c r="Q17" s="87">
        <v>82.137599999999964</v>
      </c>
    </row>
    <row r="18" spans="1:17" x14ac:dyDescent="0.25">
      <c r="A18" s="88" t="s">
        <v>30</v>
      </c>
      <c r="B18" s="87">
        <v>0</v>
      </c>
      <c r="C18" s="87">
        <v>65.738959260322403</v>
      </c>
      <c r="D18" s="87">
        <v>64.555993363396951</v>
      </c>
      <c r="E18" s="87">
        <v>65.227211456882685</v>
      </c>
      <c r="F18" s="87">
        <v>76.814058456487956</v>
      </c>
      <c r="G18" s="87">
        <v>61.280084509491473</v>
      </c>
      <c r="H18" s="87">
        <v>67.317802471239929</v>
      </c>
      <c r="I18" s="87">
        <v>56.10692040876252</v>
      </c>
      <c r="J18" s="87">
        <v>61.706250220644222</v>
      </c>
      <c r="K18" s="87">
        <v>125.00473262722556</v>
      </c>
      <c r="L18" s="87">
        <v>189.8158443887101</v>
      </c>
      <c r="M18" s="87">
        <v>225.07817307782011</v>
      </c>
      <c r="N18" s="87">
        <v>409.24294209496588</v>
      </c>
      <c r="O18" s="87">
        <v>35.18758460976067</v>
      </c>
      <c r="P18" s="87">
        <v>26.652783301695035</v>
      </c>
      <c r="Q18" s="87">
        <v>20.80513115579037</v>
      </c>
    </row>
    <row r="19" spans="1:17" x14ac:dyDescent="0.25">
      <c r="A19" s="88" t="s">
        <v>68</v>
      </c>
      <c r="B19" s="87">
        <v>375.78041075344373</v>
      </c>
      <c r="C19" s="87">
        <v>407.97570084479059</v>
      </c>
      <c r="D19" s="87">
        <v>338.35286765442038</v>
      </c>
      <c r="E19" s="87">
        <v>320.76352075818386</v>
      </c>
      <c r="F19" s="87">
        <v>385.71194187883816</v>
      </c>
      <c r="G19" s="87">
        <v>332.5367482179177</v>
      </c>
      <c r="H19" s="87">
        <v>332.3257045545439</v>
      </c>
      <c r="I19" s="87">
        <v>337.74177671323821</v>
      </c>
      <c r="J19" s="87">
        <v>277.30823014721011</v>
      </c>
      <c r="K19" s="87">
        <v>172.13864990161989</v>
      </c>
      <c r="L19" s="87">
        <v>220.06873914205957</v>
      </c>
      <c r="M19" s="87">
        <v>207.77256570786636</v>
      </c>
      <c r="N19" s="87">
        <v>145.63043739198622</v>
      </c>
      <c r="O19" s="87">
        <v>186.66364795492507</v>
      </c>
      <c r="P19" s="87">
        <v>177.98980426602159</v>
      </c>
      <c r="Q19" s="87">
        <v>217.0846430979897</v>
      </c>
    </row>
    <row r="20" spans="1:17" x14ac:dyDescent="0.25">
      <c r="A20" s="88" t="s">
        <v>29</v>
      </c>
      <c r="B20" s="87">
        <v>3648.0602436557278</v>
      </c>
      <c r="C20" s="87">
        <v>4130.6276002964796</v>
      </c>
      <c r="D20" s="87">
        <v>3853.5850728238765</v>
      </c>
      <c r="E20" s="87">
        <v>3576.411243272963</v>
      </c>
      <c r="F20" s="87">
        <v>3357.3120098901322</v>
      </c>
      <c r="G20" s="87">
        <v>2796.6961235745066</v>
      </c>
      <c r="H20" s="87">
        <v>2732.9377210777488</v>
      </c>
      <c r="I20" s="87">
        <v>2517.4849646149837</v>
      </c>
      <c r="J20" s="87">
        <v>1913.7403147902191</v>
      </c>
      <c r="K20" s="87">
        <v>1746.2742318274734</v>
      </c>
      <c r="L20" s="87">
        <v>1712.0829713282749</v>
      </c>
      <c r="M20" s="87">
        <v>1887.0985024818867</v>
      </c>
      <c r="N20" s="87">
        <v>1747.0409898534754</v>
      </c>
      <c r="O20" s="87">
        <v>1533.9375885264963</v>
      </c>
      <c r="P20" s="87">
        <v>1139.5169808761048</v>
      </c>
      <c r="Q20" s="87">
        <v>1172.0590040156469</v>
      </c>
    </row>
    <row r="21" spans="1:17" x14ac:dyDescent="0.25">
      <c r="A21" s="88" t="s">
        <v>28</v>
      </c>
      <c r="B21" s="87">
        <v>1244.8795756486434</v>
      </c>
      <c r="C21" s="87">
        <v>1602.2398344018482</v>
      </c>
      <c r="D21" s="87">
        <v>1070.5815508264559</v>
      </c>
      <c r="E21" s="87">
        <v>582.37152910747284</v>
      </c>
      <c r="F21" s="87">
        <v>541.51537868668686</v>
      </c>
      <c r="G21" s="87">
        <v>454.38972736861331</v>
      </c>
      <c r="H21" s="87">
        <v>863.7352528259878</v>
      </c>
      <c r="I21" s="87">
        <v>683.17633693530058</v>
      </c>
      <c r="J21" s="87">
        <v>577.17289137690011</v>
      </c>
      <c r="K21" s="87">
        <v>1244.8912633560008</v>
      </c>
      <c r="L21" s="87">
        <v>867.3559869217595</v>
      </c>
      <c r="M21" s="87">
        <v>1606.7943276460703</v>
      </c>
      <c r="N21" s="87">
        <v>764.41143094787606</v>
      </c>
      <c r="O21" s="87">
        <v>9.3600043107305346</v>
      </c>
      <c r="P21" s="87">
        <v>21.840160575984502</v>
      </c>
      <c r="Q21" s="87">
        <v>21.839847582041095</v>
      </c>
    </row>
    <row r="22" spans="1:17" x14ac:dyDescent="0.25">
      <c r="A22" s="88" t="s">
        <v>66</v>
      </c>
      <c r="B22" s="87">
        <v>13030.353943791011</v>
      </c>
      <c r="C22" s="87">
        <v>13737.902933798905</v>
      </c>
      <c r="D22" s="87">
        <v>13092.129604380883</v>
      </c>
      <c r="E22" s="87">
        <v>14496.198091070495</v>
      </c>
      <c r="F22" s="87">
        <v>12934.198942529092</v>
      </c>
      <c r="G22" s="87">
        <v>9464.4227767242282</v>
      </c>
      <c r="H22" s="87">
        <v>10013.73723564767</v>
      </c>
      <c r="I22" s="87">
        <v>9142.7136749112542</v>
      </c>
      <c r="J22" s="87">
        <v>10117.795231109603</v>
      </c>
      <c r="K22" s="87">
        <v>8939.5422099640036</v>
      </c>
      <c r="L22" s="87">
        <v>9697.5972794606878</v>
      </c>
      <c r="M22" s="87">
        <v>8626.5227153679498</v>
      </c>
      <c r="N22" s="87">
        <v>9441.5488124725871</v>
      </c>
      <c r="O22" s="87">
        <v>12747.929672299055</v>
      </c>
      <c r="P22" s="87">
        <v>11039.44354148323</v>
      </c>
      <c r="Q22" s="87">
        <v>11713.589818473974</v>
      </c>
    </row>
    <row r="23" spans="1:17" x14ac:dyDescent="0.25">
      <c r="A23" s="88" t="s">
        <v>25</v>
      </c>
      <c r="B23" s="87">
        <v>51.23691484090336</v>
      </c>
      <c r="C23" s="87">
        <v>45.347167328112008</v>
      </c>
      <c r="D23" s="87">
        <v>5.5768919575679998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0.73360050949038191</v>
      </c>
      <c r="M24" s="87">
        <v>1.3755004926965042</v>
      </c>
      <c r="N24" s="87">
        <v>0.36679956124715757</v>
      </c>
      <c r="O24" s="87">
        <v>1.1439994536706168</v>
      </c>
      <c r="P24" s="87">
        <v>2.7169999999999872</v>
      </c>
      <c r="Q24" s="87">
        <v>3.7180025873051963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6" t="s">
        <v>342</v>
      </c>
      <c r="B26" s="85">
        <f t="shared" ref="B26" si="6">SUM(B27:B36)</f>
        <v>50143.349953024452</v>
      </c>
      <c r="C26" s="85">
        <f t="shared" ref="C26:Q26" si="7">SUM(C27:C36)</f>
        <v>50850.609034004854</v>
      </c>
      <c r="D26" s="85">
        <f t="shared" si="7"/>
        <v>51423.968211080974</v>
      </c>
      <c r="E26" s="85">
        <f t="shared" si="7"/>
        <v>49886.9860550542</v>
      </c>
      <c r="F26" s="85">
        <f t="shared" si="7"/>
        <v>48056.804864366975</v>
      </c>
      <c r="G26" s="85">
        <f t="shared" si="7"/>
        <v>45978.960498860732</v>
      </c>
      <c r="H26" s="85">
        <f t="shared" si="7"/>
        <v>45402.495481334096</v>
      </c>
      <c r="I26" s="85">
        <f t="shared" si="7"/>
        <v>43954.989949451774</v>
      </c>
      <c r="J26" s="85">
        <f t="shared" si="7"/>
        <v>41816.198381962226</v>
      </c>
      <c r="K26" s="85">
        <f t="shared" si="7"/>
        <v>33653.727176984838</v>
      </c>
      <c r="L26" s="85">
        <f t="shared" si="7"/>
        <v>37293.548464303203</v>
      </c>
      <c r="M26" s="85">
        <f t="shared" si="7"/>
        <v>35957.128226668727</v>
      </c>
      <c r="N26" s="85">
        <f t="shared" si="7"/>
        <v>35465.197089858746</v>
      </c>
      <c r="O26" s="85">
        <f t="shared" si="7"/>
        <v>36318.249541592872</v>
      </c>
      <c r="P26" s="85">
        <f t="shared" si="7"/>
        <v>34972.65798432687</v>
      </c>
      <c r="Q26" s="85">
        <f t="shared" si="7"/>
        <v>38616.797940442702</v>
      </c>
    </row>
    <row r="27" spans="1:17" x14ac:dyDescent="0.25">
      <c r="A27" s="84" t="s">
        <v>33</v>
      </c>
      <c r="B27" s="83">
        <v>8595.3489537587593</v>
      </c>
      <c r="C27" s="83">
        <v>8444.5249932506958</v>
      </c>
      <c r="D27" s="83">
        <v>6676.6003378473179</v>
      </c>
      <c r="E27" s="83">
        <v>6610.4336422514452</v>
      </c>
      <c r="F27" s="83">
        <v>6750.8122153250424</v>
      </c>
      <c r="G27" s="83">
        <v>8015.0398158907865</v>
      </c>
      <c r="H27" s="83">
        <v>8758.6030992619108</v>
      </c>
      <c r="I27" s="83">
        <v>8983.1335686353559</v>
      </c>
      <c r="J27" s="83">
        <v>7640.5836555495325</v>
      </c>
      <c r="K27" s="83">
        <v>4853.4290790668992</v>
      </c>
      <c r="L27" s="83">
        <v>7419.9802835569244</v>
      </c>
      <c r="M27" s="83">
        <v>6994.259895345137</v>
      </c>
      <c r="N27" s="83">
        <v>6329.0115053288337</v>
      </c>
      <c r="O27" s="83">
        <v>4661.8530795931738</v>
      </c>
      <c r="P27" s="83">
        <v>5400.567970234617</v>
      </c>
      <c r="Q27" s="83">
        <v>8286.3841819502723</v>
      </c>
    </row>
    <row r="28" spans="1:17" x14ac:dyDescent="0.25">
      <c r="A28" s="84" t="s">
        <v>47</v>
      </c>
      <c r="B28" s="83">
        <v>8708.8391260541594</v>
      </c>
      <c r="C28" s="83">
        <v>7537.6186789082403</v>
      </c>
      <c r="D28" s="83">
        <v>8839.6350111586798</v>
      </c>
      <c r="E28" s="83">
        <v>8630.8743127165199</v>
      </c>
      <c r="F28" s="83">
        <v>7827.0153086012397</v>
      </c>
      <c r="G28" s="83">
        <v>7243.0311523660703</v>
      </c>
      <c r="H28" s="83">
        <v>7573.440976970759</v>
      </c>
      <c r="I28" s="83">
        <v>7521.9908554760395</v>
      </c>
      <c r="J28" s="83">
        <v>7965.4110874977605</v>
      </c>
      <c r="K28" s="83">
        <v>7351.4662122852005</v>
      </c>
      <c r="L28" s="83">
        <v>6717.5741799300449</v>
      </c>
      <c r="M28" s="83">
        <v>6086.3743531919336</v>
      </c>
      <c r="N28" s="83">
        <v>5008.800580152868</v>
      </c>
      <c r="O28" s="83">
        <v>5148.3417192351817</v>
      </c>
      <c r="P28" s="83">
        <v>5229.4088403941005</v>
      </c>
      <c r="Q28" s="83">
        <v>5417.9792496237169</v>
      </c>
    </row>
    <row r="29" spans="1:17" x14ac:dyDescent="0.25">
      <c r="A29" s="84" t="s">
        <v>30</v>
      </c>
      <c r="B29" s="83">
        <v>2664.5878294099552</v>
      </c>
      <c r="C29" s="83">
        <v>2761.3603506478826</v>
      </c>
      <c r="D29" s="83">
        <v>1848.2006300945704</v>
      </c>
      <c r="E29" s="83">
        <v>1444.0850423023901</v>
      </c>
      <c r="F29" s="83">
        <v>1310.6778076769565</v>
      </c>
      <c r="G29" s="83">
        <v>1311.6497465743005</v>
      </c>
      <c r="H29" s="83">
        <v>1383.8694893940803</v>
      </c>
      <c r="I29" s="83">
        <v>1139.8656923236426</v>
      </c>
      <c r="J29" s="83">
        <v>1183.3453738555547</v>
      </c>
      <c r="K29" s="83">
        <v>861.98660043996347</v>
      </c>
      <c r="L29" s="83">
        <v>860.9263949203729</v>
      </c>
      <c r="M29" s="83">
        <v>744.3956247787105</v>
      </c>
      <c r="N29" s="83">
        <v>673.43414796654497</v>
      </c>
      <c r="O29" s="83">
        <v>1099.7308735909664</v>
      </c>
      <c r="P29" s="83">
        <v>957.32009241929165</v>
      </c>
      <c r="Q29" s="83">
        <v>844.16353416859488</v>
      </c>
    </row>
    <row r="30" spans="1:17" x14ac:dyDescent="0.25">
      <c r="A30" s="84" t="s">
        <v>68</v>
      </c>
      <c r="B30" s="83">
        <v>3239.2400995251683</v>
      </c>
      <c r="C30" s="83">
        <v>4305.6524552374894</v>
      </c>
      <c r="D30" s="83">
        <v>5331.0806438645559</v>
      </c>
      <c r="E30" s="83">
        <v>5050.718178643463</v>
      </c>
      <c r="F30" s="83">
        <v>4682.3316133051549</v>
      </c>
      <c r="G30" s="83">
        <v>4391.1693562243763</v>
      </c>
      <c r="H30" s="83">
        <v>4437.2667006464262</v>
      </c>
      <c r="I30" s="83">
        <v>3769.305301687632</v>
      </c>
      <c r="J30" s="83">
        <v>3287.0779256696574</v>
      </c>
      <c r="K30" s="83">
        <v>2622.6291813001617</v>
      </c>
      <c r="L30" s="83">
        <v>2373.4385758393514</v>
      </c>
      <c r="M30" s="83">
        <v>2404.6981945171437</v>
      </c>
      <c r="N30" s="83">
        <v>2271.5148445441196</v>
      </c>
      <c r="O30" s="83">
        <v>2448.7813951826256</v>
      </c>
      <c r="P30" s="83">
        <v>2222.5180368463425</v>
      </c>
      <c r="Q30" s="83">
        <v>2536.4519221758032</v>
      </c>
    </row>
    <row r="31" spans="1:17" x14ac:dyDescent="0.25">
      <c r="A31" s="84" t="s">
        <v>29</v>
      </c>
      <c r="B31" s="83">
        <v>1980.4688030406412</v>
      </c>
      <c r="C31" s="83">
        <v>1757.8958563718982</v>
      </c>
      <c r="D31" s="83">
        <v>1567.4040852161327</v>
      </c>
      <c r="E31" s="83">
        <v>1582.2819671933412</v>
      </c>
      <c r="F31" s="83">
        <v>1534.3720839847251</v>
      </c>
      <c r="G31" s="83">
        <v>1587.2376711293261</v>
      </c>
      <c r="H31" s="83">
        <v>1586.5492410492429</v>
      </c>
      <c r="I31" s="83">
        <v>1566.9381288303455</v>
      </c>
      <c r="J31" s="83">
        <v>1315.6613500956771</v>
      </c>
      <c r="K31" s="83">
        <v>1185.5905968663674</v>
      </c>
      <c r="L31" s="83">
        <v>913.33084923426441</v>
      </c>
      <c r="M31" s="83">
        <v>938.54862155032265</v>
      </c>
      <c r="N31" s="83">
        <v>764.20820251098485</v>
      </c>
      <c r="O31" s="83">
        <v>454.08183994773066</v>
      </c>
      <c r="P31" s="83">
        <v>340.6741174662609</v>
      </c>
      <c r="Q31" s="83">
        <v>419.59412708611757</v>
      </c>
    </row>
    <row r="32" spans="1:17" x14ac:dyDescent="0.25">
      <c r="A32" s="84" t="s">
        <v>28</v>
      </c>
      <c r="B32" s="83">
        <v>1918.7994942253088</v>
      </c>
      <c r="C32" s="83">
        <v>3123.1307520153005</v>
      </c>
      <c r="D32" s="83">
        <v>3163.2651580710599</v>
      </c>
      <c r="E32" s="83">
        <v>3099.9858517760395</v>
      </c>
      <c r="F32" s="83">
        <v>3431.2664993284798</v>
      </c>
      <c r="G32" s="83">
        <v>3143.4942132800647</v>
      </c>
      <c r="H32" s="83">
        <v>3150.8837774329331</v>
      </c>
      <c r="I32" s="83">
        <v>2764.2326582637006</v>
      </c>
      <c r="J32" s="83">
        <v>2580.3511121700003</v>
      </c>
      <c r="K32" s="83">
        <v>2196.6931446525005</v>
      </c>
      <c r="L32" s="83">
        <v>2237.0438430825911</v>
      </c>
      <c r="M32" s="83">
        <v>2202.7257855804341</v>
      </c>
      <c r="N32" s="83">
        <v>2159.0298684641784</v>
      </c>
      <c r="O32" s="83">
        <v>2321.2810690611591</v>
      </c>
      <c r="P32" s="83">
        <v>2180.8815323812814</v>
      </c>
      <c r="Q32" s="83">
        <v>1868.8807102711107</v>
      </c>
    </row>
    <row r="33" spans="1:17" x14ac:dyDescent="0.25">
      <c r="A33" s="84" t="s">
        <v>66</v>
      </c>
      <c r="B33" s="83">
        <v>15242.821385465162</v>
      </c>
      <c r="C33" s="83">
        <v>15905.633910961396</v>
      </c>
      <c r="D33" s="83">
        <v>16326.973643026222</v>
      </c>
      <c r="E33" s="83">
        <v>16155.626176249367</v>
      </c>
      <c r="F33" s="83">
        <v>14879.337532939722</v>
      </c>
      <c r="G33" s="83">
        <v>12900.275795681984</v>
      </c>
      <c r="H33" s="83">
        <v>11304.074540058955</v>
      </c>
      <c r="I33" s="83">
        <v>11452.599583226835</v>
      </c>
      <c r="J33" s="83">
        <v>11450.014749425558</v>
      </c>
      <c r="K33" s="83">
        <v>9887.1487559012166</v>
      </c>
      <c r="L33" s="83">
        <v>11329.069642435856</v>
      </c>
      <c r="M33" s="83">
        <v>11248.16619555672</v>
      </c>
      <c r="N33" s="83">
        <v>12734.11759769657</v>
      </c>
      <c r="O33" s="83">
        <v>14489.972038984732</v>
      </c>
      <c r="P33" s="83">
        <v>13360.564826369335</v>
      </c>
      <c r="Q33" s="83">
        <v>13434.34686708451</v>
      </c>
    </row>
    <row r="34" spans="1:17" x14ac:dyDescent="0.25">
      <c r="A34" s="84" t="s">
        <v>25</v>
      </c>
      <c r="B34" s="83">
        <v>7793.2442615452956</v>
      </c>
      <c r="C34" s="83">
        <v>7014.7920366119524</v>
      </c>
      <c r="D34" s="83">
        <v>7670.8087018024335</v>
      </c>
      <c r="E34" s="83">
        <v>7312.980883921633</v>
      </c>
      <c r="F34" s="83">
        <v>7640.9918032056485</v>
      </c>
      <c r="G34" s="83">
        <v>7387.0627477138278</v>
      </c>
      <c r="H34" s="83">
        <v>7207.8076565197935</v>
      </c>
      <c r="I34" s="83">
        <v>6756.9241610082254</v>
      </c>
      <c r="J34" s="83">
        <v>6393.753127698481</v>
      </c>
      <c r="K34" s="83">
        <v>4694.7836064725279</v>
      </c>
      <c r="L34" s="83">
        <v>5442.1846953037993</v>
      </c>
      <c r="M34" s="83">
        <v>5337.9595561483275</v>
      </c>
      <c r="N34" s="83">
        <v>5525.0803431946506</v>
      </c>
      <c r="O34" s="83">
        <v>5694.2075259973071</v>
      </c>
      <c r="P34" s="83">
        <v>5280.722568215645</v>
      </c>
      <c r="Q34" s="83">
        <v>5808.9973480825684</v>
      </c>
    </row>
    <row r="35" spans="1:17" x14ac:dyDescent="0.25">
      <c r="A35" s="84" t="s">
        <v>23</v>
      </c>
      <c r="B35" s="83">
        <v>0</v>
      </c>
      <c r="C35" s="83">
        <v>0</v>
      </c>
      <c r="D35" s="83">
        <v>0</v>
      </c>
      <c r="E35" s="83">
        <v>0</v>
      </c>
      <c r="F35" s="83">
        <v>0</v>
      </c>
      <c r="G35" s="83">
        <v>0</v>
      </c>
      <c r="H35" s="83">
        <v>0</v>
      </c>
      <c r="I35" s="83">
        <v>0</v>
      </c>
      <c r="J35" s="83">
        <v>0</v>
      </c>
      <c r="K35" s="83">
        <v>0</v>
      </c>
      <c r="L35" s="83">
        <v>0</v>
      </c>
      <c r="M35" s="83">
        <v>0</v>
      </c>
      <c r="N35" s="83">
        <v>0</v>
      </c>
      <c r="O35" s="83">
        <v>0</v>
      </c>
      <c r="P35" s="83">
        <v>0</v>
      </c>
      <c r="Q35" s="83">
        <v>0</v>
      </c>
    </row>
    <row r="36" spans="1:17" x14ac:dyDescent="0.25">
      <c r="A36" s="82" t="s">
        <v>21</v>
      </c>
      <c r="B36" s="81">
        <v>0</v>
      </c>
      <c r="C36" s="81">
        <v>0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</row>
    <row r="37" spans="1:17" x14ac:dyDescent="0.25">
      <c r="A37" s="106" t="s">
        <v>98</v>
      </c>
      <c r="B37" s="105">
        <f t="shared" ref="B37" si="8">SUM(B38:B42)</f>
        <v>27083.977484778952</v>
      </c>
      <c r="C37" s="105">
        <f t="shared" ref="C37:Q37" si="9">SUM(C38:C42)</f>
        <v>26370.254556950928</v>
      </c>
      <c r="D37" s="105">
        <f t="shared" si="9"/>
        <v>25699.484086815846</v>
      </c>
      <c r="E37" s="105">
        <f t="shared" si="9"/>
        <v>25414.733986637879</v>
      </c>
      <c r="F37" s="105">
        <f t="shared" si="9"/>
        <v>26237.715469850878</v>
      </c>
      <c r="G37" s="105">
        <f t="shared" si="9"/>
        <v>26282.296762618487</v>
      </c>
      <c r="H37" s="105">
        <f t="shared" si="9"/>
        <v>25793.78541929178</v>
      </c>
      <c r="I37" s="105">
        <f t="shared" si="9"/>
        <v>26085.872093019701</v>
      </c>
      <c r="J37" s="105">
        <f t="shared" si="9"/>
        <v>24541.722657333019</v>
      </c>
      <c r="K37" s="105">
        <f t="shared" si="9"/>
        <v>21116.179199046775</v>
      </c>
      <c r="L37" s="105">
        <f t="shared" si="9"/>
        <v>22284.473071009572</v>
      </c>
      <c r="M37" s="105">
        <f t="shared" si="9"/>
        <v>22477.627485081088</v>
      </c>
      <c r="N37" s="105">
        <f t="shared" si="9"/>
        <v>21258.032756769338</v>
      </c>
      <c r="O37" s="105">
        <f t="shared" si="9"/>
        <v>22073.302015352969</v>
      </c>
      <c r="P37" s="105">
        <f t="shared" si="9"/>
        <v>24684.034750187573</v>
      </c>
      <c r="Q37" s="105">
        <f t="shared" si="9"/>
        <v>20769.534271325465</v>
      </c>
    </row>
    <row r="38" spans="1:17" x14ac:dyDescent="0.25">
      <c r="A38" s="104" t="s">
        <v>97</v>
      </c>
      <c r="B38" s="103">
        <f>ISI!B$52</f>
        <v>953.29205324361146</v>
      </c>
      <c r="C38" s="103">
        <f>ISI!C$52</f>
        <v>573.94214558958993</v>
      </c>
      <c r="D38" s="103">
        <f>ISI!D$52</f>
        <v>552.58821053925544</v>
      </c>
      <c r="E38" s="103">
        <f>ISI!E$52</f>
        <v>620.57408346463762</v>
      </c>
      <c r="F38" s="103">
        <f>ISI!F$52</f>
        <v>673.99101930003337</v>
      </c>
      <c r="G38" s="103">
        <f>ISI!G$52</f>
        <v>601.8033140096361</v>
      </c>
      <c r="H38" s="103">
        <f>ISI!H$52</f>
        <v>546.13964039094708</v>
      </c>
      <c r="I38" s="103">
        <f>ISI!I$52</f>
        <v>535.62425750890532</v>
      </c>
      <c r="J38" s="103">
        <f>ISI!J$52</f>
        <v>529.76348822446209</v>
      </c>
      <c r="K38" s="103">
        <f>ISI!K$52</f>
        <v>492.37039691099403</v>
      </c>
      <c r="L38" s="103">
        <f>ISI!L$52</f>
        <v>678.89738077877496</v>
      </c>
      <c r="M38" s="103">
        <f>ISI!M$52</f>
        <v>564.48445984473335</v>
      </c>
      <c r="N38" s="103">
        <f>ISI!N$52</f>
        <v>424.08124687816007</v>
      </c>
      <c r="O38" s="103">
        <f>ISI!O$52</f>
        <v>1261.8663616466188</v>
      </c>
      <c r="P38" s="103">
        <f>ISI!P$52</f>
        <v>3910.0472001654334</v>
      </c>
      <c r="Q38" s="103">
        <f>ISI!Q$52</f>
        <v>467.22047404826384</v>
      </c>
    </row>
    <row r="39" spans="1:17" x14ac:dyDescent="0.25">
      <c r="A39" s="102" t="s">
        <v>96</v>
      </c>
      <c r="B39" s="101">
        <f>NFM!B$71</f>
        <v>1473.9047262208801</v>
      </c>
      <c r="C39" s="101">
        <f>NFM!C$71</f>
        <v>1458.4620928875472</v>
      </c>
      <c r="D39" s="101">
        <f>NFM!D$71</f>
        <v>1535.869836555612</v>
      </c>
      <c r="E39" s="101">
        <f>NFM!E$71</f>
        <v>1536.2280689470072</v>
      </c>
      <c r="F39" s="101">
        <f>NFM!F$71</f>
        <v>1466.7713023400242</v>
      </c>
      <c r="G39" s="101">
        <f>NFM!G$71</f>
        <v>1531.085351729057</v>
      </c>
      <c r="H39" s="101">
        <f>NFM!H$71</f>
        <v>1579.7966816337525</v>
      </c>
      <c r="I39" s="101">
        <f>NFM!I$71</f>
        <v>1478.1166816750824</v>
      </c>
      <c r="J39" s="101">
        <f>NFM!J$71</f>
        <v>1489.6060787330912</v>
      </c>
      <c r="K39" s="101">
        <f>NFM!K$71</f>
        <v>1169.1268281970306</v>
      </c>
      <c r="L39" s="101">
        <f>NFM!L$71</f>
        <v>1455.4790844873278</v>
      </c>
      <c r="M39" s="101">
        <f>NFM!M$71</f>
        <v>1499.7230397929552</v>
      </c>
      <c r="N39" s="101">
        <f>NFM!N$71</f>
        <v>1404.7836764533781</v>
      </c>
      <c r="O39" s="101">
        <f>NFM!O$71</f>
        <v>1386.5755058030427</v>
      </c>
      <c r="P39" s="101">
        <f>NFM!P$71</f>
        <v>1475.2904578180037</v>
      </c>
      <c r="Q39" s="101">
        <f>NFM!Q$71</f>
        <v>1469.9552967958937</v>
      </c>
    </row>
    <row r="40" spans="1:17" x14ac:dyDescent="0.25">
      <c r="A40" s="102" t="s">
        <v>95</v>
      </c>
      <c r="B40" s="101">
        <f>CHI!B$77</f>
        <v>8371.918273863037</v>
      </c>
      <c r="C40" s="101">
        <f>CHI!C$77</f>
        <v>8400.0068377133939</v>
      </c>
      <c r="D40" s="101">
        <f>CHI!D$77</f>
        <v>7780.9488686685418</v>
      </c>
      <c r="E40" s="101">
        <f>CHI!E$77</f>
        <v>7581.2308558680816</v>
      </c>
      <c r="F40" s="101">
        <f>CHI!F$77</f>
        <v>7897.547927837024</v>
      </c>
      <c r="G40" s="101">
        <f>CHI!G$77</f>
        <v>8060.5974845832479</v>
      </c>
      <c r="H40" s="101">
        <f>CHI!H$77</f>
        <v>7465.3666499637939</v>
      </c>
      <c r="I40" s="101">
        <f>CHI!I$77</f>
        <v>7771.1082481805088</v>
      </c>
      <c r="J40" s="101">
        <f>CHI!J$77</f>
        <v>7306.6846812202739</v>
      </c>
      <c r="K40" s="101">
        <f>CHI!K$77</f>
        <v>6447.3450368527456</v>
      </c>
      <c r="L40" s="101">
        <f>CHI!L$77</f>
        <v>6385.7838234227738</v>
      </c>
      <c r="M40" s="101">
        <f>CHI!M$77</f>
        <v>6354.437124301975</v>
      </c>
      <c r="N40" s="101">
        <f>CHI!N$77</f>
        <v>6275.449855560476</v>
      </c>
      <c r="O40" s="101">
        <f>CHI!O$77</f>
        <v>6186.6864021622532</v>
      </c>
      <c r="P40" s="101">
        <f>CHI!P$77</f>
        <v>6614.7933476043754</v>
      </c>
      <c r="Q40" s="101">
        <f>CHI!Q$77</f>
        <v>6534.4175913014196</v>
      </c>
    </row>
    <row r="41" spans="1:17" x14ac:dyDescent="0.25">
      <c r="A41" s="102" t="s">
        <v>94</v>
      </c>
      <c r="B41" s="101">
        <f>NMM!B$57</f>
        <v>13752.108632216252</v>
      </c>
      <c r="C41" s="101">
        <f>NMM!C$57</f>
        <v>13459.454957336704</v>
      </c>
      <c r="D41" s="101">
        <f>NMM!D$57</f>
        <v>13539.549958324849</v>
      </c>
      <c r="E41" s="101">
        <f>NMM!E$57</f>
        <v>13483.029726864173</v>
      </c>
      <c r="F41" s="101">
        <f>NMM!F$57</f>
        <v>14065.612683426287</v>
      </c>
      <c r="G41" s="101">
        <f>NMM!G$57</f>
        <v>13855.029065362653</v>
      </c>
      <c r="H41" s="101">
        <f>NMM!H$57</f>
        <v>14130.32802344594</v>
      </c>
      <c r="I41" s="101">
        <f>NMM!I$57</f>
        <v>14201.572891293366</v>
      </c>
      <c r="J41" s="101">
        <f>NMM!J$57</f>
        <v>13347.241593099032</v>
      </c>
      <c r="K41" s="101">
        <f>NMM!K$57</f>
        <v>11335.286510368231</v>
      </c>
      <c r="L41" s="101">
        <f>NMM!L$57</f>
        <v>12015.299723142716</v>
      </c>
      <c r="M41" s="101">
        <f>NMM!M$57</f>
        <v>12272.558676826116</v>
      </c>
      <c r="N41" s="101">
        <f>NMM!N$57</f>
        <v>11499.528530669859</v>
      </c>
      <c r="O41" s="101">
        <f>NMM!O$57</f>
        <v>11581.955150808073</v>
      </c>
      <c r="P41" s="101">
        <f>NMM!P$57</f>
        <v>10947.351403985549</v>
      </c>
      <c r="Q41" s="101">
        <f>NMM!Q$57</f>
        <v>10624.609873257543</v>
      </c>
    </row>
    <row r="42" spans="1:17" x14ac:dyDescent="0.25">
      <c r="A42" s="100" t="s">
        <v>93</v>
      </c>
      <c r="B42" s="99">
        <v>2532.7537992351731</v>
      </c>
      <c r="C42" s="99">
        <v>2478.3885234236927</v>
      </c>
      <c r="D42" s="99">
        <v>2290.5272127275866</v>
      </c>
      <c r="E42" s="99">
        <v>2193.6712514939791</v>
      </c>
      <c r="F42" s="99">
        <v>2133.7925369475088</v>
      </c>
      <c r="G42" s="99">
        <v>2233.7815469338934</v>
      </c>
      <c r="H42" s="99">
        <v>2072.154423857347</v>
      </c>
      <c r="I42" s="99">
        <v>2099.4500143618388</v>
      </c>
      <c r="J42" s="99">
        <v>1868.426816056163</v>
      </c>
      <c r="K42" s="99">
        <v>1672.0504267177764</v>
      </c>
      <c r="L42" s="99">
        <v>1749.0130591779794</v>
      </c>
      <c r="M42" s="99">
        <v>1786.4241843153075</v>
      </c>
      <c r="N42" s="99">
        <v>1654.1894472074632</v>
      </c>
      <c r="O42" s="99">
        <v>1656.2185949329819</v>
      </c>
      <c r="P42" s="99">
        <v>1736.5523406142099</v>
      </c>
      <c r="Q42" s="99">
        <v>1673.3310359223453</v>
      </c>
    </row>
    <row r="43" spans="1:17" x14ac:dyDescent="0.25">
      <c r="A43" s="40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spans="1:17" ht="12.75" x14ac:dyDescent="0.25">
      <c r="A44" s="98" t="s">
        <v>92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x14ac:dyDescent="0.25">
      <c r="A45" s="4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7" x14ac:dyDescent="0.25">
      <c r="A46" s="78" t="str">
        <f>$A$5</f>
        <v>All Industrial Sectors</v>
      </c>
      <c r="B46" s="77">
        <f t="shared" ref="B46:Q46" si="10">SUM(B47:B51,B52,B53)</f>
        <v>0.73266967941755456</v>
      </c>
      <c r="C46" s="77">
        <f t="shared" si="10"/>
        <v>0.7423006316000863</v>
      </c>
      <c r="D46" s="77">
        <f t="shared" si="10"/>
        <v>0.74527333103359827</v>
      </c>
      <c r="E46" s="77">
        <f t="shared" si="10"/>
        <v>0.74377708624321137</v>
      </c>
      <c r="F46" s="77">
        <f t="shared" si="10"/>
        <v>0.72898430369575584</v>
      </c>
      <c r="G46" s="77">
        <f t="shared" si="10"/>
        <v>0.71066358012321651</v>
      </c>
      <c r="H46" s="77">
        <f t="shared" si="10"/>
        <v>0.71394437055882976</v>
      </c>
      <c r="I46" s="77">
        <f t="shared" si="10"/>
        <v>0.70394780892882214</v>
      </c>
      <c r="J46" s="77">
        <f t="shared" si="10"/>
        <v>0.70938357206313851</v>
      </c>
      <c r="K46" s="77">
        <f t="shared" si="10"/>
        <v>0.69974159895664889</v>
      </c>
      <c r="L46" s="77">
        <f t="shared" si="10"/>
        <v>0.70678173972822411</v>
      </c>
      <c r="M46" s="77">
        <f t="shared" si="10"/>
        <v>0.69702474873157649</v>
      </c>
      <c r="N46" s="77">
        <f t="shared" si="10"/>
        <v>0.7076048947980248</v>
      </c>
      <c r="O46" s="77">
        <f t="shared" si="10"/>
        <v>0.7118156072902061</v>
      </c>
      <c r="P46" s="77">
        <f t="shared" si="10"/>
        <v>0.67301583539118437</v>
      </c>
      <c r="Q46" s="77">
        <f t="shared" si="10"/>
        <v>0.72765432147934728</v>
      </c>
    </row>
    <row r="47" spans="1:17" x14ac:dyDescent="0.25">
      <c r="A47" s="76" t="s">
        <v>83</v>
      </c>
      <c r="B47" s="75">
        <f t="shared" ref="B47:Q47" si="11">IF(B6=0,0,B6/B$5)</f>
        <v>0</v>
      </c>
      <c r="C47" s="75">
        <f t="shared" si="11"/>
        <v>0</v>
      </c>
      <c r="D47" s="75">
        <f t="shared" si="11"/>
        <v>0</v>
      </c>
      <c r="E47" s="75">
        <f t="shared" si="11"/>
        <v>0</v>
      </c>
      <c r="F47" s="75">
        <f t="shared" si="11"/>
        <v>0</v>
      </c>
      <c r="G47" s="75">
        <f t="shared" si="11"/>
        <v>0</v>
      </c>
      <c r="H47" s="75">
        <f t="shared" si="11"/>
        <v>0</v>
      </c>
      <c r="I47" s="75">
        <f t="shared" si="11"/>
        <v>0</v>
      </c>
      <c r="J47" s="75">
        <f t="shared" si="11"/>
        <v>0</v>
      </c>
      <c r="K47" s="75">
        <f t="shared" si="11"/>
        <v>0</v>
      </c>
      <c r="L47" s="75">
        <f t="shared" si="11"/>
        <v>0</v>
      </c>
      <c r="M47" s="75">
        <f t="shared" si="11"/>
        <v>0</v>
      </c>
      <c r="N47" s="75">
        <f t="shared" si="11"/>
        <v>0</v>
      </c>
      <c r="O47" s="75">
        <f t="shared" si="11"/>
        <v>0</v>
      </c>
      <c r="P47" s="75">
        <f t="shared" si="11"/>
        <v>0</v>
      </c>
      <c r="Q47" s="75">
        <f t="shared" si="11"/>
        <v>0</v>
      </c>
    </row>
    <row r="48" spans="1:17" x14ac:dyDescent="0.25">
      <c r="A48" s="76" t="s">
        <v>82</v>
      </c>
      <c r="B48" s="75">
        <f t="shared" ref="B48:Q48" si="12">IF(B7=0,0,B7/B$5)</f>
        <v>0</v>
      </c>
      <c r="C48" s="75">
        <f t="shared" si="12"/>
        <v>0</v>
      </c>
      <c r="D48" s="75">
        <f t="shared" si="12"/>
        <v>0</v>
      </c>
      <c r="E48" s="75">
        <f t="shared" si="12"/>
        <v>0</v>
      </c>
      <c r="F48" s="75">
        <f t="shared" si="12"/>
        <v>0</v>
      </c>
      <c r="G48" s="75">
        <f t="shared" si="12"/>
        <v>0</v>
      </c>
      <c r="H48" s="75">
        <f t="shared" si="12"/>
        <v>0</v>
      </c>
      <c r="I48" s="75">
        <f t="shared" si="12"/>
        <v>0</v>
      </c>
      <c r="J48" s="75">
        <f t="shared" si="12"/>
        <v>0</v>
      </c>
      <c r="K48" s="75">
        <f t="shared" si="12"/>
        <v>0</v>
      </c>
      <c r="L48" s="75">
        <f t="shared" si="12"/>
        <v>0</v>
      </c>
      <c r="M48" s="75">
        <f t="shared" si="12"/>
        <v>0</v>
      </c>
      <c r="N48" s="75">
        <f t="shared" si="12"/>
        <v>0</v>
      </c>
      <c r="O48" s="75">
        <f t="shared" si="12"/>
        <v>0</v>
      </c>
      <c r="P48" s="75">
        <f t="shared" si="12"/>
        <v>0</v>
      </c>
      <c r="Q48" s="75">
        <f t="shared" si="12"/>
        <v>0</v>
      </c>
    </row>
    <row r="49" spans="1:17" x14ac:dyDescent="0.25">
      <c r="A49" s="76" t="s">
        <v>81</v>
      </c>
      <c r="B49" s="75">
        <f t="shared" ref="B49:Q49" si="13">IF(B8=0,0,B8/B$5)</f>
        <v>0</v>
      </c>
      <c r="C49" s="75">
        <f t="shared" si="13"/>
        <v>0</v>
      </c>
      <c r="D49" s="75">
        <f t="shared" si="13"/>
        <v>0</v>
      </c>
      <c r="E49" s="75">
        <f t="shared" si="13"/>
        <v>0</v>
      </c>
      <c r="F49" s="75">
        <f t="shared" si="13"/>
        <v>0</v>
      </c>
      <c r="G49" s="75">
        <f t="shared" si="13"/>
        <v>0</v>
      </c>
      <c r="H49" s="75">
        <f t="shared" si="13"/>
        <v>0</v>
      </c>
      <c r="I49" s="75">
        <f t="shared" si="13"/>
        <v>0</v>
      </c>
      <c r="J49" s="75">
        <f t="shared" si="13"/>
        <v>0</v>
      </c>
      <c r="K49" s="75">
        <f t="shared" si="13"/>
        <v>0</v>
      </c>
      <c r="L49" s="75">
        <f t="shared" si="13"/>
        <v>0</v>
      </c>
      <c r="M49" s="75">
        <f t="shared" si="13"/>
        <v>0</v>
      </c>
      <c r="N49" s="75">
        <f t="shared" si="13"/>
        <v>0</v>
      </c>
      <c r="O49" s="75">
        <f t="shared" si="13"/>
        <v>0</v>
      </c>
      <c r="P49" s="75">
        <f t="shared" si="13"/>
        <v>0</v>
      </c>
      <c r="Q49" s="75">
        <f t="shared" si="13"/>
        <v>0</v>
      </c>
    </row>
    <row r="50" spans="1:17" x14ac:dyDescent="0.25">
      <c r="A50" s="76" t="s">
        <v>80</v>
      </c>
      <c r="B50" s="75">
        <f t="shared" ref="B50:Q50" si="14">IF(B9=0,0,B9/B$5)</f>
        <v>0</v>
      </c>
      <c r="C50" s="75">
        <f t="shared" si="14"/>
        <v>0</v>
      </c>
      <c r="D50" s="75">
        <f t="shared" si="14"/>
        <v>0</v>
      </c>
      <c r="E50" s="75">
        <f t="shared" si="14"/>
        <v>0</v>
      </c>
      <c r="F50" s="75">
        <f t="shared" si="14"/>
        <v>0</v>
      </c>
      <c r="G50" s="75">
        <f t="shared" si="14"/>
        <v>0</v>
      </c>
      <c r="H50" s="75">
        <f t="shared" si="14"/>
        <v>0</v>
      </c>
      <c r="I50" s="75">
        <f t="shared" si="14"/>
        <v>0</v>
      </c>
      <c r="J50" s="75">
        <f t="shared" si="14"/>
        <v>0</v>
      </c>
      <c r="K50" s="75">
        <f t="shared" si="14"/>
        <v>0</v>
      </c>
      <c r="L50" s="75">
        <f t="shared" si="14"/>
        <v>0</v>
      </c>
      <c r="M50" s="75">
        <f t="shared" si="14"/>
        <v>0</v>
      </c>
      <c r="N50" s="75">
        <f t="shared" si="14"/>
        <v>0</v>
      </c>
      <c r="O50" s="75">
        <f t="shared" si="14"/>
        <v>0</v>
      </c>
      <c r="P50" s="75">
        <f t="shared" si="14"/>
        <v>0</v>
      </c>
      <c r="Q50" s="75">
        <f t="shared" si="14"/>
        <v>0</v>
      </c>
    </row>
    <row r="51" spans="1:17" x14ac:dyDescent="0.25">
      <c r="A51" s="76" t="s">
        <v>79</v>
      </c>
      <c r="B51" s="75">
        <f t="shared" ref="B51:Q51" si="15">IF(B10=0,0,B10/B$5)</f>
        <v>9.3317439741112795E-3</v>
      </c>
      <c r="C51" s="75">
        <f t="shared" si="15"/>
        <v>9.9252440330880355E-3</v>
      </c>
      <c r="D51" s="75">
        <f t="shared" si="15"/>
        <v>1.011526628146172E-2</v>
      </c>
      <c r="E51" s="75">
        <f t="shared" si="15"/>
        <v>1.0150016478450491E-2</v>
      </c>
      <c r="F51" s="75">
        <f t="shared" si="15"/>
        <v>9.9121507051174139E-3</v>
      </c>
      <c r="G51" s="75">
        <f t="shared" si="15"/>
        <v>7.3458988677588292E-3</v>
      </c>
      <c r="H51" s="75">
        <f t="shared" si="15"/>
        <v>7.2358224944270031E-3</v>
      </c>
      <c r="I51" s="75">
        <f t="shared" si="15"/>
        <v>6.8362850645597301E-3</v>
      </c>
      <c r="J51" s="75">
        <f t="shared" si="15"/>
        <v>7.2276348504237949E-3</v>
      </c>
      <c r="K51" s="75">
        <f t="shared" si="15"/>
        <v>6.3248332787359416E-3</v>
      </c>
      <c r="L51" s="75">
        <f t="shared" si="15"/>
        <v>6.3522915086910766E-3</v>
      </c>
      <c r="M51" s="75">
        <f t="shared" si="15"/>
        <v>6.033686877519367E-3</v>
      </c>
      <c r="N51" s="75">
        <f t="shared" si="15"/>
        <v>6.2990443169835889E-3</v>
      </c>
      <c r="O51" s="75">
        <f t="shared" si="15"/>
        <v>7.3862216755345607E-3</v>
      </c>
      <c r="P51" s="75">
        <f t="shared" si="15"/>
        <v>7.1879163452109483E-3</v>
      </c>
      <c r="Q51" s="75">
        <f t="shared" si="15"/>
        <v>7.5388281233101633E-3</v>
      </c>
    </row>
    <row r="52" spans="1:17" x14ac:dyDescent="0.25">
      <c r="A52" s="74" t="str">
        <f>$A$15</f>
        <v>Steam processes</v>
      </c>
      <c r="B52" s="73">
        <f t="shared" ref="B52:Q52" si="16">IF(B15=0,0,B15/B$5)</f>
        <v>0.22840184913362316</v>
      </c>
      <c r="C52" s="73">
        <f t="shared" si="16"/>
        <v>0.23544541662138702</v>
      </c>
      <c r="D52" s="73">
        <f t="shared" si="16"/>
        <v>0.22545693288533925</v>
      </c>
      <c r="E52" s="73">
        <f t="shared" si="16"/>
        <v>0.23068303217260383</v>
      </c>
      <c r="F52" s="73">
        <f t="shared" si="16"/>
        <v>0.22268181567490178</v>
      </c>
      <c r="G52" s="73">
        <f t="shared" si="16"/>
        <v>0.19714472610802461</v>
      </c>
      <c r="H52" s="73">
        <f t="shared" si="16"/>
        <v>0.2031903861509074</v>
      </c>
      <c r="I52" s="73">
        <f t="shared" si="16"/>
        <v>0.19826022854839961</v>
      </c>
      <c r="J52" s="73">
        <f t="shared" si="16"/>
        <v>0.20697984980656456</v>
      </c>
      <c r="K52" s="73">
        <f t="shared" si="16"/>
        <v>0.2148825471500275</v>
      </c>
      <c r="L52" s="73">
        <f t="shared" si="16"/>
        <v>0.20972233725400799</v>
      </c>
      <c r="M52" s="73">
        <f t="shared" si="16"/>
        <v>0.20632603363448379</v>
      </c>
      <c r="N52" s="73">
        <f t="shared" si="16"/>
        <v>0.21349730522438323</v>
      </c>
      <c r="O52" s="73">
        <f t="shared" si="16"/>
        <v>0.23026595138326936</v>
      </c>
      <c r="P52" s="73">
        <f t="shared" si="16"/>
        <v>0.20255254810735254</v>
      </c>
      <c r="Q52" s="73">
        <f t="shared" si="16"/>
        <v>0.21374313565205111</v>
      </c>
    </row>
    <row r="53" spans="1:17" x14ac:dyDescent="0.25">
      <c r="A53" s="72" t="str">
        <f>$A$26</f>
        <v>Other energy use related</v>
      </c>
      <c r="B53" s="71">
        <f t="shared" ref="B53:Q53" si="17">IF(B26=0,0,B26/B$5)</f>
        <v>0.49493608630982011</v>
      </c>
      <c r="C53" s="71">
        <f t="shared" si="17"/>
        <v>0.49692997094561125</v>
      </c>
      <c r="D53" s="71">
        <f t="shared" si="17"/>
        <v>0.50970113186679733</v>
      </c>
      <c r="E53" s="71">
        <f t="shared" si="17"/>
        <v>0.502944037592157</v>
      </c>
      <c r="F53" s="71">
        <f t="shared" si="17"/>
        <v>0.49639033731573667</v>
      </c>
      <c r="G53" s="71">
        <f t="shared" si="17"/>
        <v>0.5061729551474331</v>
      </c>
      <c r="H53" s="71">
        <f t="shared" si="17"/>
        <v>0.50351816191349541</v>
      </c>
      <c r="I53" s="71">
        <f t="shared" si="17"/>
        <v>0.49885129531586281</v>
      </c>
      <c r="J53" s="71">
        <f t="shared" si="17"/>
        <v>0.49517608740615016</v>
      </c>
      <c r="K53" s="71">
        <f t="shared" si="17"/>
        <v>0.47853421852788541</v>
      </c>
      <c r="L53" s="71">
        <f t="shared" si="17"/>
        <v>0.490707110965525</v>
      </c>
      <c r="M53" s="71">
        <f t="shared" si="17"/>
        <v>0.48466502821957336</v>
      </c>
      <c r="N53" s="71">
        <f t="shared" si="17"/>
        <v>0.48780854525665795</v>
      </c>
      <c r="O53" s="71">
        <f t="shared" si="17"/>
        <v>0.47416343423140217</v>
      </c>
      <c r="P53" s="71">
        <f t="shared" si="17"/>
        <v>0.46327537093862081</v>
      </c>
      <c r="Q53" s="71">
        <f t="shared" si="17"/>
        <v>0.50637235770398603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fitToPage="1"/>
  </sheetPr>
  <dimension ref="A1:Q6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SUM(B4:B5)</f>
        <v>6408.3624266751149</v>
      </c>
      <c r="C3" s="46">
        <f t="shared" ref="C3:Q3" si="0">SUM(C4:C5)</f>
        <v>5589.0049641008</v>
      </c>
      <c r="D3" s="46">
        <f t="shared" si="0"/>
        <v>4944.2655017503484</v>
      </c>
      <c r="E3" s="46">
        <f t="shared" si="0"/>
        <v>4540.1416235883071</v>
      </c>
      <c r="F3" s="46">
        <f t="shared" si="0"/>
        <v>5214.5750966511177</v>
      </c>
      <c r="G3" s="46">
        <f t="shared" si="0"/>
        <v>5363.9253506569148</v>
      </c>
      <c r="H3" s="46">
        <f t="shared" si="0"/>
        <v>5097.0285962709313</v>
      </c>
      <c r="I3" s="46">
        <f t="shared" si="0"/>
        <v>5763.4849740710597</v>
      </c>
      <c r="J3" s="46">
        <f t="shared" si="0"/>
        <v>5866.0891884413268</v>
      </c>
      <c r="K3" s="46">
        <f t="shared" si="0"/>
        <v>4035.6129174634293</v>
      </c>
      <c r="L3" s="46">
        <f t="shared" si="0"/>
        <v>3692.5532787170737</v>
      </c>
      <c r="M3" s="46">
        <f t="shared" si="0"/>
        <v>4497.5236842822624</v>
      </c>
      <c r="N3" s="46">
        <f t="shared" si="0"/>
        <v>3189.8465908222324</v>
      </c>
      <c r="O3" s="46">
        <f t="shared" si="0"/>
        <v>3322.7191899871355</v>
      </c>
      <c r="P3" s="46">
        <f t="shared" si="0"/>
        <v>2955.3787791614609</v>
      </c>
      <c r="Q3" s="46">
        <f t="shared" si="0"/>
        <v>2937.7138661522031</v>
      </c>
    </row>
    <row r="4" spans="1:17" x14ac:dyDescent="0.25">
      <c r="A4" s="110" t="s">
        <v>46</v>
      </c>
      <c r="B4" s="120">
        <v>4044.1733455887343</v>
      </c>
      <c r="C4" s="120">
        <v>3407.8469613021311</v>
      </c>
      <c r="D4" s="120">
        <v>3202.4701802994909</v>
      </c>
      <c r="E4" s="120">
        <v>2924.4722942861063</v>
      </c>
      <c r="F4" s="120">
        <v>3389.3186610724861</v>
      </c>
      <c r="G4" s="120">
        <v>3538.952295341046</v>
      </c>
      <c r="H4" s="120">
        <v>3325.0304531470347</v>
      </c>
      <c r="I4" s="120">
        <v>3730.0699596974114</v>
      </c>
      <c r="J4" s="120">
        <v>3693.8874051667426</v>
      </c>
      <c r="K4" s="120">
        <v>2548.3311043145532</v>
      </c>
      <c r="L4" s="120">
        <v>2483.5938159600178</v>
      </c>
      <c r="M4" s="120">
        <v>2906.0267203039234</v>
      </c>
      <c r="N4" s="120">
        <v>2066.7829762910928</v>
      </c>
      <c r="O4" s="120">
        <v>2283.0492808226491</v>
      </c>
      <c r="P4" s="120">
        <v>2063.7236117075067</v>
      </c>
      <c r="Q4" s="120">
        <v>2038.0473006562852</v>
      </c>
    </row>
    <row r="5" spans="1:17" x14ac:dyDescent="0.25">
      <c r="A5" s="108" t="s">
        <v>45</v>
      </c>
      <c r="B5" s="118">
        <v>2364.1890810863806</v>
      </c>
      <c r="C5" s="118">
        <v>2181.1580027986688</v>
      </c>
      <c r="D5" s="118">
        <v>1741.7953214508575</v>
      </c>
      <c r="E5" s="118">
        <v>1615.6693293022008</v>
      </c>
      <c r="F5" s="118">
        <v>1825.2564355786317</v>
      </c>
      <c r="G5" s="118">
        <v>1824.9730553158688</v>
      </c>
      <c r="H5" s="118">
        <v>1771.9981431238966</v>
      </c>
      <c r="I5" s="118">
        <v>2033.4150143736483</v>
      </c>
      <c r="J5" s="118">
        <v>2172.2017832745842</v>
      </c>
      <c r="K5" s="118">
        <v>1487.2818131488762</v>
      </c>
      <c r="L5" s="118">
        <v>1208.9594627570559</v>
      </c>
      <c r="M5" s="118">
        <v>1591.496963978339</v>
      </c>
      <c r="N5" s="118">
        <v>1123.0636145311396</v>
      </c>
      <c r="O5" s="118">
        <v>1039.6699091644864</v>
      </c>
      <c r="P5" s="118">
        <v>891.65516745395416</v>
      </c>
      <c r="Q5" s="118">
        <v>899.66656549591789</v>
      </c>
    </row>
    <row r="6" spans="1:17" x14ac:dyDescent="0.25">
      <c r="A6" s="123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</row>
    <row r="7" spans="1:17" x14ac:dyDescent="0.25">
      <c r="A7" s="31" t="s">
        <v>111</v>
      </c>
      <c r="B7" s="46">
        <f>SUM(B8:B9)</f>
        <v>20954</v>
      </c>
      <c r="C7" s="46">
        <f t="shared" ref="C7:Q7" si="1">SUM(C8:C9)</f>
        <v>19343</v>
      </c>
      <c r="D7" s="46">
        <f t="shared" si="1"/>
        <v>20258</v>
      </c>
      <c r="E7" s="46">
        <f t="shared" si="1"/>
        <v>19758</v>
      </c>
      <c r="F7" s="46">
        <f t="shared" si="1"/>
        <v>20770</v>
      </c>
      <c r="G7" s="46">
        <f t="shared" si="1"/>
        <v>19481</v>
      </c>
      <c r="H7" s="46">
        <f t="shared" si="1"/>
        <v>19852</v>
      </c>
      <c r="I7" s="46">
        <f t="shared" si="1"/>
        <v>19250</v>
      </c>
      <c r="J7" s="46">
        <f t="shared" si="1"/>
        <v>17879</v>
      </c>
      <c r="K7" s="46">
        <f t="shared" si="1"/>
        <v>12840</v>
      </c>
      <c r="L7" s="46">
        <f t="shared" si="1"/>
        <v>15414</v>
      </c>
      <c r="M7" s="46">
        <f t="shared" si="1"/>
        <v>15780</v>
      </c>
      <c r="N7" s="46">
        <f t="shared" si="1"/>
        <v>15609</v>
      </c>
      <c r="O7" s="46">
        <f t="shared" si="1"/>
        <v>15685</v>
      </c>
      <c r="P7" s="46">
        <f t="shared" si="1"/>
        <v>16143</v>
      </c>
      <c r="Q7" s="46">
        <f t="shared" si="1"/>
        <v>14984.133</v>
      </c>
    </row>
    <row r="8" spans="1:17" x14ac:dyDescent="0.25">
      <c r="A8" s="110" t="s">
        <v>46</v>
      </c>
      <c r="B8" s="120">
        <v>12511</v>
      </c>
      <c r="C8" s="120">
        <v>11112</v>
      </c>
      <c r="D8" s="120">
        <v>12382</v>
      </c>
      <c r="E8" s="120">
        <v>11988</v>
      </c>
      <c r="F8" s="120">
        <v>12751</v>
      </c>
      <c r="G8" s="120">
        <v>12181</v>
      </c>
      <c r="H8" s="120">
        <v>12242</v>
      </c>
      <c r="I8" s="120">
        <v>11808</v>
      </c>
      <c r="J8" s="120">
        <v>10666</v>
      </c>
      <c r="K8" s="120">
        <v>7676</v>
      </c>
      <c r="L8" s="120">
        <v>9813</v>
      </c>
      <c r="M8" s="120">
        <v>9652</v>
      </c>
      <c r="N8" s="120">
        <v>9507</v>
      </c>
      <c r="O8" s="120">
        <v>10194</v>
      </c>
      <c r="P8" s="120">
        <v>10645</v>
      </c>
      <c r="Q8" s="120">
        <v>9825.1329999999998</v>
      </c>
    </row>
    <row r="9" spans="1:17" x14ac:dyDescent="0.25">
      <c r="A9" s="108" t="s">
        <v>45</v>
      </c>
      <c r="B9" s="118">
        <v>8443</v>
      </c>
      <c r="C9" s="118">
        <v>8231</v>
      </c>
      <c r="D9" s="118">
        <v>7876</v>
      </c>
      <c r="E9" s="118">
        <v>7770</v>
      </c>
      <c r="F9" s="118">
        <v>8019</v>
      </c>
      <c r="G9" s="118">
        <v>7300</v>
      </c>
      <c r="H9" s="118">
        <v>7610</v>
      </c>
      <c r="I9" s="118">
        <v>7442</v>
      </c>
      <c r="J9" s="118">
        <v>7213</v>
      </c>
      <c r="K9" s="118">
        <v>5164</v>
      </c>
      <c r="L9" s="118">
        <v>5601</v>
      </c>
      <c r="M9" s="118">
        <v>6128</v>
      </c>
      <c r="N9" s="118">
        <v>6102</v>
      </c>
      <c r="O9" s="118">
        <v>5491</v>
      </c>
      <c r="P9" s="118">
        <v>5498</v>
      </c>
      <c r="Q9" s="118">
        <v>5159</v>
      </c>
    </row>
    <row r="10" spans="1:17" x14ac:dyDescent="0.25">
      <c r="A10" s="123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</row>
    <row r="11" spans="1:17" x14ac:dyDescent="0.25">
      <c r="A11" s="31" t="s">
        <v>110</v>
      </c>
      <c r="B11" s="46">
        <f t="shared" ref="B11:Q11" si="2">SUM(B12:B13)</f>
        <v>22571.57894736842</v>
      </c>
      <c r="C11" s="46">
        <f t="shared" si="2"/>
        <v>21427.621546749848</v>
      </c>
      <c r="D11" s="46">
        <f t="shared" si="2"/>
        <v>22571.578947368424</v>
      </c>
      <c r="E11" s="46">
        <f t="shared" si="2"/>
        <v>22571.57894736842</v>
      </c>
      <c r="F11" s="46">
        <f t="shared" si="2"/>
        <v>22571.57894736842</v>
      </c>
      <c r="G11" s="46">
        <f t="shared" si="2"/>
        <v>22571.57894736842</v>
      </c>
      <c r="H11" s="46">
        <f t="shared" si="2"/>
        <v>21822.078188714728</v>
      </c>
      <c r="I11" s="46">
        <f t="shared" si="2"/>
        <v>21822.078188714728</v>
      </c>
      <c r="J11" s="46">
        <f t="shared" si="2"/>
        <v>21822.078188714728</v>
      </c>
      <c r="K11" s="46">
        <f t="shared" si="2"/>
        <v>19928.620029442463</v>
      </c>
      <c r="L11" s="46">
        <f t="shared" si="2"/>
        <v>19928.620029442463</v>
      </c>
      <c r="M11" s="46">
        <f t="shared" si="2"/>
        <v>19928.620029442463</v>
      </c>
      <c r="N11" s="46">
        <f t="shared" si="2"/>
        <v>19179.119270788768</v>
      </c>
      <c r="O11" s="46">
        <f t="shared" si="2"/>
        <v>18035.161870170199</v>
      </c>
      <c r="P11" s="46">
        <f t="shared" si="2"/>
        <v>18035.161870170199</v>
      </c>
      <c r="Q11" s="46">
        <f t="shared" si="2"/>
        <v>17285.661111516507</v>
      </c>
    </row>
    <row r="12" spans="1:17" x14ac:dyDescent="0.25">
      <c r="A12" s="110" t="s">
        <v>46</v>
      </c>
      <c r="B12" s="120">
        <v>13684.21052631579</v>
      </c>
      <c r="C12" s="120">
        <v>12540.253125697218</v>
      </c>
      <c r="D12" s="120">
        <v>13684.210526315792</v>
      </c>
      <c r="E12" s="120">
        <v>13684.21052631579</v>
      </c>
      <c r="F12" s="120">
        <v>13684.21052631579</v>
      </c>
      <c r="G12" s="120">
        <v>13684.21052631579</v>
      </c>
      <c r="H12" s="120">
        <v>13684.21052631579</v>
      </c>
      <c r="I12" s="120">
        <v>13684.21052631579</v>
      </c>
      <c r="J12" s="120">
        <v>13684.21052631579</v>
      </c>
      <c r="K12" s="120">
        <v>12540.253125697218</v>
      </c>
      <c r="L12" s="120">
        <v>12540.253125697218</v>
      </c>
      <c r="M12" s="120">
        <v>12540.253125697218</v>
      </c>
      <c r="N12" s="120">
        <v>12540.253125697218</v>
      </c>
      <c r="O12" s="120">
        <v>11396.295725078646</v>
      </c>
      <c r="P12" s="120">
        <v>11396.295725078646</v>
      </c>
      <c r="Q12" s="120">
        <v>11396.295725078646</v>
      </c>
    </row>
    <row r="13" spans="1:17" x14ac:dyDescent="0.25">
      <c r="A13" s="108" t="s">
        <v>45</v>
      </c>
      <c r="B13" s="118">
        <v>8887.3684210526317</v>
      </c>
      <c r="C13" s="118">
        <v>8887.3684210526317</v>
      </c>
      <c r="D13" s="118">
        <v>8887.3684210526317</v>
      </c>
      <c r="E13" s="118">
        <v>8887.3684210526317</v>
      </c>
      <c r="F13" s="118">
        <v>8887.3684210526317</v>
      </c>
      <c r="G13" s="118">
        <v>8887.3684210526317</v>
      </c>
      <c r="H13" s="118">
        <v>8137.8676623989377</v>
      </c>
      <c r="I13" s="118">
        <v>8137.8676623989386</v>
      </c>
      <c r="J13" s="118">
        <v>8137.8676623989386</v>
      </c>
      <c r="K13" s="118">
        <v>7388.3669037452455</v>
      </c>
      <c r="L13" s="118">
        <v>7388.3669037452455</v>
      </c>
      <c r="M13" s="118">
        <v>7388.3669037452455</v>
      </c>
      <c r="N13" s="118">
        <v>6638.8661450915515</v>
      </c>
      <c r="O13" s="118">
        <v>6638.8661450915524</v>
      </c>
      <c r="P13" s="118">
        <v>6638.8661450915524</v>
      </c>
      <c r="Q13" s="118">
        <v>5889.3653864378593</v>
      </c>
    </row>
    <row r="14" spans="1:17" x14ac:dyDescent="0.25">
      <c r="A14" s="124" t="s">
        <v>109</v>
      </c>
      <c r="B14" s="38"/>
      <c r="C14" s="38">
        <f t="shared" ref="C14:Q14" si="3">SUM(C15:C16)</f>
        <v>0</v>
      </c>
      <c r="D14" s="38">
        <f t="shared" si="3"/>
        <v>1143.957400618574</v>
      </c>
      <c r="E14" s="38">
        <f t="shared" si="3"/>
        <v>749.50075865369297</v>
      </c>
      <c r="F14" s="38">
        <f t="shared" si="3"/>
        <v>0</v>
      </c>
      <c r="G14" s="38">
        <f t="shared" si="3"/>
        <v>1143.9574006185728</v>
      </c>
      <c r="H14" s="38">
        <f t="shared" si="3"/>
        <v>0</v>
      </c>
      <c r="I14" s="38">
        <f t="shared" si="3"/>
        <v>9.0949470177292824E-13</v>
      </c>
      <c r="J14" s="38">
        <f t="shared" si="3"/>
        <v>0</v>
      </c>
      <c r="K14" s="38">
        <f t="shared" si="3"/>
        <v>0</v>
      </c>
      <c r="L14" s="38">
        <f t="shared" si="3"/>
        <v>0</v>
      </c>
      <c r="M14" s="38">
        <f t="shared" si="3"/>
        <v>0</v>
      </c>
      <c r="N14" s="38">
        <f t="shared" si="3"/>
        <v>0</v>
      </c>
      <c r="O14" s="38">
        <f t="shared" si="3"/>
        <v>9.0949470177292824E-13</v>
      </c>
      <c r="P14" s="38">
        <f t="shared" si="3"/>
        <v>0</v>
      </c>
      <c r="Q14" s="38">
        <f t="shared" si="3"/>
        <v>0</v>
      </c>
    </row>
    <row r="15" spans="1:17" x14ac:dyDescent="0.25">
      <c r="A15" s="121" t="s">
        <v>46</v>
      </c>
      <c r="B15" s="120"/>
      <c r="C15" s="120">
        <v>0</v>
      </c>
      <c r="D15" s="120">
        <v>1143.957400618574</v>
      </c>
      <c r="E15" s="120">
        <v>0</v>
      </c>
      <c r="F15" s="120">
        <v>0</v>
      </c>
      <c r="G15" s="120">
        <v>1143.9574006185728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</row>
    <row r="16" spans="1:17" x14ac:dyDescent="0.25">
      <c r="A16" s="119" t="s">
        <v>45</v>
      </c>
      <c r="B16" s="118"/>
      <c r="C16" s="118">
        <v>0</v>
      </c>
      <c r="D16" s="118">
        <v>0</v>
      </c>
      <c r="E16" s="118">
        <v>749.50075865369297</v>
      </c>
      <c r="F16" s="118">
        <v>0</v>
      </c>
      <c r="G16" s="118">
        <v>0</v>
      </c>
      <c r="H16" s="118">
        <v>0</v>
      </c>
      <c r="I16" s="118">
        <v>9.0949470177292824E-13</v>
      </c>
      <c r="J16" s="118">
        <v>0</v>
      </c>
      <c r="K16" s="118">
        <v>0</v>
      </c>
      <c r="L16" s="118">
        <v>0</v>
      </c>
      <c r="M16" s="118">
        <v>0</v>
      </c>
      <c r="N16" s="118">
        <v>0</v>
      </c>
      <c r="O16" s="118">
        <v>9.0949470177292824E-13</v>
      </c>
      <c r="P16" s="118">
        <v>0</v>
      </c>
      <c r="Q16" s="118">
        <v>0</v>
      </c>
    </row>
    <row r="17" spans="1:17" x14ac:dyDescent="0.25">
      <c r="A17" s="124" t="s">
        <v>108</v>
      </c>
      <c r="B17" s="38"/>
      <c r="C17" s="38">
        <f t="shared" ref="C17:Q17" si="4">SUM(C18:C19)</f>
        <v>1143.9574006185721</v>
      </c>
      <c r="D17" s="38">
        <f t="shared" si="4"/>
        <v>0</v>
      </c>
      <c r="E17" s="38">
        <f t="shared" si="4"/>
        <v>749.50075865369217</v>
      </c>
      <c r="F17" s="38">
        <f t="shared" si="4"/>
        <v>0</v>
      </c>
      <c r="G17" s="38">
        <f t="shared" si="4"/>
        <v>1143.9574006185721</v>
      </c>
      <c r="H17" s="38">
        <f t="shared" si="4"/>
        <v>749.50075865369399</v>
      </c>
      <c r="I17" s="38">
        <f t="shared" si="4"/>
        <v>0</v>
      </c>
      <c r="J17" s="38">
        <f t="shared" si="4"/>
        <v>0</v>
      </c>
      <c r="K17" s="38">
        <f t="shared" si="4"/>
        <v>1893.4581592722652</v>
      </c>
      <c r="L17" s="38">
        <f t="shared" si="4"/>
        <v>0</v>
      </c>
      <c r="M17" s="38">
        <f t="shared" si="4"/>
        <v>0</v>
      </c>
      <c r="N17" s="38">
        <f t="shared" si="4"/>
        <v>749.50075865369399</v>
      </c>
      <c r="O17" s="38">
        <f t="shared" si="4"/>
        <v>1143.9574006185721</v>
      </c>
      <c r="P17" s="38">
        <f t="shared" si="4"/>
        <v>0</v>
      </c>
      <c r="Q17" s="38">
        <f t="shared" si="4"/>
        <v>749.50075865369308</v>
      </c>
    </row>
    <row r="18" spans="1:17" x14ac:dyDescent="0.25">
      <c r="A18" s="121" t="s">
        <v>46</v>
      </c>
      <c r="B18" s="120"/>
      <c r="C18" s="120">
        <f>B12+C15-C12</f>
        <v>1143.9574006185721</v>
      </c>
      <c r="D18" s="120">
        <f t="shared" ref="D18:Q19" si="5">C12+D15-D12</f>
        <v>0</v>
      </c>
      <c r="E18" s="120">
        <f t="shared" si="5"/>
        <v>0</v>
      </c>
      <c r="F18" s="120">
        <f t="shared" si="5"/>
        <v>0</v>
      </c>
      <c r="G18" s="120">
        <f t="shared" si="5"/>
        <v>1143.9574006185721</v>
      </c>
      <c r="H18" s="120">
        <f t="shared" si="5"/>
        <v>0</v>
      </c>
      <c r="I18" s="120">
        <f t="shared" si="5"/>
        <v>0</v>
      </c>
      <c r="J18" s="120">
        <f t="shared" si="5"/>
        <v>0</v>
      </c>
      <c r="K18" s="120">
        <f t="shared" si="5"/>
        <v>1143.9574006185721</v>
      </c>
      <c r="L18" s="120">
        <f t="shared" si="5"/>
        <v>0</v>
      </c>
      <c r="M18" s="120">
        <f t="shared" si="5"/>
        <v>0</v>
      </c>
      <c r="N18" s="120">
        <f t="shared" si="5"/>
        <v>0</v>
      </c>
      <c r="O18" s="120">
        <f t="shared" si="5"/>
        <v>1143.9574006185721</v>
      </c>
      <c r="P18" s="120">
        <f t="shared" si="5"/>
        <v>0</v>
      </c>
      <c r="Q18" s="120">
        <f t="shared" si="5"/>
        <v>0</v>
      </c>
    </row>
    <row r="19" spans="1:17" x14ac:dyDescent="0.25">
      <c r="A19" s="119" t="s">
        <v>45</v>
      </c>
      <c r="B19" s="118"/>
      <c r="C19" s="118">
        <f>B13+C16-C13</f>
        <v>0</v>
      </c>
      <c r="D19" s="118">
        <f t="shared" si="5"/>
        <v>0</v>
      </c>
      <c r="E19" s="118">
        <f t="shared" si="5"/>
        <v>749.50075865369217</v>
      </c>
      <c r="F19" s="118">
        <f t="shared" si="5"/>
        <v>0</v>
      </c>
      <c r="G19" s="118">
        <f t="shared" si="5"/>
        <v>0</v>
      </c>
      <c r="H19" s="118">
        <f t="shared" si="5"/>
        <v>749.50075865369399</v>
      </c>
      <c r="I19" s="118">
        <f t="shared" si="5"/>
        <v>0</v>
      </c>
      <c r="J19" s="118">
        <f t="shared" si="5"/>
        <v>0</v>
      </c>
      <c r="K19" s="118">
        <f t="shared" si="5"/>
        <v>749.50075865369308</v>
      </c>
      <c r="L19" s="118">
        <f t="shared" si="5"/>
        <v>0</v>
      </c>
      <c r="M19" s="118">
        <f t="shared" si="5"/>
        <v>0</v>
      </c>
      <c r="N19" s="118">
        <f t="shared" si="5"/>
        <v>749.50075865369399</v>
      </c>
      <c r="O19" s="118">
        <f t="shared" si="5"/>
        <v>0</v>
      </c>
      <c r="P19" s="118">
        <f t="shared" si="5"/>
        <v>0</v>
      </c>
      <c r="Q19" s="118">
        <f t="shared" si="5"/>
        <v>749.50075865369308</v>
      </c>
    </row>
    <row r="20" spans="1:17" x14ac:dyDescent="0.25">
      <c r="A20" s="31" t="s">
        <v>107</v>
      </c>
      <c r="B20" s="46">
        <f t="shared" ref="B20:Q20" si="6">SUM(B21:B22)</f>
        <v>1617.5789473684217</v>
      </c>
      <c r="C20" s="46">
        <f t="shared" si="6"/>
        <v>2084.6215467498496</v>
      </c>
      <c r="D20" s="46">
        <f t="shared" si="6"/>
        <v>2313.5789473684235</v>
      </c>
      <c r="E20" s="46">
        <f t="shared" si="6"/>
        <v>2813.5789473684217</v>
      </c>
      <c r="F20" s="46">
        <f t="shared" si="6"/>
        <v>1801.5789473684217</v>
      </c>
      <c r="G20" s="46">
        <f t="shared" si="6"/>
        <v>3090.5789473684217</v>
      </c>
      <c r="H20" s="46">
        <f t="shared" si="6"/>
        <v>1970.0781887147277</v>
      </c>
      <c r="I20" s="46">
        <f t="shared" si="6"/>
        <v>2572.0781887147286</v>
      </c>
      <c r="J20" s="46">
        <f t="shared" si="6"/>
        <v>3943.0781887147286</v>
      </c>
      <c r="K20" s="46">
        <f t="shared" si="6"/>
        <v>7088.6200294424634</v>
      </c>
      <c r="L20" s="46">
        <f t="shared" si="6"/>
        <v>4514.6200294424634</v>
      </c>
      <c r="M20" s="46">
        <f t="shared" si="6"/>
        <v>4148.6200294424634</v>
      </c>
      <c r="N20" s="46">
        <f t="shared" si="6"/>
        <v>3570.1192707887694</v>
      </c>
      <c r="O20" s="46">
        <f t="shared" si="6"/>
        <v>2350.1618701701982</v>
      </c>
      <c r="P20" s="46">
        <f t="shared" si="6"/>
        <v>1892.1618701701982</v>
      </c>
      <c r="Q20" s="46">
        <f t="shared" si="6"/>
        <v>2301.5281115165053</v>
      </c>
    </row>
    <row r="21" spans="1:17" x14ac:dyDescent="0.25">
      <c r="A21" s="110" t="s">
        <v>46</v>
      </c>
      <c r="B21" s="120">
        <f>B12-B8</f>
        <v>1173.21052631579</v>
      </c>
      <c r="C21" s="120">
        <f t="shared" ref="C21:Q21" si="7">C12-C8</f>
        <v>1428.2531256972179</v>
      </c>
      <c r="D21" s="120">
        <f t="shared" si="7"/>
        <v>1302.2105263157919</v>
      </c>
      <c r="E21" s="120">
        <f t="shared" si="7"/>
        <v>1696.21052631579</v>
      </c>
      <c r="F21" s="120">
        <f t="shared" si="7"/>
        <v>933.21052631579005</v>
      </c>
      <c r="G21" s="120">
        <f t="shared" si="7"/>
        <v>1503.21052631579</v>
      </c>
      <c r="H21" s="120">
        <f t="shared" si="7"/>
        <v>1442.21052631579</v>
      </c>
      <c r="I21" s="120">
        <f t="shared" si="7"/>
        <v>1876.21052631579</v>
      </c>
      <c r="J21" s="120">
        <f t="shared" si="7"/>
        <v>3018.21052631579</v>
      </c>
      <c r="K21" s="120">
        <f t="shared" si="7"/>
        <v>4864.2531256972179</v>
      </c>
      <c r="L21" s="120">
        <f t="shared" si="7"/>
        <v>2727.2531256972179</v>
      </c>
      <c r="M21" s="120">
        <f t="shared" si="7"/>
        <v>2888.2531256972179</v>
      </c>
      <c r="N21" s="120">
        <f t="shared" si="7"/>
        <v>3033.2531256972179</v>
      </c>
      <c r="O21" s="120">
        <f t="shared" si="7"/>
        <v>1202.2957250786458</v>
      </c>
      <c r="P21" s="120">
        <f t="shared" si="7"/>
        <v>751.29572507864577</v>
      </c>
      <c r="Q21" s="120">
        <f t="shared" si="7"/>
        <v>1571.162725078646</v>
      </c>
    </row>
    <row r="22" spans="1:17" x14ac:dyDescent="0.25">
      <c r="A22" s="108" t="s">
        <v>45</v>
      </c>
      <c r="B22" s="118">
        <f>B13-B9</f>
        <v>444.36842105263167</v>
      </c>
      <c r="C22" s="118">
        <f t="shared" ref="C22:Q22" si="8">C13-C9</f>
        <v>656.36842105263167</v>
      </c>
      <c r="D22" s="118">
        <f t="shared" si="8"/>
        <v>1011.3684210526317</v>
      </c>
      <c r="E22" s="118">
        <f t="shared" si="8"/>
        <v>1117.3684210526317</v>
      </c>
      <c r="F22" s="118">
        <f t="shared" si="8"/>
        <v>868.36842105263167</v>
      </c>
      <c r="G22" s="118">
        <f t="shared" si="8"/>
        <v>1587.3684210526317</v>
      </c>
      <c r="H22" s="118">
        <f t="shared" si="8"/>
        <v>527.86766239893768</v>
      </c>
      <c r="I22" s="118">
        <f t="shared" si="8"/>
        <v>695.86766239893859</v>
      </c>
      <c r="J22" s="118">
        <f t="shared" si="8"/>
        <v>924.86766239893859</v>
      </c>
      <c r="K22" s="118">
        <f t="shared" si="8"/>
        <v>2224.3669037452455</v>
      </c>
      <c r="L22" s="118">
        <f t="shared" si="8"/>
        <v>1787.3669037452455</v>
      </c>
      <c r="M22" s="118">
        <f t="shared" si="8"/>
        <v>1260.3669037452455</v>
      </c>
      <c r="N22" s="118">
        <f t="shared" si="8"/>
        <v>536.86614509155152</v>
      </c>
      <c r="O22" s="118">
        <f t="shared" si="8"/>
        <v>1147.8661450915524</v>
      </c>
      <c r="P22" s="118">
        <f t="shared" si="8"/>
        <v>1140.8661450915524</v>
      </c>
      <c r="Q22" s="118">
        <f t="shared" si="8"/>
        <v>730.36538643785934</v>
      </c>
    </row>
    <row r="23" spans="1:17" x14ac:dyDescent="0.25">
      <c r="A23" s="123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</row>
    <row r="24" spans="1:17" x14ac:dyDescent="0.25">
      <c r="A24" s="31" t="s">
        <v>77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17" x14ac:dyDescent="0.25">
      <c r="A25" s="50" t="s">
        <v>69</v>
      </c>
      <c r="B25" s="38">
        <v>6720.0923674564301</v>
      </c>
      <c r="C25" s="38">
        <v>6278.1887099999858</v>
      </c>
      <c r="D25" s="38">
        <v>6690.5330799999938</v>
      </c>
      <c r="E25" s="38">
        <v>6395.0803499999984</v>
      </c>
      <c r="F25" s="38">
        <v>6384.501999999995</v>
      </c>
      <c r="G25" s="38">
        <v>6614.247458276589</v>
      </c>
      <c r="H25" s="38">
        <v>6966.3266599999952</v>
      </c>
      <c r="I25" s="38">
        <v>6804.7366299999912</v>
      </c>
      <c r="J25" s="38">
        <v>6060.4467899999972</v>
      </c>
      <c r="K25" s="38">
        <v>4593.0844299999926</v>
      </c>
      <c r="L25" s="38">
        <v>5500.6532382235127</v>
      </c>
      <c r="M25" s="38">
        <v>5237.1370528673806</v>
      </c>
      <c r="N25" s="38">
        <v>4902.5173100265765</v>
      </c>
      <c r="O25" s="38">
        <v>4882.2664800878074</v>
      </c>
      <c r="P25" s="38">
        <v>4770.130362054143</v>
      </c>
      <c r="Q25" s="38">
        <v>5637.1501382973847</v>
      </c>
    </row>
    <row r="26" spans="1:17" x14ac:dyDescent="0.25">
      <c r="A26" s="55" t="s">
        <v>33</v>
      </c>
      <c r="B26" s="54">
        <v>3472.8903117993477</v>
      </c>
      <c r="C26" s="54">
        <v>3080.5498999999882</v>
      </c>
      <c r="D26" s="54">
        <v>3529.3747999999978</v>
      </c>
      <c r="E26" s="54">
        <v>3441.1439999999998</v>
      </c>
      <c r="F26" s="54">
        <v>3320.8225299999999</v>
      </c>
      <c r="G26" s="54">
        <v>3456.1912658497545</v>
      </c>
      <c r="H26" s="54">
        <v>3690.7871800000003</v>
      </c>
      <c r="I26" s="54">
        <v>3631.4578099999999</v>
      </c>
      <c r="J26" s="54">
        <v>3434.9164500000006</v>
      </c>
      <c r="K26" s="54">
        <v>2491.20406</v>
      </c>
      <c r="L26" s="54">
        <v>3011.0110233004734</v>
      </c>
      <c r="M26" s="54">
        <v>2703.1253085215421</v>
      </c>
      <c r="N26" s="54">
        <v>2272.5615352398731</v>
      </c>
      <c r="O26" s="54">
        <v>2099.2951359722942</v>
      </c>
      <c r="P26" s="54">
        <v>2327.8940141435442</v>
      </c>
      <c r="Q26" s="54">
        <v>3105.8968871340494</v>
      </c>
    </row>
    <row r="27" spans="1:17" x14ac:dyDescent="0.25">
      <c r="A27" s="53" t="s">
        <v>48</v>
      </c>
      <c r="B27" s="51">
        <v>1528.8991999796992</v>
      </c>
      <c r="C27" s="51">
        <v>1397.999159999988</v>
      </c>
      <c r="D27" s="51">
        <v>1556.1873699999976</v>
      </c>
      <c r="E27" s="51">
        <v>1514.5562299999997</v>
      </c>
      <c r="F27" s="51">
        <v>1573.67254</v>
      </c>
      <c r="G27" s="51">
        <v>1839.3984902537179</v>
      </c>
      <c r="H27" s="51">
        <v>2000.2401700000005</v>
      </c>
      <c r="I27" s="51">
        <v>1952.39552</v>
      </c>
      <c r="J27" s="51">
        <v>1656.8736900000006</v>
      </c>
      <c r="K27" s="51">
        <v>850.2063599999999</v>
      </c>
      <c r="L27" s="51">
        <v>1511.510996976074</v>
      </c>
      <c r="M27" s="51">
        <v>1344.5220004853525</v>
      </c>
      <c r="N27" s="51">
        <v>1154.4947449642343</v>
      </c>
      <c r="O27" s="51">
        <v>950.07990786437745</v>
      </c>
      <c r="P27" s="51">
        <v>1160.5829456242145</v>
      </c>
      <c r="Q27" s="51">
        <v>1896.4930443438211</v>
      </c>
    </row>
    <row r="28" spans="1:17" x14ac:dyDescent="0.25">
      <c r="A28" s="53" t="s">
        <v>47</v>
      </c>
      <c r="B28" s="51">
        <v>1943.9911118196485</v>
      </c>
      <c r="C28" s="51">
        <v>1682.5507400000001</v>
      </c>
      <c r="D28" s="51">
        <v>1973.1874300000002</v>
      </c>
      <c r="E28" s="51">
        <v>1926.5877700000001</v>
      </c>
      <c r="F28" s="51">
        <v>1747.1499899999999</v>
      </c>
      <c r="G28" s="51">
        <v>1616.7927755960366</v>
      </c>
      <c r="H28" s="51">
        <v>1690.5470099999998</v>
      </c>
      <c r="I28" s="51">
        <v>1679.0622899999998</v>
      </c>
      <c r="J28" s="51">
        <v>1778.04276</v>
      </c>
      <c r="K28" s="51">
        <v>1640.9977000000001</v>
      </c>
      <c r="L28" s="51">
        <v>1499.5000263243994</v>
      </c>
      <c r="M28" s="51">
        <v>1358.6033080361897</v>
      </c>
      <c r="N28" s="51">
        <v>1118.0667902756388</v>
      </c>
      <c r="O28" s="51">
        <v>1149.2152281079168</v>
      </c>
      <c r="P28" s="51">
        <v>1167.3110685193296</v>
      </c>
      <c r="Q28" s="51">
        <v>1209.4038427902283</v>
      </c>
    </row>
    <row r="29" spans="1:17" x14ac:dyDescent="0.25">
      <c r="A29" s="52" t="s">
        <v>32</v>
      </c>
      <c r="B29" s="51">
        <v>103.68259670161592</v>
      </c>
      <c r="C29" s="51">
        <v>200.59372000000667</v>
      </c>
      <c r="D29" s="51">
        <v>133.40976999999759</v>
      </c>
      <c r="E29" s="51">
        <v>26.797530000000251</v>
      </c>
      <c r="F29" s="51">
        <v>17.096240000000165</v>
      </c>
      <c r="G29" s="51">
        <v>14.139588949942812</v>
      </c>
      <c r="H29" s="51">
        <v>46.697949999998812</v>
      </c>
      <c r="I29" s="51">
        <v>34.700060000000462</v>
      </c>
      <c r="J29" s="51">
        <v>25.999680000000808</v>
      </c>
      <c r="K29" s="51">
        <v>17.99738999999613</v>
      </c>
      <c r="L29" s="51">
        <v>14.999777786607751</v>
      </c>
      <c r="M29" s="51">
        <v>31.766611307157063</v>
      </c>
      <c r="N29" s="51">
        <v>19.872037441600014</v>
      </c>
      <c r="O29" s="51">
        <v>15.883189127015896</v>
      </c>
      <c r="P29" s="51">
        <v>25.246200011756287</v>
      </c>
      <c r="Q29" s="51">
        <v>26.17793931221928</v>
      </c>
    </row>
    <row r="30" spans="1:17" x14ac:dyDescent="0.25">
      <c r="A30" s="53" t="s">
        <v>31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</row>
    <row r="31" spans="1:17" x14ac:dyDescent="0.25">
      <c r="A31" s="53" t="s">
        <v>30</v>
      </c>
      <c r="B31" s="51">
        <v>0</v>
      </c>
      <c r="C31" s="51">
        <v>72.493780000000243</v>
      </c>
      <c r="D31" s="51">
        <v>50.504079999999703</v>
      </c>
      <c r="E31" s="51">
        <v>9.896750000000111</v>
      </c>
      <c r="F31" s="51">
        <v>9.8958400000001348</v>
      </c>
      <c r="G31" s="51">
        <v>3.2960612734543702</v>
      </c>
      <c r="H31" s="51">
        <v>7.6976400000000922</v>
      </c>
      <c r="I31" s="51">
        <v>9.8968100000004142</v>
      </c>
      <c r="J31" s="51">
        <v>7.6687999999994645</v>
      </c>
      <c r="K31" s="51">
        <v>8.7970600000003287</v>
      </c>
      <c r="L31" s="51">
        <v>6.5921615671248901</v>
      </c>
      <c r="M31" s="51">
        <v>6.5921876168238214</v>
      </c>
      <c r="N31" s="51">
        <v>7.6999634789272022</v>
      </c>
      <c r="O31" s="51">
        <v>5.4934385768036122</v>
      </c>
      <c r="P31" s="51">
        <v>7.6907865473326069</v>
      </c>
      <c r="Q31" s="51">
        <v>6.5921132238657378</v>
      </c>
    </row>
    <row r="32" spans="1:17" x14ac:dyDescent="0.25">
      <c r="A32" s="53" t="s">
        <v>76</v>
      </c>
      <c r="B32" s="51">
        <v>21.519615929027395</v>
      </c>
      <c r="C32" s="51">
        <v>99.400210000006155</v>
      </c>
      <c r="D32" s="51">
        <v>53.305149999998093</v>
      </c>
      <c r="E32" s="51">
        <v>0</v>
      </c>
      <c r="F32" s="51">
        <v>0</v>
      </c>
      <c r="G32" s="51">
        <v>5.1112800622704526</v>
      </c>
      <c r="H32" s="51">
        <v>15.299639999998817</v>
      </c>
      <c r="I32" s="51">
        <v>17.30284000000006</v>
      </c>
      <c r="J32" s="51">
        <v>13.250090000001364</v>
      </c>
      <c r="K32" s="51">
        <v>6.1001899999957914</v>
      </c>
      <c r="L32" s="51">
        <v>6.1147062206831606</v>
      </c>
      <c r="M32" s="51">
        <v>7.1415395530418664</v>
      </c>
      <c r="N32" s="51">
        <v>6.1220202118707903</v>
      </c>
      <c r="O32" s="51">
        <v>5.1112556439712762</v>
      </c>
      <c r="P32" s="51">
        <v>10.198924441266058</v>
      </c>
      <c r="Q32" s="51">
        <v>12.229413038165831</v>
      </c>
    </row>
    <row r="33" spans="1:17" x14ac:dyDescent="0.25">
      <c r="A33" s="53" t="s">
        <v>29</v>
      </c>
      <c r="B33" s="51">
        <v>28.661514030434546</v>
      </c>
      <c r="C33" s="51">
        <v>28.699730000000272</v>
      </c>
      <c r="D33" s="51">
        <v>14.300229999999829</v>
      </c>
      <c r="E33" s="51">
        <v>6.0006000000000768</v>
      </c>
      <c r="F33" s="51">
        <v>0</v>
      </c>
      <c r="G33" s="51">
        <v>0</v>
      </c>
      <c r="H33" s="51">
        <v>5.0003099999998994</v>
      </c>
      <c r="I33" s="51">
        <v>6.0003500000000258</v>
      </c>
      <c r="J33" s="51">
        <v>1.9926299999999628</v>
      </c>
      <c r="K33" s="51">
        <v>0</v>
      </c>
      <c r="L33" s="51">
        <v>0</v>
      </c>
      <c r="M33" s="51">
        <v>14.975667453138271</v>
      </c>
      <c r="N33" s="51">
        <v>2.9891616635151195</v>
      </c>
      <c r="O33" s="51">
        <v>2.9855732426167378</v>
      </c>
      <c r="P33" s="51">
        <v>2.0063016023786417</v>
      </c>
      <c r="Q33" s="51">
        <v>2.0063023035821175</v>
      </c>
    </row>
    <row r="34" spans="1:17" x14ac:dyDescent="0.25">
      <c r="A34" s="53" t="s">
        <v>28</v>
      </c>
      <c r="B34" s="51">
        <v>53.50146674215398</v>
      </c>
      <c r="C34" s="51">
        <v>0</v>
      </c>
      <c r="D34" s="51">
        <v>15.300309999999968</v>
      </c>
      <c r="E34" s="51">
        <v>10.900180000000063</v>
      </c>
      <c r="F34" s="51">
        <v>7.2004000000000303</v>
      </c>
      <c r="G34" s="51">
        <v>5.7322476142179895</v>
      </c>
      <c r="H34" s="51">
        <v>18.70036</v>
      </c>
      <c r="I34" s="51">
        <v>1.5000599999999622</v>
      </c>
      <c r="J34" s="51">
        <v>3.0881600000000162</v>
      </c>
      <c r="K34" s="51">
        <v>3.1001400000000103</v>
      </c>
      <c r="L34" s="51">
        <v>2.2929099987997006</v>
      </c>
      <c r="M34" s="51">
        <v>3.0572166841531043</v>
      </c>
      <c r="N34" s="51">
        <v>3.0608920872869021</v>
      </c>
      <c r="O34" s="51">
        <v>2.29292166362427</v>
      </c>
      <c r="P34" s="51">
        <v>5.3501874207789797</v>
      </c>
      <c r="Q34" s="51">
        <v>5.3501107466055942</v>
      </c>
    </row>
    <row r="35" spans="1:17" x14ac:dyDescent="0.25">
      <c r="A35" s="52" t="s">
        <v>27</v>
      </c>
      <c r="B35" s="51">
        <v>1668.7163632015599</v>
      </c>
      <c r="C35" s="51">
        <v>1559.9477799999952</v>
      </c>
      <c r="D35" s="51">
        <v>1638.0819100000035</v>
      </c>
      <c r="E35" s="51">
        <v>1589.1835599999995</v>
      </c>
      <c r="F35" s="51">
        <v>1639.6954700000006</v>
      </c>
      <c r="G35" s="51">
        <v>1788.4948419271798</v>
      </c>
      <c r="H35" s="51">
        <v>1823.148279999996</v>
      </c>
      <c r="I35" s="51">
        <v>1751.0856599999993</v>
      </c>
      <c r="J35" s="51">
        <v>1549.5387300000007</v>
      </c>
      <c r="K35" s="51">
        <v>1280.8918299999996</v>
      </c>
      <c r="L35" s="51">
        <v>1543.3336144667519</v>
      </c>
      <c r="M35" s="51">
        <v>1514.043697281191</v>
      </c>
      <c r="N35" s="51">
        <v>1655.8015628612993</v>
      </c>
      <c r="O35" s="51">
        <v>1672.4369781518853</v>
      </c>
      <c r="P35" s="51">
        <v>1486.4739257879851</v>
      </c>
      <c r="Q35" s="51">
        <v>1603.7074983384687</v>
      </c>
    </row>
    <row r="36" spans="1:17" x14ac:dyDescent="0.25">
      <c r="A36" s="53" t="s">
        <v>66</v>
      </c>
      <c r="B36" s="51">
        <v>614.59933691834885</v>
      </c>
      <c r="C36" s="51">
        <v>584.73657999999523</v>
      </c>
      <c r="D36" s="51">
        <v>579.08195000000342</v>
      </c>
      <c r="E36" s="51">
        <v>590.04855999999927</v>
      </c>
      <c r="F36" s="51">
        <v>621.4965200000006</v>
      </c>
      <c r="G36" s="51">
        <v>797.8489842055842</v>
      </c>
      <c r="H36" s="51">
        <v>836.94823999999608</v>
      </c>
      <c r="I36" s="51">
        <v>803.89598999999907</v>
      </c>
      <c r="J36" s="51">
        <v>661.34250000000065</v>
      </c>
      <c r="K36" s="51">
        <v>624.39322999999968</v>
      </c>
      <c r="L36" s="51">
        <v>777.16375815904394</v>
      </c>
      <c r="M36" s="51">
        <v>675.04972877760611</v>
      </c>
      <c r="N36" s="51">
        <v>818.0261567124744</v>
      </c>
      <c r="O36" s="51">
        <v>867.85831848948146</v>
      </c>
      <c r="P36" s="51">
        <v>754.17920423212854</v>
      </c>
      <c r="Q36" s="51">
        <v>800.5878747007373</v>
      </c>
    </row>
    <row r="37" spans="1:17" x14ac:dyDescent="0.25">
      <c r="A37" s="53" t="s">
        <v>25</v>
      </c>
      <c r="B37" s="51">
        <v>1054.1170262832111</v>
      </c>
      <c r="C37" s="51">
        <v>975.21119999999996</v>
      </c>
      <c r="D37" s="51">
        <v>1058.9999600000001</v>
      </c>
      <c r="E37" s="51">
        <v>999.1350000000001</v>
      </c>
      <c r="F37" s="51">
        <v>1018.19895</v>
      </c>
      <c r="G37" s="51">
        <v>990.64585772159558</v>
      </c>
      <c r="H37" s="51">
        <v>986.20003999999994</v>
      </c>
      <c r="I37" s="51">
        <v>947.18967000000009</v>
      </c>
      <c r="J37" s="51">
        <v>888.19623000000001</v>
      </c>
      <c r="K37" s="51">
        <v>656.49860000000001</v>
      </c>
      <c r="L37" s="51">
        <v>766.16985630770796</v>
      </c>
      <c r="M37" s="51">
        <v>838.99396850358494</v>
      </c>
      <c r="N37" s="51">
        <v>837.77540614882503</v>
      </c>
      <c r="O37" s="51">
        <v>804.57865966240399</v>
      </c>
      <c r="P37" s="51">
        <v>732.29472155585654</v>
      </c>
      <c r="Q37" s="51">
        <v>803.11962363773137</v>
      </c>
    </row>
    <row r="38" spans="1:17" x14ac:dyDescent="0.25">
      <c r="A38" s="52" t="s">
        <v>24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13.112596223284754</v>
      </c>
      <c r="H38" s="51">
        <v>36.497800000000552</v>
      </c>
      <c r="I38" s="51">
        <v>23.700529999999389</v>
      </c>
      <c r="J38" s="51">
        <v>27.002550000000156</v>
      </c>
      <c r="K38" s="51">
        <v>44.502569999999878</v>
      </c>
      <c r="L38" s="51">
        <v>52.808821456932947</v>
      </c>
      <c r="M38" s="51">
        <v>40.484617012929675</v>
      </c>
      <c r="N38" s="51">
        <v>40.699261964988182</v>
      </c>
      <c r="O38" s="51">
        <v>39.027228217820038</v>
      </c>
      <c r="P38" s="51">
        <v>28.255769200565055</v>
      </c>
      <c r="Q38" s="51">
        <v>17.316407827180001</v>
      </c>
    </row>
    <row r="39" spans="1:17" x14ac:dyDescent="0.25">
      <c r="A39" s="53" t="s">
        <v>23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13.112596223284754</v>
      </c>
      <c r="H39" s="51">
        <v>36.497800000000552</v>
      </c>
      <c r="I39" s="51">
        <v>23.700529999999389</v>
      </c>
      <c r="J39" s="51">
        <v>27.002550000000156</v>
      </c>
      <c r="K39" s="51">
        <v>44.502569999999878</v>
      </c>
      <c r="L39" s="51">
        <v>52.808821456932947</v>
      </c>
      <c r="M39" s="51">
        <v>40.484617012929675</v>
      </c>
      <c r="N39" s="51">
        <v>40.699261964988182</v>
      </c>
      <c r="O39" s="51">
        <v>39.027228217820038</v>
      </c>
      <c r="P39" s="51">
        <v>28.255769200565055</v>
      </c>
      <c r="Q39" s="51">
        <v>17.316407827180001</v>
      </c>
    </row>
    <row r="40" spans="1:17" x14ac:dyDescent="0.25">
      <c r="A40" s="53" t="s">
        <v>74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</row>
    <row r="41" spans="1:17" x14ac:dyDescent="0.25">
      <c r="A41" s="53" t="s">
        <v>73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3" t="s">
        <v>72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3" t="s">
        <v>71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2" t="s">
        <v>22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63" t="s">
        <v>21</v>
      </c>
      <c r="B45" s="62">
        <v>1474.8030957539067</v>
      </c>
      <c r="C45" s="62">
        <v>1437.0973099999956</v>
      </c>
      <c r="D45" s="62">
        <v>1389.666599999995</v>
      </c>
      <c r="E45" s="62">
        <v>1337.9552599999988</v>
      </c>
      <c r="F45" s="62">
        <v>1406.8877599999942</v>
      </c>
      <c r="G45" s="62">
        <v>1342.3091653264273</v>
      </c>
      <c r="H45" s="62">
        <v>1369.1954499999993</v>
      </c>
      <c r="I45" s="62">
        <v>1363.7925699999923</v>
      </c>
      <c r="J45" s="62">
        <v>1022.9893799999954</v>
      </c>
      <c r="K45" s="62">
        <v>758.48857999999746</v>
      </c>
      <c r="L45" s="62">
        <v>878.50000121274752</v>
      </c>
      <c r="M45" s="62">
        <v>947.71681874456044</v>
      </c>
      <c r="N45" s="62">
        <v>913.58291251881565</v>
      </c>
      <c r="O45" s="62">
        <v>1055.6239486187915</v>
      </c>
      <c r="P45" s="62">
        <v>902.26045291029277</v>
      </c>
      <c r="Q45" s="62">
        <v>884.05140568546722</v>
      </c>
    </row>
    <row r="46" spans="1:17" x14ac:dyDescent="0.25">
      <c r="A46" s="50" t="s">
        <v>105</v>
      </c>
      <c r="B46" s="38">
        <f t="shared" ref="B46:Q46" si="9">SUM(B47:B48)</f>
        <v>6720.0923674564301</v>
      </c>
      <c r="C46" s="38">
        <f t="shared" si="9"/>
        <v>6278.1887099999858</v>
      </c>
      <c r="D46" s="38">
        <f t="shared" si="9"/>
        <v>6690.5330799999938</v>
      </c>
      <c r="E46" s="38">
        <f t="shared" si="9"/>
        <v>6395.0803499999984</v>
      </c>
      <c r="F46" s="38">
        <f t="shared" si="9"/>
        <v>6384.501999999995</v>
      </c>
      <c r="G46" s="38">
        <f t="shared" si="9"/>
        <v>6614.2474582765881</v>
      </c>
      <c r="H46" s="38">
        <f t="shared" si="9"/>
        <v>6966.3266599999952</v>
      </c>
      <c r="I46" s="38">
        <f t="shared" si="9"/>
        <v>6804.7366299999912</v>
      </c>
      <c r="J46" s="38">
        <f t="shared" si="9"/>
        <v>6060.4467899999963</v>
      </c>
      <c r="K46" s="38">
        <f t="shared" si="9"/>
        <v>4593.0844299999926</v>
      </c>
      <c r="L46" s="38">
        <f t="shared" si="9"/>
        <v>5500.6532382235127</v>
      </c>
      <c r="M46" s="38">
        <f t="shared" si="9"/>
        <v>5237.1370528673815</v>
      </c>
      <c r="N46" s="38">
        <f t="shared" si="9"/>
        <v>4902.5173100265765</v>
      </c>
      <c r="O46" s="38">
        <f t="shared" si="9"/>
        <v>4882.2664800878074</v>
      </c>
      <c r="P46" s="38">
        <f t="shared" si="9"/>
        <v>4770.130362054143</v>
      </c>
      <c r="Q46" s="38">
        <f t="shared" si="9"/>
        <v>5637.1501382973847</v>
      </c>
    </row>
    <row r="47" spans="1:17" x14ac:dyDescent="0.25">
      <c r="A47" s="121" t="s">
        <v>46</v>
      </c>
      <c r="B47" s="120">
        <v>5753.1372202211505</v>
      </c>
      <c r="C47" s="120">
        <v>5309.4255195631686</v>
      </c>
      <c r="D47" s="120">
        <v>5778.9485886329066</v>
      </c>
      <c r="E47" s="120">
        <v>5505.9798339763338</v>
      </c>
      <c r="F47" s="120">
        <v>5506.3161457637298</v>
      </c>
      <c r="G47" s="120">
        <v>5761.3070332641073</v>
      </c>
      <c r="H47" s="120">
        <v>6049.0709733983431</v>
      </c>
      <c r="I47" s="120">
        <v>5900.5335028549953</v>
      </c>
      <c r="J47" s="120">
        <v>5199.3874686573954</v>
      </c>
      <c r="K47" s="120">
        <v>3952.1465089514149</v>
      </c>
      <c r="L47" s="120">
        <v>4827.6447101501217</v>
      </c>
      <c r="M47" s="120">
        <v>4525.5703530066585</v>
      </c>
      <c r="N47" s="120">
        <v>4220.956880860972</v>
      </c>
      <c r="O47" s="120">
        <v>4291.6801715406182</v>
      </c>
      <c r="P47" s="120">
        <v>4204.9504260094791</v>
      </c>
      <c r="Q47" s="120">
        <v>5002.1079091597376</v>
      </c>
    </row>
    <row r="48" spans="1:17" x14ac:dyDescent="0.25">
      <c r="A48" s="119" t="s">
        <v>45</v>
      </c>
      <c r="B48" s="118">
        <v>966.95514723527981</v>
      </c>
      <c r="C48" s="118">
        <v>968.76319043681701</v>
      </c>
      <c r="D48" s="118">
        <v>911.58449136708737</v>
      </c>
      <c r="E48" s="118">
        <v>889.10051602366457</v>
      </c>
      <c r="F48" s="118">
        <v>878.1858542362653</v>
      </c>
      <c r="G48" s="118">
        <v>852.94042501248111</v>
      </c>
      <c r="H48" s="118">
        <v>917.25568660165209</v>
      </c>
      <c r="I48" s="118">
        <v>904.20312714499573</v>
      </c>
      <c r="J48" s="118">
        <v>861.05932134260115</v>
      </c>
      <c r="K48" s="118">
        <v>640.93792104857789</v>
      </c>
      <c r="L48" s="118">
        <v>673.00852807339152</v>
      </c>
      <c r="M48" s="118">
        <v>711.56669986072257</v>
      </c>
      <c r="N48" s="118">
        <v>681.56042916560432</v>
      </c>
      <c r="O48" s="118">
        <v>590.58630854718933</v>
      </c>
      <c r="P48" s="118">
        <v>565.17993604466415</v>
      </c>
      <c r="Q48" s="118">
        <v>635.04222913764704</v>
      </c>
    </row>
    <row r="49" spans="1:17" x14ac:dyDescent="0.25">
      <c r="A49" s="117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</row>
    <row r="50" spans="1:17" x14ac:dyDescent="0.25">
      <c r="A50" s="31" t="s">
        <v>63</v>
      </c>
      <c r="B50" s="70">
        <f t="shared" ref="B50:Q50" si="10">SUM(B51:B52)</f>
        <v>25332.516623062424</v>
      </c>
      <c r="C50" s="70">
        <f t="shared" si="10"/>
        <v>22629.756410658883</v>
      </c>
      <c r="D50" s="70">
        <f t="shared" si="10"/>
        <v>24978.884565501943</v>
      </c>
      <c r="E50" s="70">
        <f t="shared" si="10"/>
        <v>24034.278074334114</v>
      </c>
      <c r="F50" s="70">
        <f t="shared" si="10"/>
        <v>23884.39185179149</v>
      </c>
      <c r="G50" s="70">
        <f t="shared" si="10"/>
        <v>24433.366837986185</v>
      </c>
      <c r="H50" s="70">
        <f t="shared" si="10"/>
        <v>25358.50066463204</v>
      </c>
      <c r="I50" s="70">
        <f t="shared" si="10"/>
        <v>24540.998744566139</v>
      </c>
      <c r="J50" s="70">
        <f t="shared" si="10"/>
        <v>23085.117221397293</v>
      </c>
      <c r="K50" s="70">
        <f t="shared" si="10"/>
        <v>17427.436214718942</v>
      </c>
      <c r="L50" s="70">
        <f t="shared" si="10"/>
        <v>20696.461378370928</v>
      </c>
      <c r="M50" s="70">
        <f t="shared" si="10"/>
        <v>19084.987248007423</v>
      </c>
      <c r="N50" s="70">
        <f t="shared" si="10"/>
        <v>17595.287244908446</v>
      </c>
      <c r="O50" s="70">
        <f t="shared" si="10"/>
        <v>18044.048277025449</v>
      </c>
      <c r="P50" s="70">
        <f t="shared" si="10"/>
        <v>20924.727986312922</v>
      </c>
      <c r="Q50" s="70">
        <f t="shared" si="10"/>
        <v>21237.036804249816</v>
      </c>
    </row>
    <row r="51" spans="1:17" x14ac:dyDescent="0.25">
      <c r="A51" s="55" t="s">
        <v>343</v>
      </c>
      <c r="B51" s="54">
        <v>24379.224569818813</v>
      </c>
      <c r="C51" s="54">
        <v>22055.814265069293</v>
      </c>
      <c r="D51" s="54">
        <v>24426.296354962687</v>
      </c>
      <c r="E51" s="54">
        <v>23413.703990869475</v>
      </c>
      <c r="F51" s="54">
        <v>23210.400832491458</v>
      </c>
      <c r="G51" s="54">
        <v>23831.563523976547</v>
      </c>
      <c r="H51" s="54">
        <v>24812.361024241094</v>
      </c>
      <c r="I51" s="54">
        <v>24005.374487057234</v>
      </c>
      <c r="J51" s="54">
        <v>22555.353733172829</v>
      </c>
      <c r="K51" s="54">
        <v>16935.065817807947</v>
      </c>
      <c r="L51" s="54">
        <v>20017.563997592155</v>
      </c>
      <c r="M51" s="54">
        <v>18520.502788162688</v>
      </c>
      <c r="N51" s="54">
        <v>17171.205998030287</v>
      </c>
      <c r="O51" s="54">
        <v>16782.181915378831</v>
      </c>
      <c r="P51" s="54">
        <v>17014.680786147488</v>
      </c>
      <c r="Q51" s="54">
        <v>20769.816330201553</v>
      </c>
    </row>
    <row r="52" spans="1:17" x14ac:dyDescent="0.25">
      <c r="A52" s="52" t="s">
        <v>106</v>
      </c>
      <c r="B52" s="51">
        <v>953.29205324361146</v>
      </c>
      <c r="C52" s="51">
        <v>573.94214558958993</v>
      </c>
      <c r="D52" s="51">
        <v>552.58821053925544</v>
      </c>
      <c r="E52" s="51">
        <v>620.57408346463762</v>
      </c>
      <c r="F52" s="51">
        <v>673.99101930003337</v>
      </c>
      <c r="G52" s="51">
        <v>601.8033140096361</v>
      </c>
      <c r="H52" s="51">
        <v>546.13964039094708</v>
      </c>
      <c r="I52" s="51">
        <v>535.62425750890532</v>
      </c>
      <c r="J52" s="51">
        <v>529.76348822446209</v>
      </c>
      <c r="K52" s="51">
        <v>492.37039691099403</v>
      </c>
      <c r="L52" s="51">
        <v>678.89738077877496</v>
      </c>
      <c r="M52" s="51">
        <v>564.48445984473335</v>
      </c>
      <c r="N52" s="51">
        <v>424.08124687816007</v>
      </c>
      <c r="O52" s="51">
        <v>1261.8663616466188</v>
      </c>
      <c r="P52" s="51">
        <v>3910.0472001654334</v>
      </c>
      <c r="Q52" s="51">
        <v>467.22047404826384</v>
      </c>
    </row>
    <row r="53" spans="1:17" x14ac:dyDescent="0.25">
      <c r="A53" s="50" t="s">
        <v>105</v>
      </c>
      <c r="B53" s="38">
        <f t="shared" ref="B53:Q53" si="11">SUM(B54:B55)</f>
        <v>25332.516623062424</v>
      </c>
      <c r="C53" s="38">
        <f t="shared" si="11"/>
        <v>22629.756410658883</v>
      </c>
      <c r="D53" s="38">
        <f t="shared" si="11"/>
        <v>24978.884565501943</v>
      </c>
      <c r="E53" s="38">
        <f t="shared" si="11"/>
        <v>24034.278074334114</v>
      </c>
      <c r="F53" s="38">
        <f t="shared" si="11"/>
        <v>23884.39185179149</v>
      </c>
      <c r="G53" s="38">
        <f t="shared" si="11"/>
        <v>24433.366837986188</v>
      </c>
      <c r="H53" s="38">
        <f t="shared" si="11"/>
        <v>25358.500664632043</v>
      </c>
      <c r="I53" s="38">
        <f t="shared" si="11"/>
        <v>24540.998744566143</v>
      </c>
      <c r="J53" s="38">
        <f t="shared" si="11"/>
        <v>23085.117221397293</v>
      </c>
      <c r="K53" s="38">
        <f t="shared" si="11"/>
        <v>17427.436214718942</v>
      </c>
      <c r="L53" s="38">
        <f t="shared" si="11"/>
        <v>20696.461378370925</v>
      </c>
      <c r="M53" s="38">
        <f t="shared" si="11"/>
        <v>19084.987248007423</v>
      </c>
      <c r="N53" s="38">
        <f t="shared" si="11"/>
        <v>17595.287244908446</v>
      </c>
      <c r="O53" s="38">
        <f t="shared" si="11"/>
        <v>18044.048277025453</v>
      </c>
      <c r="P53" s="38">
        <f t="shared" si="11"/>
        <v>20924.727986312922</v>
      </c>
      <c r="Q53" s="38">
        <f t="shared" si="11"/>
        <v>21237.036804249812</v>
      </c>
    </row>
    <row r="54" spans="1:17" x14ac:dyDescent="0.25">
      <c r="A54" s="121" t="s">
        <v>46</v>
      </c>
      <c r="B54" s="120">
        <f>ISI_emi!B$5</f>
        <v>24706.333444505653</v>
      </c>
      <c r="C54" s="120">
        <f>ISI_emi!C$5</f>
        <v>22020.089653747331</v>
      </c>
      <c r="D54" s="120">
        <f>ISI_emi!D$5</f>
        <v>24379.99138890687</v>
      </c>
      <c r="E54" s="120">
        <f>ISI_emi!E$5</f>
        <v>23454.944920424965</v>
      </c>
      <c r="F54" s="120">
        <f>ISI_emi!F$5</f>
        <v>23360.681521636219</v>
      </c>
      <c r="G54" s="120">
        <f>ISI_emi!G$5</f>
        <v>23894.200932046395</v>
      </c>
      <c r="H54" s="120">
        <f>ISI_emi!H$5</f>
        <v>24766.476650858189</v>
      </c>
      <c r="I54" s="120">
        <f>ISI_emi!I$5</f>
        <v>23956.388965134433</v>
      </c>
      <c r="J54" s="120">
        <f>ISI_emi!J$5</f>
        <v>22387.663475814763</v>
      </c>
      <c r="K54" s="120">
        <f>ISI_emi!K$5</f>
        <v>16924.441942988797</v>
      </c>
      <c r="L54" s="120">
        <f>ISI_emi!L$5</f>
        <v>20180.218912380846</v>
      </c>
      <c r="M54" s="120">
        <f>ISI_emi!M$5</f>
        <v>18571.925980936147</v>
      </c>
      <c r="N54" s="120">
        <f>ISI_emi!N$5</f>
        <v>17124.397582643796</v>
      </c>
      <c r="O54" s="120">
        <f>ISI_emi!O$5</f>
        <v>17723.324859998524</v>
      </c>
      <c r="P54" s="120">
        <f>ISI_emi!P$5</f>
        <v>20468.587925286174</v>
      </c>
      <c r="Q54" s="120">
        <f>ISI_emi!Q$5</f>
        <v>20733.496758621528</v>
      </c>
    </row>
    <row r="55" spans="1:17" x14ac:dyDescent="0.25">
      <c r="A55" s="119" t="s">
        <v>45</v>
      </c>
      <c r="B55" s="118">
        <f>ISI_emi!B$53</f>
        <v>626.18317855677014</v>
      </c>
      <c r="C55" s="118">
        <f>ISI_emi!C$53</f>
        <v>609.6667569115541</v>
      </c>
      <c r="D55" s="118">
        <f>ISI_emi!D$53</f>
        <v>598.89317659507321</v>
      </c>
      <c r="E55" s="118">
        <f>ISI_emi!E$53</f>
        <v>579.33315390914754</v>
      </c>
      <c r="F55" s="118">
        <f>ISI_emi!F$53</f>
        <v>523.71033015526893</v>
      </c>
      <c r="G55" s="118">
        <f>ISI_emi!G$53</f>
        <v>539.16590593979379</v>
      </c>
      <c r="H55" s="118">
        <f>ISI_emi!H$53</f>
        <v>592.02401377385468</v>
      </c>
      <c r="I55" s="118">
        <f>ISI_emi!I$53</f>
        <v>584.6097794317094</v>
      </c>
      <c r="J55" s="118">
        <f>ISI_emi!J$53</f>
        <v>697.45374558253059</v>
      </c>
      <c r="K55" s="118">
        <f>ISI_emi!K$53</f>
        <v>502.99427173014675</v>
      </c>
      <c r="L55" s="118">
        <f>ISI_emi!L$53</f>
        <v>516.24246599007949</v>
      </c>
      <c r="M55" s="118">
        <f>ISI_emi!M$53</f>
        <v>513.06126707127544</v>
      </c>
      <c r="N55" s="118">
        <f>ISI_emi!N$53</f>
        <v>470.88966226465067</v>
      </c>
      <c r="O55" s="118">
        <f>ISI_emi!O$53</f>
        <v>320.72341702692927</v>
      </c>
      <c r="P55" s="118">
        <f>ISI_emi!P$53</f>
        <v>456.14006102674682</v>
      </c>
      <c r="Q55" s="118">
        <f>ISI_emi!Q$53</f>
        <v>503.54004562828317</v>
      </c>
    </row>
    <row r="56" spans="1:17" x14ac:dyDescent="0.25">
      <c r="A56" s="117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</row>
    <row r="57" spans="1:17" x14ac:dyDescent="0.25">
      <c r="A57" s="39" t="s">
        <v>104</v>
      </c>
      <c r="B57" s="115">
        <f t="shared" ref="B57:Q57" si="12">IF(B$7=0,"",B$3/B$7*1000)</f>
        <v>305.83002895271136</v>
      </c>
      <c r="C57" s="115">
        <f t="shared" si="12"/>
        <v>288.94199266405417</v>
      </c>
      <c r="D57" s="115">
        <f t="shared" si="12"/>
        <v>244.06483866869129</v>
      </c>
      <c r="E57" s="115">
        <f t="shared" si="12"/>
        <v>229.78751005103285</v>
      </c>
      <c r="F57" s="115">
        <f t="shared" si="12"/>
        <v>251.06283565965904</v>
      </c>
      <c r="G57" s="115">
        <f t="shared" si="12"/>
        <v>275.34137624644092</v>
      </c>
      <c r="H57" s="115">
        <f t="shared" si="12"/>
        <v>256.75139010028869</v>
      </c>
      <c r="I57" s="115">
        <f t="shared" si="12"/>
        <v>299.4018168348602</v>
      </c>
      <c r="J57" s="115">
        <f t="shared" si="12"/>
        <v>328.0994008860298</v>
      </c>
      <c r="K57" s="115">
        <f t="shared" si="12"/>
        <v>314.30007145353812</v>
      </c>
      <c r="L57" s="115">
        <f t="shared" si="12"/>
        <v>239.55840656008004</v>
      </c>
      <c r="M57" s="115">
        <f t="shared" si="12"/>
        <v>285.01417517631575</v>
      </c>
      <c r="N57" s="115">
        <f t="shared" si="12"/>
        <v>204.35944588520931</v>
      </c>
      <c r="O57" s="115">
        <f t="shared" si="12"/>
        <v>211.84056040721296</v>
      </c>
      <c r="P57" s="115">
        <f t="shared" si="12"/>
        <v>183.07494140875062</v>
      </c>
      <c r="Q57" s="115">
        <f t="shared" si="12"/>
        <v>196.0549780325764</v>
      </c>
    </row>
    <row r="58" spans="1:17" x14ac:dyDescent="0.25">
      <c r="A58" s="39" t="s">
        <v>103</v>
      </c>
      <c r="B58" s="114">
        <f t="shared" ref="B58:Q58" si="13">IF(B$46=0,"",B$46/B$7)</f>
        <v>0.32070689927729457</v>
      </c>
      <c r="C58" s="114">
        <f t="shared" si="13"/>
        <v>0.32457161298660941</v>
      </c>
      <c r="D58" s="114">
        <f t="shared" si="13"/>
        <v>0.33026621976503079</v>
      </c>
      <c r="E58" s="114">
        <f t="shared" si="13"/>
        <v>0.32367042969936222</v>
      </c>
      <c r="F58" s="114">
        <f t="shared" si="13"/>
        <v>0.30739056331246967</v>
      </c>
      <c r="G58" s="114">
        <f t="shared" si="13"/>
        <v>0.33952299462433078</v>
      </c>
      <c r="H58" s="114">
        <f t="shared" si="13"/>
        <v>0.35091308986500075</v>
      </c>
      <c r="I58" s="114">
        <f t="shared" si="13"/>
        <v>0.35349281194805149</v>
      </c>
      <c r="J58" s="114">
        <f t="shared" si="13"/>
        <v>0.33897012081212574</v>
      </c>
      <c r="K58" s="114">
        <f t="shared" si="13"/>
        <v>0.35771685591900254</v>
      </c>
      <c r="L58" s="114">
        <f t="shared" si="13"/>
        <v>0.35686085624909258</v>
      </c>
      <c r="M58" s="114">
        <f t="shared" si="13"/>
        <v>0.33188447736802162</v>
      </c>
      <c r="N58" s="114">
        <f t="shared" si="13"/>
        <v>0.31408272855574199</v>
      </c>
      <c r="O58" s="114">
        <f t="shared" si="13"/>
        <v>0.31126977877512318</v>
      </c>
      <c r="P58" s="114">
        <f t="shared" si="13"/>
        <v>0.29549218621409545</v>
      </c>
      <c r="Q58" s="114">
        <f t="shared" si="13"/>
        <v>0.37620796200203138</v>
      </c>
    </row>
    <row r="59" spans="1:17" x14ac:dyDescent="0.25">
      <c r="A59" s="110" t="s">
        <v>46</v>
      </c>
      <c r="B59" s="113">
        <f t="shared" ref="B59:Q59" si="14">IF(B$47=0,"",B$47/B$8)</f>
        <v>0.45984631286237315</v>
      </c>
      <c r="C59" s="113">
        <f t="shared" si="14"/>
        <v>0.47781007195492875</v>
      </c>
      <c r="D59" s="113">
        <f t="shared" si="14"/>
        <v>0.46672174031924624</v>
      </c>
      <c r="E59" s="113">
        <f t="shared" si="14"/>
        <v>0.4592909437751363</v>
      </c>
      <c r="F59" s="113">
        <f t="shared" si="14"/>
        <v>0.43183406366275034</v>
      </c>
      <c r="G59" s="113">
        <f t="shared" si="14"/>
        <v>0.47297488164059659</v>
      </c>
      <c r="H59" s="113">
        <f t="shared" si="14"/>
        <v>0.49412440560352416</v>
      </c>
      <c r="I59" s="113">
        <f t="shared" si="14"/>
        <v>0.4997064280873133</v>
      </c>
      <c r="J59" s="113">
        <f t="shared" si="14"/>
        <v>0.48747304225177157</v>
      </c>
      <c r="K59" s="113">
        <f t="shared" si="14"/>
        <v>0.51487057177584872</v>
      </c>
      <c r="L59" s="113">
        <f t="shared" si="14"/>
        <v>0.49196420158464504</v>
      </c>
      <c r="M59" s="113">
        <f t="shared" si="14"/>
        <v>0.46887384511051167</v>
      </c>
      <c r="N59" s="113">
        <f t="shared" si="14"/>
        <v>0.44398410443472935</v>
      </c>
      <c r="O59" s="113">
        <f t="shared" si="14"/>
        <v>0.42100060540912482</v>
      </c>
      <c r="P59" s="113">
        <f t="shared" si="14"/>
        <v>0.39501647966270353</v>
      </c>
      <c r="Q59" s="113">
        <f t="shared" si="14"/>
        <v>0.50911350606243577</v>
      </c>
    </row>
    <row r="60" spans="1:17" x14ac:dyDescent="0.25">
      <c r="A60" s="108" t="s">
        <v>45</v>
      </c>
      <c r="B60" s="112">
        <f t="shared" ref="B60:Q60" si="15">IF(B$48=0,"",B$48/B$9)</f>
        <v>0.11452743660254409</v>
      </c>
      <c r="C60" s="112">
        <f t="shared" si="15"/>
        <v>0.11769690079417046</v>
      </c>
      <c r="D60" s="112">
        <f t="shared" si="15"/>
        <v>0.11574206340364238</v>
      </c>
      <c r="E60" s="112">
        <f t="shared" si="15"/>
        <v>0.11442735083959647</v>
      </c>
      <c r="F60" s="112">
        <f t="shared" si="15"/>
        <v>0.10951313807660124</v>
      </c>
      <c r="G60" s="112">
        <f t="shared" si="15"/>
        <v>0.11684115411129878</v>
      </c>
      <c r="H60" s="112">
        <f t="shared" si="15"/>
        <v>0.12053294173477688</v>
      </c>
      <c r="I60" s="112">
        <f t="shared" si="15"/>
        <v>0.12150001708478846</v>
      </c>
      <c r="J60" s="112">
        <f t="shared" si="15"/>
        <v>0.11937603235028436</v>
      </c>
      <c r="K60" s="112">
        <f t="shared" si="15"/>
        <v>0.12411656100863243</v>
      </c>
      <c r="L60" s="112">
        <f t="shared" si="15"/>
        <v>0.12015863739928433</v>
      </c>
      <c r="M60" s="112">
        <f t="shared" si="15"/>
        <v>0.11611728130886464</v>
      </c>
      <c r="N60" s="112">
        <f t="shared" si="15"/>
        <v>0.11169459671674932</v>
      </c>
      <c r="O60" s="112">
        <f t="shared" si="15"/>
        <v>0.10755532845514285</v>
      </c>
      <c r="P60" s="112">
        <f t="shared" si="15"/>
        <v>0.10279736923329649</v>
      </c>
      <c r="Q60" s="112">
        <f t="shared" si="15"/>
        <v>0.12309405488227312</v>
      </c>
    </row>
    <row r="61" spans="1:17" x14ac:dyDescent="0.25">
      <c r="A61" s="39" t="s">
        <v>102</v>
      </c>
      <c r="B61" s="114">
        <f>IF(SUM(ISI_ued!B$5,ISI_ued!B$53)=0,"",SUM(ISI_ued!B$5,ISI_ued!B$53)/B$7)</f>
        <v>0.17487780391327606</v>
      </c>
      <c r="C61" s="114">
        <f>IF(SUM(ISI_ued!C$5,ISI_ued!C$53)=0,"",SUM(ISI_ued!C$5,ISI_ued!C$53)/C$7)</f>
        <v>0.17750231743248449</v>
      </c>
      <c r="D61" s="114">
        <f>IF(SUM(ISI_ued!D$5,ISI_ued!D$53)=0,"",SUM(ISI_ued!D$5,ISI_ued!D$53)/D$7)</f>
        <v>0.18022644269219429</v>
      </c>
      <c r="E61" s="114">
        <f>IF(SUM(ISI_ued!E$5,ISI_ued!E$53)=0,"",SUM(ISI_ued!E$5,ISI_ued!E$53)/E$7)</f>
        <v>0.17687691885091258</v>
      </c>
      <c r="F61" s="114">
        <f>IF(SUM(ISI_ued!F$5,ISI_ued!F$53)=0,"",SUM(ISI_ued!F$5,ISI_ued!F$53)/F$7)</f>
        <v>0.1684140171314614</v>
      </c>
      <c r="G61" s="114">
        <f>IF(SUM(ISI_ued!G$5,ISI_ued!G$53)=0,"",SUM(ISI_ued!G$5,ISI_ued!G$53)/G$7)</f>
        <v>0.18662041387089778</v>
      </c>
      <c r="H61" s="114">
        <f>IF(SUM(ISI_ued!H$5,ISI_ued!H$53)=0,"",SUM(ISI_ued!H$5,ISI_ued!H$53)/H$7)</f>
        <v>0.19228070031129302</v>
      </c>
      <c r="I61" s="114">
        <f>IF(SUM(ISI_ued!I$5,ISI_ued!I$53)=0,"",SUM(ISI_ued!I$5,ISI_ued!I$53)/I$7)</f>
        <v>0.1939086580846234</v>
      </c>
      <c r="J61" s="114">
        <f>IF(SUM(ISI_ued!J$5,ISI_ued!J$53)=0,"",SUM(ISI_ued!J$5,ISI_ued!J$53)/J$7)</f>
        <v>0.18439861963371923</v>
      </c>
      <c r="K61" s="114">
        <f>IF(SUM(ISI_ued!K$5,ISI_ued!K$53)=0,"",SUM(ISI_ued!K$5,ISI_ued!K$53)/K$7)</f>
        <v>0.19616391057346982</v>
      </c>
      <c r="L61" s="114">
        <f>IF(SUM(ISI_ued!L$5,ISI_ued!L$53)=0,"",SUM(ISI_ued!L$5,ISI_ued!L$53)/L$7)</f>
        <v>0.19415459014876157</v>
      </c>
      <c r="M61" s="114">
        <f>IF(SUM(ISI_ued!M$5,ISI_ued!M$53)=0,"",SUM(ISI_ued!M$5,ISI_ued!M$53)/M$7)</f>
        <v>0.18160512026943809</v>
      </c>
      <c r="N61" s="114">
        <f>IF(SUM(ISI_ued!N$5,ISI_ued!N$53)=0,"",SUM(ISI_ued!N$5,ISI_ued!N$53)/N$7)</f>
        <v>0.17275526513189887</v>
      </c>
      <c r="O61" s="114">
        <f>IF(SUM(ISI_ued!O$5,ISI_ued!O$53)=0,"",SUM(ISI_ued!O$5,ISI_ued!O$53)/O$7)</f>
        <v>0.17335523675160508</v>
      </c>
      <c r="P61" s="114">
        <f>IF(SUM(ISI_ued!P$5,ISI_ued!P$53)=0,"",SUM(ISI_ued!P$5,ISI_ued!P$53)/P$7)</f>
        <v>0.16265315765727448</v>
      </c>
      <c r="Q61" s="114">
        <f>IF(SUM(ISI_ued!Q$5,ISI_ued!Q$53)=0,"",SUM(ISI_ued!Q$5,ISI_ued!Q$53)/Q$7)</f>
        <v>0.20364404217435605</v>
      </c>
    </row>
    <row r="62" spans="1:17" x14ac:dyDescent="0.25">
      <c r="A62" s="110" t="s">
        <v>46</v>
      </c>
      <c r="B62" s="113">
        <f>IF(ISI_ued!B$5=0,"",ISI_ued!B$5/B$8)</f>
        <v>0.24560548684615022</v>
      </c>
      <c r="C62" s="113">
        <f>IF(ISI_ued!C$5=0,"",ISI_ued!C$5/C$8)</f>
        <v>0.25564988717418552</v>
      </c>
      <c r="D62" s="113">
        <f>IF(ISI_ued!D$5=0,"",ISI_ued!D$5/D$8)</f>
        <v>0.24994166809806989</v>
      </c>
      <c r="E62" s="113">
        <f>IF(ISI_ued!E$5=0,"",ISI_ued!E$5/E$8)</f>
        <v>0.24588154784284691</v>
      </c>
      <c r="F62" s="113">
        <f>IF(ISI_ued!F$5=0,"",ISI_ued!F$5/F$8)</f>
        <v>0.23175477278561263</v>
      </c>
      <c r="G62" s="113">
        <f>IF(ISI_ued!G$5=0,"",ISI_ued!G$5/G$8)</f>
        <v>0.25536857718514039</v>
      </c>
      <c r="H62" s="113">
        <f>IF(ISI_ued!H$5=0,"",ISI_ued!H$5/H$8)</f>
        <v>0.26585884639511331</v>
      </c>
      <c r="I62" s="113">
        <f>IF(ISI_ued!I$5=0,"",ISI_ued!I$5/I$8)</f>
        <v>0.26910193944772709</v>
      </c>
      <c r="J62" s="113">
        <f>IF(ISI_ued!J$5=0,"",ISI_ued!J$5/J$8)</f>
        <v>0.26020105155501561</v>
      </c>
      <c r="K62" s="113">
        <f>IF(ISI_ued!K$5=0,"",ISI_ued!K$5/K$8)</f>
        <v>0.27759092875190278</v>
      </c>
      <c r="L62" s="113">
        <f>IF(ISI_ued!L$5=0,"",ISI_ued!L$5/L$8)</f>
        <v>0.26339388800634217</v>
      </c>
      <c r="M62" s="113">
        <f>IF(ISI_ued!M$5=0,"",ISI_ued!M$5/M$8)</f>
        <v>0.25200732954778332</v>
      </c>
      <c r="N62" s="113">
        <f>IF(ISI_ued!N$5=0,"",ISI_ued!N$5/N$8)</f>
        <v>0.23989617158590312</v>
      </c>
      <c r="O62" s="113">
        <f>IF(ISI_ued!O$5=0,"",ISI_ued!O$5/O$8)</f>
        <v>0.23084037826891896</v>
      </c>
      <c r="P62" s="113">
        <f>IF(ISI_ued!P$5=0,"",ISI_ued!P$5/P$8)</f>
        <v>0.21408069868993174</v>
      </c>
      <c r="Q62" s="113">
        <f>IF(ISI_ued!Q$5=0,"",ISI_ued!Q$5/Q$8)</f>
        <v>0.2713404884560407</v>
      </c>
    </row>
    <row r="63" spans="1:17" x14ac:dyDescent="0.25">
      <c r="A63" s="108" t="s">
        <v>45</v>
      </c>
      <c r="B63" s="112">
        <f>IF(ISI_ued!B$53=0,"",ISI_ued!B$53/B$9)</f>
        <v>7.0072161230202726E-2</v>
      </c>
      <c r="C63" s="112">
        <f>IF(ISI_ued!C$53=0,"",ISI_ued!C$53/C$9)</f>
        <v>7.2001674136435198E-2</v>
      </c>
      <c r="D63" s="112">
        <f>IF(ISI_ued!D$53=0,"",ISI_ued!D$53/D$9)</f>
        <v>7.0625894066552869E-2</v>
      </c>
      <c r="E63" s="112">
        <f>IF(ISI_ued!E$53=0,"",ISI_ued!E$53/E$9)</f>
        <v>7.0412634120499626E-2</v>
      </c>
      <c r="F63" s="112">
        <f>IF(ISI_ued!F$53=0,"",ISI_ued!F$53/F$9)</f>
        <v>6.7695975561928773E-2</v>
      </c>
      <c r="G63" s="112">
        <f>IF(ISI_ued!G$53=0,"",ISI_ued!G$53/G$9)</f>
        <v>7.1905156702296524E-2</v>
      </c>
      <c r="H63" s="112">
        <f>IF(ISI_ued!H$53=0,"",ISI_ued!H$53/H$9)</f>
        <v>7.3917538109173717E-2</v>
      </c>
      <c r="I63" s="112">
        <f>IF(ISI_ued!I$53=0,"",ISI_ued!I$53/I$9)</f>
        <v>7.4601715550959291E-2</v>
      </c>
      <c r="J63" s="112">
        <f>IF(ISI_ued!J$53=0,"",ISI_ued!J$53/J$9)</f>
        <v>7.2308124850335428E-2</v>
      </c>
      <c r="K63" s="112">
        <f>IF(ISI_ued!K$53=0,"",ISI_ued!K$53/K$9)</f>
        <v>7.512715775827794E-2</v>
      </c>
      <c r="L63" s="112">
        <f>IF(ISI_ued!L$53=0,"",ISI_ued!L$53/L$9)</f>
        <v>7.2846746928544065E-2</v>
      </c>
      <c r="M63" s="112">
        <f>IF(ISI_ued!M$53=0,"",ISI_ued!M$53/M$9)</f>
        <v>7.0717045211574459E-2</v>
      </c>
      <c r="N63" s="112">
        <f>IF(ISI_ued!N$53=0,"",ISI_ued!N$53/N$9)</f>
        <v>6.8148808616294423E-2</v>
      </c>
      <c r="O63" s="112">
        <f>IF(ISI_ued!O$53=0,"",ISI_ued!O$53/O$9)</f>
        <v>6.6634505987172854E-2</v>
      </c>
      <c r="P63" s="112">
        <f>IF(ISI_ued!P$53=0,"",ISI_ued!P$53/P$9)</f>
        <v>6.3081281649155801E-2</v>
      </c>
      <c r="Q63" s="112">
        <f>IF(ISI_ued!Q$53=0,"",ISI_ued!Q$53/Q$9)</f>
        <v>7.471855499759561E-2</v>
      </c>
    </row>
    <row r="64" spans="1:17" x14ac:dyDescent="0.25">
      <c r="A64" s="39" t="s">
        <v>60</v>
      </c>
      <c r="B64" s="111">
        <f t="shared" ref="B64:Q64" si="16">IF(B$46=0,"",B$53/B$46)</f>
        <v>3.7696679208965751</v>
      </c>
      <c r="C64" s="111">
        <f t="shared" si="16"/>
        <v>3.6045040147668539</v>
      </c>
      <c r="D64" s="111">
        <f t="shared" si="16"/>
        <v>3.7334670147841145</v>
      </c>
      <c r="E64" s="111">
        <f t="shared" si="16"/>
        <v>3.758244894348219</v>
      </c>
      <c r="F64" s="111">
        <f t="shared" si="16"/>
        <v>3.7409952807269087</v>
      </c>
      <c r="G64" s="111">
        <f t="shared" si="16"/>
        <v>3.6940509093611325</v>
      </c>
      <c r="H64" s="111">
        <f t="shared" si="16"/>
        <v>3.6401538288806083</v>
      </c>
      <c r="I64" s="111">
        <f t="shared" si="16"/>
        <v>3.6064582773670368</v>
      </c>
      <c r="J64" s="111">
        <f t="shared" si="16"/>
        <v>3.8091444445133571</v>
      </c>
      <c r="K64" s="111">
        <f t="shared" si="16"/>
        <v>3.7942773489837571</v>
      </c>
      <c r="L64" s="111">
        <f t="shared" si="16"/>
        <v>3.7625460980803509</v>
      </c>
      <c r="M64" s="111">
        <f t="shared" si="16"/>
        <v>3.6441641788920176</v>
      </c>
      <c r="N64" s="111">
        <f t="shared" si="16"/>
        <v>3.5890311307871876</v>
      </c>
      <c r="O64" s="111">
        <f t="shared" si="16"/>
        <v>3.6958343733627852</v>
      </c>
      <c r="P64" s="111">
        <f t="shared" si="16"/>
        <v>4.3866155425786282</v>
      </c>
      <c r="Q64" s="111">
        <f t="shared" si="16"/>
        <v>3.7673356719684845</v>
      </c>
    </row>
    <row r="65" spans="1:17" x14ac:dyDescent="0.25">
      <c r="A65" s="110" t="s">
        <v>101</v>
      </c>
      <c r="B65" s="109">
        <f t="shared" ref="B65:Q65" si="17">IF(B$47=0,"",B$54/B$47)</f>
        <v>4.2944105969987527</v>
      </c>
      <c r="C65" s="109">
        <f t="shared" si="17"/>
        <v>4.1473582353894711</v>
      </c>
      <c r="D65" s="109">
        <f t="shared" si="17"/>
        <v>4.2187590034737283</v>
      </c>
      <c r="E65" s="109">
        <f t="shared" si="17"/>
        <v>4.2599038913453784</v>
      </c>
      <c r="F65" s="109">
        <f t="shared" si="17"/>
        <v>4.242524566920971</v>
      </c>
      <c r="G65" s="109">
        <f t="shared" si="17"/>
        <v>4.1473576731960726</v>
      </c>
      <c r="H65" s="109">
        <f t="shared" si="17"/>
        <v>4.0942612113120047</v>
      </c>
      <c r="I65" s="109">
        <f t="shared" si="17"/>
        <v>4.0600377836246579</v>
      </c>
      <c r="J65" s="109">
        <f t="shared" si="17"/>
        <v>4.3058271018981751</v>
      </c>
      <c r="K65" s="109">
        <f t="shared" si="17"/>
        <v>4.282341736232647</v>
      </c>
      <c r="L65" s="109">
        <f t="shared" si="17"/>
        <v>4.1801375461520482</v>
      </c>
      <c r="M65" s="109">
        <f t="shared" si="17"/>
        <v>4.1037757746042978</v>
      </c>
      <c r="N65" s="109">
        <f t="shared" si="17"/>
        <v>4.0569941996542829</v>
      </c>
      <c r="O65" s="109">
        <f t="shared" si="17"/>
        <v>4.12969376831178</v>
      </c>
      <c r="P65" s="109">
        <f t="shared" si="17"/>
        <v>4.8677358474142522</v>
      </c>
      <c r="Q65" s="109">
        <f t="shared" si="17"/>
        <v>4.1449519153025181</v>
      </c>
    </row>
    <row r="66" spans="1:17" x14ac:dyDescent="0.25">
      <c r="A66" s="108" t="s">
        <v>100</v>
      </c>
      <c r="B66" s="107">
        <f t="shared" ref="B66:Q66" si="18">IF(B$48=0,"",B$55/B$48)</f>
        <v>0.64758244510839458</v>
      </c>
      <c r="C66" s="107">
        <f t="shared" si="18"/>
        <v>0.62932485764312984</v>
      </c>
      <c r="D66" s="107">
        <f t="shared" si="18"/>
        <v>0.65698043600645684</v>
      </c>
      <c r="E66" s="107">
        <f t="shared" si="18"/>
        <v>0.65159466614653028</v>
      </c>
      <c r="F66" s="107">
        <f t="shared" si="18"/>
        <v>0.59635477801077286</v>
      </c>
      <c r="G66" s="107">
        <f t="shared" si="18"/>
        <v>0.63212610181057383</v>
      </c>
      <c r="H66" s="107">
        <f t="shared" si="18"/>
        <v>0.64542964674032077</v>
      </c>
      <c r="I66" s="107">
        <f t="shared" si="18"/>
        <v>0.64654695596729872</v>
      </c>
      <c r="J66" s="107">
        <f t="shared" si="18"/>
        <v>0.80999500068709596</v>
      </c>
      <c r="K66" s="107">
        <f t="shared" si="18"/>
        <v>0.78477845546608538</v>
      </c>
      <c r="L66" s="107">
        <f t="shared" si="18"/>
        <v>0.76706675243464861</v>
      </c>
      <c r="M66" s="107">
        <f t="shared" si="18"/>
        <v>0.72103046302152518</v>
      </c>
      <c r="N66" s="107">
        <f t="shared" si="18"/>
        <v>0.6908993569963181</v>
      </c>
      <c r="O66" s="107">
        <f t="shared" si="18"/>
        <v>0.54305935031899344</v>
      </c>
      <c r="P66" s="107">
        <f t="shared" si="18"/>
        <v>0.80707051318732537</v>
      </c>
      <c r="Q66" s="107">
        <f t="shared" si="18"/>
        <v>0.79292371833612274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127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5753.1372202211487</v>
      </c>
      <c r="C5" s="96">
        <v>5309.4255195631686</v>
      </c>
      <c r="D5" s="96">
        <v>5778.9485886329066</v>
      </c>
      <c r="E5" s="96">
        <v>5505.9798339763338</v>
      </c>
      <c r="F5" s="96">
        <v>5506.3161457637279</v>
      </c>
      <c r="G5" s="96">
        <v>5761.3070332641082</v>
      </c>
      <c r="H5" s="96">
        <v>6049.0709733983422</v>
      </c>
      <c r="I5" s="96">
        <v>5900.5335028549944</v>
      </c>
      <c r="J5" s="96">
        <v>5199.3874686573936</v>
      </c>
      <c r="K5" s="96">
        <v>3952.1465089514159</v>
      </c>
      <c r="L5" s="96">
        <v>4827.6447101501235</v>
      </c>
      <c r="M5" s="96">
        <v>4525.5703530066576</v>
      </c>
      <c r="N5" s="96">
        <v>4220.9568808609729</v>
      </c>
      <c r="O5" s="96">
        <v>4291.6801715406182</v>
      </c>
      <c r="P5" s="96">
        <v>4204.9504260094782</v>
      </c>
      <c r="Q5" s="96">
        <v>5002.1079091597376</v>
      </c>
    </row>
    <row r="6" spans="1:17" x14ac:dyDescent="0.25">
      <c r="A6" s="132" t="s">
        <v>83</v>
      </c>
      <c r="B6" s="160">
        <v>8.3733894232905559</v>
      </c>
      <c r="C6" s="160">
        <v>7.7275903194171054</v>
      </c>
      <c r="D6" s="160">
        <v>8.4109565159891275</v>
      </c>
      <c r="E6" s="160">
        <v>8.0136648131080559</v>
      </c>
      <c r="F6" s="160">
        <v>8.01415429727221</v>
      </c>
      <c r="G6" s="160">
        <v>8.3852801575987375</v>
      </c>
      <c r="H6" s="160">
        <v>8.8041054768098448</v>
      </c>
      <c r="I6" s="160">
        <v>8.5879169804815412</v>
      </c>
      <c r="J6" s="160">
        <v>7.5674357087508763</v>
      </c>
      <c r="K6" s="160">
        <v>5.7521419202437141</v>
      </c>
      <c r="L6" s="160">
        <v>7.026383624797627</v>
      </c>
      <c r="M6" s="160">
        <v>6.5867302443320837</v>
      </c>
      <c r="N6" s="160">
        <v>6.1433813151788765</v>
      </c>
      <c r="O6" s="160">
        <v>6.2463153547279084</v>
      </c>
      <c r="P6" s="160">
        <v>6.1200847598165629</v>
      </c>
      <c r="Q6" s="160">
        <v>7.2803056588846911</v>
      </c>
    </row>
    <row r="7" spans="1:17" x14ac:dyDescent="0.25">
      <c r="A7" s="76" t="s">
        <v>82</v>
      </c>
      <c r="B7" s="159">
        <v>4.4658076924216301</v>
      </c>
      <c r="C7" s="159">
        <v>4.1213815036891228</v>
      </c>
      <c r="D7" s="159">
        <v>4.4858434751942022</v>
      </c>
      <c r="E7" s="159">
        <v>4.2739545669909633</v>
      </c>
      <c r="F7" s="159">
        <v>4.2742156252118457</v>
      </c>
      <c r="G7" s="159">
        <v>4.4721494173859933</v>
      </c>
      <c r="H7" s="159">
        <v>4.6955229209652503</v>
      </c>
      <c r="I7" s="159">
        <v>4.5802223895901557</v>
      </c>
      <c r="J7" s="159">
        <v>4.0359657113338008</v>
      </c>
      <c r="K7" s="159">
        <v>3.0678090241299807</v>
      </c>
      <c r="L7" s="159">
        <v>3.7474045998920675</v>
      </c>
      <c r="M7" s="159">
        <v>3.5129227969771111</v>
      </c>
      <c r="N7" s="159">
        <v>3.2764700347620677</v>
      </c>
      <c r="O7" s="159">
        <v>3.3313681891882179</v>
      </c>
      <c r="P7" s="159">
        <v>3.2640452052355005</v>
      </c>
      <c r="Q7" s="159">
        <v>3.882829684738502</v>
      </c>
    </row>
    <row r="8" spans="1:17" x14ac:dyDescent="0.25">
      <c r="A8" s="76" t="s">
        <v>81</v>
      </c>
      <c r="B8" s="159">
        <v>111.64519231054075</v>
      </c>
      <c r="C8" s="159">
        <v>103.03453759222809</v>
      </c>
      <c r="D8" s="159">
        <v>112.14608687985505</v>
      </c>
      <c r="E8" s="159">
        <v>106.84886417477406</v>
      </c>
      <c r="F8" s="159">
        <v>106.85539063029614</v>
      </c>
      <c r="G8" s="159">
        <v>111.80373543464982</v>
      </c>
      <c r="H8" s="159">
        <v>117.38807302413124</v>
      </c>
      <c r="I8" s="159">
        <v>114.50555973975391</v>
      </c>
      <c r="J8" s="159">
        <v>100.89914278334503</v>
      </c>
      <c r="K8" s="159">
        <v>76.695225603249526</v>
      </c>
      <c r="L8" s="159">
        <v>93.685114997301696</v>
      </c>
      <c r="M8" s="159">
        <v>87.823069924427784</v>
      </c>
      <c r="N8" s="159">
        <v>81.911750869051687</v>
      </c>
      <c r="O8" s="159">
        <v>83.284204729705451</v>
      </c>
      <c r="P8" s="159">
        <v>81.601130130887512</v>
      </c>
      <c r="Q8" s="159">
        <v>97.070742118462562</v>
      </c>
    </row>
    <row r="9" spans="1:17" x14ac:dyDescent="0.25">
      <c r="A9" s="76" t="s">
        <v>80</v>
      </c>
      <c r="B9" s="159">
        <v>2.7911298077635185</v>
      </c>
      <c r="C9" s="159">
        <v>2.5758634398057021</v>
      </c>
      <c r="D9" s="159">
        <v>2.8036521719963758</v>
      </c>
      <c r="E9" s="159">
        <v>2.671221604369352</v>
      </c>
      <c r="F9" s="159">
        <v>2.6713847657574035</v>
      </c>
      <c r="G9" s="159">
        <v>2.7950933858662457</v>
      </c>
      <c r="H9" s="159">
        <v>2.9347018256032813</v>
      </c>
      <c r="I9" s="159">
        <v>2.8626389934938472</v>
      </c>
      <c r="J9" s="159">
        <v>2.5224785695836256</v>
      </c>
      <c r="K9" s="159">
        <v>1.9173806400812381</v>
      </c>
      <c r="L9" s="159">
        <v>2.342127874932542</v>
      </c>
      <c r="M9" s="159">
        <v>2.1955767481106943</v>
      </c>
      <c r="N9" s="159">
        <v>2.0477937717262922</v>
      </c>
      <c r="O9" s="159">
        <v>2.0821051182426364</v>
      </c>
      <c r="P9" s="159">
        <v>2.0400282532721876</v>
      </c>
      <c r="Q9" s="159">
        <v>2.4267685529615637</v>
      </c>
    </row>
    <row r="10" spans="1:17" x14ac:dyDescent="0.25">
      <c r="A10" s="129" t="s">
        <v>79</v>
      </c>
      <c r="B10" s="158">
        <v>5.582259615527037</v>
      </c>
      <c r="C10" s="158">
        <v>5.1517268796114042</v>
      </c>
      <c r="D10" s="158">
        <v>5.6073043439927517</v>
      </c>
      <c r="E10" s="158">
        <v>5.3424432087387039</v>
      </c>
      <c r="F10" s="158">
        <v>5.3427695315148069</v>
      </c>
      <c r="G10" s="158">
        <v>5.5901867717324922</v>
      </c>
      <c r="H10" s="158">
        <v>5.8694036512065626</v>
      </c>
      <c r="I10" s="158">
        <v>5.7252779869876953</v>
      </c>
      <c r="J10" s="158">
        <v>5.0449571391672521</v>
      </c>
      <c r="K10" s="158">
        <v>3.8347612801624757</v>
      </c>
      <c r="L10" s="158">
        <v>4.6842557498650841</v>
      </c>
      <c r="M10" s="158">
        <v>4.3911534962213885</v>
      </c>
      <c r="N10" s="158">
        <v>4.0955875434525844</v>
      </c>
      <c r="O10" s="158">
        <v>4.1642102364852729</v>
      </c>
      <c r="P10" s="158">
        <v>4.0800565065443752</v>
      </c>
      <c r="Q10" s="158">
        <v>4.8535371059231274</v>
      </c>
    </row>
    <row r="11" spans="1:17" x14ac:dyDescent="0.25">
      <c r="A11" s="92" t="s">
        <v>125</v>
      </c>
      <c r="B11" s="91">
        <v>1.1164519231054073</v>
      </c>
      <c r="C11" s="91">
        <v>1.0303453759222809</v>
      </c>
      <c r="D11" s="91">
        <v>1.1214608687985503</v>
      </c>
      <c r="E11" s="91">
        <v>0</v>
      </c>
      <c r="F11" s="91">
        <v>0</v>
      </c>
      <c r="G11" s="91">
        <v>1.1180373543464981</v>
      </c>
      <c r="H11" s="91">
        <v>1.1738807302413126</v>
      </c>
      <c r="I11" s="91">
        <v>1.1450555973975389</v>
      </c>
      <c r="J11" s="91">
        <v>1.0089914278334504</v>
      </c>
      <c r="K11" s="91">
        <v>0.76695225603249539</v>
      </c>
      <c r="L11" s="91">
        <v>0.93685114997301699</v>
      </c>
      <c r="M11" s="91">
        <v>0.87823069924427766</v>
      </c>
      <c r="N11" s="91">
        <v>0.8191175086905168</v>
      </c>
      <c r="O11" s="91">
        <v>0.83284204729705458</v>
      </c>
      <c r="P11" s="91">
        <v>0.81601130130887511</v>
      </c>
      <c r="Q11" s="91">
        <v>0.9707074211846255</v>
      </c>
    </row>
    <row r="12" spans="1:17" x14ac:dyDescent="0.25">
      <c r="A12" s="92" t="s">
        <v>26</v>
      </c>
      <c r="B12" s="91">
        <v>1.6746778846581112</v>
      </c>
      <c r="C12" s="91">
        <v>1.5455180638834212</v>
      </c>
      <c r="D12" s="91">
        <v>1.6821913031978255</v>
      </c>
      <c r="E12" s="91">
        <v>1.6027329626216111</v>
      </c>
      <c r="F12" s="91">
        <v>1.602830859454442</v>
      </c>
      <c r="G12" s="91">
        <v>1.6770560315197476</v>
      </c>
      <c r="H12" s="91">
        <v>1.7608210953619687</v>
      </c>
      <c r="I12" s="91">
        <v>1.7175833960963083</v>
      </c>
      <c r="J12" s="91">
        <v>1.5134871417501754</v>
      </c>
      <c r="K12" s="91">
        <v>1.1504283840487428</v>
      </c>
      <c r="L12" s="91">
        <v>1.405276724959525</v>
      </c>
      <c r="M12" s="91">
        <v>1.3173460488664166</v>
      </c>
      <c r="N12" s="91">
        <v>1.2286762630357753</v>
      </c>
      <c r="O12" s="91">
        <v>1.2492630709455819</v>
      </c>
      <c r="P12" s="91">
        <v>1.2240169519633124</v>
      </c>
      <c r="Q12" s="91">
        <v>1.4560611317769381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2.7911298077635185</v>
      </c>
      <c r="C14" s="157">
        <v>2.5758634398057021</v>
      </c>
      <c r="D14" s="157">
        <v>2.8036521719963754</v>
      </c>
      <c r="E14" s="157">
        <v>3.7397102461170926</v>
      </c>
      <c r="F14" s="157">
        <v>3.7399386720603651</v>
      </c>
      <c r="G14" s="157">
        <v>2.7950933858662461</v>
      </c>
      <c r="H14" s="157">
        <v>2.9347018256032809</v>
      </c>
      <c r="I14" s="157">
        <v>2.8626389934938477</v>
      </c>
      <c r="J14" s="157">
        <v>2.5224785695836256</v>
      </c>
      <c r="K14" s="157">
        <v>1.9173806400812377</v>
      </c>
      <c r="L14" s="157">
        <v>2.342127874932542</v>
      </c>
      <c r="M14" s="157">
        <v>2.1955767481106943</v>
      </c>
      <c r="N14" s="157">
        <v>2.0477937717262922</v>
      </c>
      <c r="O14" s="157">
        <v>2.0821051182426364</v>
      </c>
      <c r="P14" s="157">
        <v>2.0400282532721881</v>
      </c>
      <c r="Q14" s="157">
        <v>2.4267685529615637</v>
      </c>
    </row>
    <row r="15" spans="1:17" x14ac:dyDescent="0.25">
      <c r="A15" s="156" t="s">
        <v>117</v>
      </c>
      <c r="B15" s="155">
        <v>403.95772321775473</v>
      </c>
      <c r="C15" s="155">
        <v>372.80241412259363</v>
      </c>
      <c r="D15" s="155">
        <v>405.77007380450971</v>
      </c>
      <c r="E15" s="155">
        <v>386.60351607786919</v>
      </c>
      <c r="F15" s="155">
        <v>386.6271302797773</v>
      </c>
      <c r="G15" s="155">
        <v>404.53136833512758</v>
      </c>
      <c r="H15" s="155">
        <v>424.73677307885816</v>
      </c>
      <c r="I15" s="155">
        <v>414.30718377542354</v>
      </c>
      <c r="J15" s="155">
        <v>365.07606955445402</v>
      </c>
      <c r="K15" s="155">
        <v>277.50078686940236</v>
      </c>
      <c r="L15" s="155">
        <v>338.97407466000249</v>
      </c>
      <c r="M15" s="155">
        <v>317.76386101774011</v>
      </c>
      <c r="N15" s="155">
        <v>296.37536288894131</v>
      </c>
      <c r="O15" s="155">
        <v>301.34121341324345</v>
      </c>
      <c r="P15" s="155">
        <v>295.25146634152787</v>
      </c>
      <c r="Q15" s="155">
        <v>351.22404436514068</v>
      </c>
    </row>
    <row r="16" spans="1:17" x14ac:dyDescent="0.25">
      <c r="A16" s="84" t="s">
        <v>33</v>
      </c>
      <c r="B16" s="153">
        <v>111.02211038549376</v>
      </c>
      <c r="C16" s="153">
        <v>0</v>
      </c>
      <c r="D16" s="153">
        <v>129.89238840287931</v>
      </c>
      <c r="E16" s="153">
        <v>187.75010101111093</v>
      </c>
      <c r="F16" s="153">
        <v>84.937440762707183</v>
      </c>
      <c r="G16" s="153">
        <v>7.9875590074223055</v>
      </c>
      <c r="H16" s="153">
        <v>39.735750180953801</v>
      </c>
      <c r="I16" s="153">
        <v>35.025943922473516</v>
      </c>
      <c r="J16" s="153">
        <v>322.60997445308885</v>
      </c>
      <c r="K16" s="153">
        <v>129.49348959584358</v>
      </c>
      <c r="L16" s="153">
        <v>86.989461852815111</v>
      </c>
      <c r="M16" s="153">
        <v>75.557366568293219</v>
      </c>
      <c r="N16" s="153">
        <v>0</v>
      </c>
      <c r="O16" s="153">
        <v>0</v>
      </c>
      <c r="P16" s="153">
        <v>0</v>
      </c>
      <c r="Q16" s="153">
        <v>61.733970387564568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65.618930608000994</v>
      </c>
      <c r="C18" s="153">
        <v>97.966008635944092</v>
      </c>
      <c r="D18" s="153">
        <v>57.161417977121971</v>
      </c>
      <c r="E18" s="153">
        <v>27.810912408484739</v>
      </c>
      <c r="F18" s="153">
        <v>76.30370587092392</v>
      </c>
      <c r="G18" s="153">
        <v>220.47343315257436</v>
      </c>
      <c r="H18" s="153">
        <v>234.90233623417259</v>
      </c>
      <c r="I18" s="153">
        <v>215.21831761889035</v>
      </c>
      <c r="J18" s="153">
        <v>36.684168894668289</v>
      </c>
      <c r="K18" s="153">
        <v>144.01200188601638</v>
      </c>
      <c r="L18" s="153">
        <v>246.20563319218701</v>
      </c>
      <c r="M18" s="153">
        <v>198.20582673403607</v>
      </c>
      <c r="N18" s="153">
        <v>245.97287508336149</v>
      </c>
      <c r="O18" s="153">
        <v>99.042994097850311</v>
      </c>
      <c r="P18" s="153">
        <v>187.74627288141636</v>
      </c>
      <c r="Q18" s="153">
        <v>282.78778550222995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227.31668222425998</v>
      </c>
      <c r="C20" s="153">
        <v>274.83640548664954</v>
      </c>
      <c r="D20" s="153">
        <v>218.71626742450843</v>
      </c>
      <c r="E20" s="153">
        <v>171.04250265827352</v>
      </c>
      <c r="F20" s="153">
        <v>225.3859836461462</v>
      </c>
      <c r="G20" s="153">
        <v>176.07037617513092</v>
      </c>
      <c r="H20" s="153">
        <v>150.0986866637318</v>
      </c>
      <c r="I20" s="153">
        <v>164.06292223405967</v>
      </c>
      <c r="J20" s="153">
        <v>5.7819262066968911</v>
      </c>
      <c r="K20" s="153">
        <v>3.9952953875424164</v>
      </c>
      <c r="L20" s="153">
        <v>5.7789796150003498</v>
      </c>
      <c r="M20" s="153">
        <v>44.000667715410842</v>
      </c>
      <c r="N20" s="153">
        <v>50.402487805579831</v>
      </c>
      <c r="O20" s="153">
        <v>202.29821931539314</v>
      </c>
      <c r="P20" s="153">
        <v>107.5051934601115</v>
      </c>
      <c r="Q20" s="153">
        <v>6.7022884753461742</v>
      </c>
    </row>
    <row r="21" spans="1:17" x14ac:dyDescent="0.25">
      <c r="A21" s="156" t="s">
        <v>116</v>
      </c>
      <c r="B21" s="155">
        <v>4363.8975756752379</v>
      </c>
      <c r="C21" s="155">
        <v>4027.3312222786344</v>
      </c>
      <c r="D21" s="155">
        <v>4383.4761401567221</v>
      </c>
      <c r="E21" s="155">
        <v>4176.422555115495</v>
      </c>
      <c r="F21" s="155">
        <v>4176.677655965259</v>
      </c>
      <c r="G21" s="155">
        <v>4370.0945819288991</v>
      </c>
      <c r="H21" s="155">
        <v>4588.3706828890417</v>
      </c>
      <c r="I21" s="155">
        <v>4475.7013195853569</v>
      </c>
      <c r="J21" s="155">
        <v>3943.8646256725356</v>
      </c>
      <c r="K21" s="155">
        <v>2997.8013575805985</v>
      </c>
      <c r="L21" s="155">
        <v>3661.8885036841993</v>
      </c>
      <c r="M21" s="155">
        <v>3432.757595737362</v>
      </c>
      <c r="N21" s="155">
        <v>3201.7007059516745</v>
      </c>
      <c r="O21" s="155">
        <v>3255.3460797584926</v>
      </c>
      <c r="P21" s="155">
        <v>3189.5594121066265</v>
      </c>
      <c r="Q21" s="155">
        <v>3794.2231764131325</v>
      </c>
    </row>
    <row r="22" spans="1:17" x14ac:dyDescent="0.25">
      <c r="A22" s="84" t="s">
        <v>33</v>
      </c>
      <c r="B22" s="153">
        <v>1365.7894375723781</v>
      </c>
      <c r="C22" s="153">
        <v>1320.9599509533018</v>
      </c>
      <c r="D22" s="153">
        <v>1351.288750156722</v>
      </c>
      <c r="E22" s="153">
        <v>1250.6997851154947</v>
      </c>
      <c r="F22" s="153">
        <v>1411.3287159652591</v>
      </c>
      <c r="G22" s="153">
        <v>1762.6559486112671</v>
      </c>
      <c r="H22" s="153">
        <v>1911.623632889042</v>
      </c>
      <c r="I22" s="153">
        <v>1849.4493595853569</v>
      </c>
      <c r="J22" s="153">
        <v>1277.6256356725357</v>
      </c>
      <c r="K22" s="153">
        <v>700.30505758059837</v>
      </c>
      <c r="L22" s="153">
        <v>1396.2186210520922</v>
      </c>
      <c r="M22" s="153">
        <v>1235.1603191975876</v>
      </c>
      <c r="N22" s="153">
        <v>1128.3818159226166</v>
      </c>
      <c r="O22" s="153">
        <v>926.76223150902013</v>
      </c>
      <c r="P22" s="153">
        <v>1130.3342198569683</v>
      </c>
      <c r="Q22" s="153">
        <v>1781.6997099851728</v>
      </c>
    </row>
    <row r="23" spans="1:17" x14ac:dyDescent="0.25">
      <c r="A23" s="84" t="s">
        <v>47</v>
      </c>
      <c r="B23" s="153">
        <v>1943.9911118196485</v>
      </c>
      <c r="C23" s="153">
        <v>1682.5507400000001</v>
      </c>
      <c r="D23" s="153">
        <v>1973.1874300000002</v>
      </c>
      <c r="E23" s="153">
        <v>1926.5877700000001</v>
      </c>
      <c r="F23" s="153">
        <v>1747.1499899999999</v>
      </c>
      <c r="G23" s="153">
        <v>1616.7927755960366</v>
      </c>
      <c r="H23" s="153">
        <v>1690.5470099999998</v>
      </c>
      <c r="I23" s="153">
        <v>1679.0622899999998</v>
      </c>
      <c r="J23" s="153">
        <v>1778.04276</v>
      </c>
      <c r="K23" s="153">
        <v>1640.9977000000001</v>
      </c>
      <c r="L23" s="153">
        <v>1499.5000263243994</v>
      </c>
      <c r="M23" s="153">
        <v>1358.6033080361897</v>
      </c>
      <c r="N23" s="153">
        <v>1118.0667902756388</v>
      </c>
      <c r="O23" s="153">
        <v>1149.2152281079168</v>
      </c>
      <c r="P23" s="153">
        <v>1167.3110685193296</v>
      </c>
      <c r="Q23" s="153">
        <v>1209.4038427902283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48.60933132533296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117.4766936045944</v>
      </c>
      <c r="O25" s="153">
        <v>374.789960479152</v>
      </c>
      <c r="P25" s="153">
        <v>159.6194021744725</v>
      </c>
      <c r="Q25" s="153">
        <v>0</v>
      </c>
    </row>
    <row r="26" spans="1:17" x14ac:dyDescent="0.25">
      <c r="A26" s="84" t="s">
        <v>25</v>
      </c>
      <c r="B26" s="153">
        <v>1054.1170262832111</v>
      </c>
      <c r="C26" s="153">
        <v>975.21119999999996</v>
      </c>
      <c r="D26" s="153">
        <v>1058.9999600000001</v>
      </c>
      <c r="E26" s="153">
        <v>999.1350000000001</v>
      </c>
      <c r="F26" s="153">
        <v>1018.19895</v>
      </c>
      <c r="G26" s="153">
        <v>990.64585772159558</v>
      </c>
      <c r="H26" s="153">
        <v>986.20003999999994</v>
      </c>
      <c r="I26" s="153">
        <v>947.18967000000009</v>
      </c>
      <c r="J26" s="153">
        <v>888.19623000000001</v>
      </c>
      <c r="K26" s="153">
        <v>656.49860000000001</v>
      </c>
      <c r="L26" s="153">
        <v>766.16985630770796</v>
      </c>
      <c r="M26" s="153">
        <v>838.99396850358494</v>
      </c>
      <c r="N26" s="153">
        <v>837.77540614882503</v>
      </c>
      <c r="O26" s="153">
        <v>804.57865966240399</v>
      </c>
      <c r="P26" s="153">
        <v>732.29472155585654</v>
      </c>
      <c r="Q26" s="153">
        <v>803.11962363773137</v>
      </c>
    </row>
    <row r="27" spans="1:17" x14ac:dyDescent="0.25">
      <c r="A27" s="156" t="s">
        <v>113</v>
      </c>
      <c r="B27" s="155">
        <v>577.08246173965063</v>
      </c>
      <c r="C27" s="155">
        <v>532.57487731798926</v>
      </c>
      <c r="D27" s="155">
        <v>579.67153400644293</v>
      </c>
      <c r="E27" s="155">
        <v>552.29073725409876</v>
      </c>
      <c r="F27" s="155">
        <v>552.32447182825445</v>
      </c>
      <c r="G27" s="155">
        <v>577.90195476446684</v>
      </c>
      <c r="H27" s="155">
        <v>606.76681868408377</v>
      </c>
      <c r="I27" s="155">
        <v>591.86740539346158</v>
      </c>
      <c r="J27" s="155">
        <v>521.53724222064739</v>
      </c>
      <c r="K27" s="155">
        <v>396.42969552771734</v>
      </c>
      <c r="L27" s="155">
        <v>484.24867808571787</v>
      </c>
      <c r="M27" s="155">
        <v>453.94837288248641</v>
      </c>
      <c r="N27" s="155">
        <v>423.39337555563009</v>
      </c>
      <c r="O27" s="155">
        <v>430.48744773320459</v>
      </c>
      <c r="P27" s="155">
        <v>421.78780905932638</v>
      </c>
      <c r="Q27" s="155">
        <v>501.74863480734354</v>
      </c>
    </row>
    <row r="28" spans="1:17" x14ac:dyDescent="0.25">
      <c r="A28" s="152" t="s">
        <v>123</v>
      </c>
      <c r="B28" s="151">
        <v>348.49717483765602</v>
      </c>
      <c r="C28" s="151">
        <v>355.5080095233148</v>
      </c>
      <c r="D28" s="151">
        <v>364.4186027952623</v>
      </c>
      <c r="E28" s="151">
        <v>324.5290792611836</v>
      </c>
      <c r="F28" s="151">
        <v>322.61505223574198</v>
      </c>
      <c r="G28" s="151">
        <v>336.80916307460245</v>
      </c>
      <c r="H28" s="151">
        <v>358.65868572592558</v>
      </c>
      <c r="I28" s="151">
        <v>351.26267427488557</v>
      </c>
      <c r="J28" s="151">
        <v>307.63185536317224</v>
      </c>
      <c r="K28" s="151">
        <v>233.17323278874986</v>
      </c>
      <c r="L28" s="151">
        <v>283.66422193339662</v>
      </c>
      <c r="M28" s="151">
        <v>271.11782975269125</v>
      </c>
      <c r="N28" s="151">
        <v>249.51728503921399</v>
      </c>
      <c r="O28" s="151">
        <v>252.99178571134547</v>
      </c>
      <c r="P28" s="151">
        <v>249.41070262541834</v>
      </c>
      <c r="Q28" s="151">
        <v>296.01878954196997</v>
      </c>
    </row>
    <row r="29" spans="1:17" x14ac:dyDescent="0.25">
      <c r="A29" s="154" t="s">
        <v>30</v>
      </c>
      <c r="B29" s="153">
        <v>0</v>
      </c>
      <c r="C29" s="153">
        <v>38.091421063747802</v>
      </c>
      <c r="D29" s="153">
        <v>27.706931679850854</v>
      </c>
      <c r="E29" s="153">
        <v>5.3817806401554638</v>
      </c>
      <c r="F29" s="153">
        <v>5.3972823222724058</v>
      </c>
      <c r="G29" s="153">
        <v>1.8502081772675967</v>
      </c>
      <c r="H29" s="153">
        <v>4.3580597135933017</v>
      </c>
      <c r="I29" s="153">
        <v>5.5283856096984527</v>
      </c>
      <c r="J29" s="153">
        <v>4.2084398601300057</v>
      </c>
      <c r="K29" s="153">
        <v>4.9049366859998589</v>
      </c>
      <c r="L29" s="153">
        <v>3.8275172527097796</v>
      </c>
      <c r="M29" s="153">
        <v>3.6987680260897511</v>
      </c>
      <c r="N29" s="153">
        <v>4.3025295017797234</v>
      </c>
      <c r="O29" s="153">
        <v>3.1759479651366203</v>
      </c>
      <c r="P29" s="153">
        <v>4.4616429034994676</v>
      </c>
      <c r="Q29" s="153">
        <v>3.8621698829589675</v>
      </c>
    </row>
    <row r="30" spans="1:17" x14ac:dyDescent="0.25">
      <c r="A30" s="154" t="s">
        <v>125</v>
      </c>
      <c r="B30" s="153">
        <v>10.973497713223049</v>
      </c>
      <c r="C30" s="153">
        <v>51.444095296015057</v>
      </c>
      <c r="D30" s="153">
        <v>28.390272726588034</v>
      </c>
      <c r="E30" s="153">
        <v>0</v>
      </c>
      <c r="F30" s="153">
        <v>0</v>
      </c>
      <c r="G30" s="153">
        <v>2.0212901827601018</v>
      </c>
      <c r="H30" s="153">
        <v>7.7710616075714549</v>
      </c>
      <c r="I30" s="153">
        <v>8.7966195953655077</v>
      </c>
      <c r="J30" s="153">
        <v>6.5053002304882064</v>
      </c>
      <c r="K30" s="153">
        <v>2.8188951775091859</v>
      </c>
      <c r="L30" s="153">
        <v>2.8391223751003447</v>
      </c>
      <c r="M30" s="153">
        <v>3.3402233078495938</v>
      </c>
      <c r="N30" s="153">
        <v>2.7990535370136027</v>
      </c>
      <c r="O30" s="153">
        <v>2.3235191397433828</v>
      </c>
      <c r="P30" s="153">
        <v>5.2980282577009863</v>
      </c>
      <c r="Q30" s="153">
        <v>6.4290914660746541</v>
      </c>
    </row>
    <row r="31" spans="1:17" x14ac:dyDescent="0.25">
      <c r="A31" s="154" t="s">
        <v>29</v>
      </c>
      <c r="B31" s="153">
        <v>21.858280926440553</v>
      </c>
      <c r="C31" s="153">
        <v>21.451580494715849</v>
      </c>
      <c r="D31" s="153">
        <v>11.067350525764407</v>
      </c>
      <c r="E31" s="153">
        <v>4.6192947260501134</v>
      </c>
      <c r="F31" s="153">
        <v>0</v>
      </c>
      <c r="G31" s="153">
        <v>0</v>
      </c>
      <c r="H31" s="153">
        <v>3.9040474625422124</v>
      </c>
      <c r="I31" s="153">
        <v>4.673992763216563</v>
      </c>
      <c r="J31" s="153">
        <v>1.5249619931836558</v>
      </c>
      <c r="K31" s="153">
        <v>0</v>
      </c>
      <c r="L31" s="153">
        <v>0</v>
      </c>
      <c r="M31" s="153">
        <v>11.598564572844355</v>
      </c>
      <c r="N31" s="153">
        <v>2.3011008110841034</v>
      </c>
      <c r="O31" s="153">
        <v>2.3792615286600136</v>
      </c>
      <c r="P31" s="153">
        <v>1.6064559126305051</v>
      </c>
      <c r="Q31" s="153">
        <v>1.6244085407537709</v>
      </c>
    </row>
    <row r="32" spans="1:17" x14ac:dyDescent="0.25">
      <c r="A32" s="154" t="s">
        <v>26</v>
      </c>
      <c r="B32" s="153">
        <v>315.66539619799244</v>
      </c>
      <c r="C32" s="153">
        <v>244.5209126688361</v>
      </c>
      <c r="D32" s="153">
        <v>297.25404786305899</v>
      </c>
      <c r="E32" s="153">
        <v>314.52800389497804</v>
      </c>
      <c r="F32" s="153">
        <v>317.21776991346957</v>
      </c>
      <c r="G32" s="153">
        <v>332.93766471457474</v>
      </c>
      <c r="H32" s="153">
        <v>342.62551694221861</v>
      </c>
      <c r="I32" s="153">
        <v>332.26367630660502</v>
      </c>
      <c r="J32" s="153">
        <v>295.39315327937038</v>
      </c>
      <c r="K32" s="153">
        <v>225.44940092524081</v>
      </c>
      <c r="L32" s="153">
        <v>276.99758230558649</v>
      </c>
      <c r="M32" s="153">
        <v>252.48027384590756</v>
      </c>
      <c r="N32" s="153">
        <v>240.11460118933655</v>
      </c>
      <c r="O32" s="153">
        <v>245.11305707780545</v>
      </c>
      <c r="P32" s="153">
        <v>238.04457555158737</v>
      </c>
      <c r="Q32" s="153">
        <v>284.10311965218256</v>
      </c>
    </row>
    <row r="33" spans="1:17" x14ac:dyDescent="0.25">
      <c r="A33" s="152" t="s">
        <v>122</v>
      </c>
      <c r="B33" s="151">
        <v>228.58528690199455</v>
      </c>
      <c r="C33" s="151">
        <v>177.06686779467444</v>
      </c>
      <c r="D33" s="151">
        <v>215.25293121118062</v>
      </c>
      <c r="E33" s="151">
        <v>227.7616579929151</v>
      </c>
      <c r="F33" s="151">
        <v>229.7094195925124</v>
      </c>
      <c r="G33" s="151">
        <v>241.09279168986444</v>
      </c>
      <c r="H33" s="151">
        <v>248.10813295815825</v>
      </c>
      <c r="I33" s="151">
        <v>240.60473111857601</v>
      </c>
      <c r="J33" s="151">
        <v>213.90538685747515</v>
      </c>
      <c r="K33" s="151">
        <v>163.25646273896749</v>
      </c>
      <c r="L33" s="151">
        <v>200.58445615232128</v>
      </c>
      <c r="M33" s="151">
        <v>182.83054312979513</v>
      </c>
      <c r="N33" s="151">
        <v>173.8760905164161</v>
      </c>
      <c r="O33" s="151">
        <v>177.49566202185909</v>
      </c>
      <c r="P33" s="151">
        <v>172.37710643390807</v>
      </c>
      <c r="Q33" s="151">
        <v>205.72984526537357</v>
      </c>
    </row>
    <row r="34" spans="1:17" x14ac:dyDescent="0.25">
      <c r="A34" s="156" t="s">
        <v>112</v>
      </c>
      <c r="B34" s="155">
        <v>275.34168073896251</v>
      </c>
      <c r="C34" s="155">
        <v>254.10590610920042</v>
      </c>
      <c r="D34" s="155">
        <v>276.57699727820409</v>
      </c>
      <c r="E34" s="155">
        <v>263.5128771608895</v>
      </c>
      <c r="F34" s="155">
        <v>263.52897284038568</v>
      </c>
      <c r="G34" s="155">
        <v>275.73268306838099</v>
      </c>
      <c r="H34" s="155">
        <v>289.50489184764268</v>
      </c>
      <c r="I34" s="155">
        <v>282.39597801044624</v>
      </c>
      <c r="J34" s="155">
        <v>248.83955129757805</v>
      </c>
      <c r="K34" s="155">
        <v>189.14735050582988</v>
      </c>
      <c r="L34" s="155">
        <v>231.04816687341236</v>
      </c>
      <c r="M34" s="155">
        <v>216.59107015899991</v>
      </c>
      <c r="N34" s="155">
        <v>202.0124529305549</v>
      </c>
      <c r="O34" s="155">
        <v>205.39722700732818</v>
      </c>
      <c r="P34" s="155">
        <v>201.24639364624102</v>
      </c>
      <c r="Q34" s="155">
        <v>239.3978704531502</v>
      </c>
    </row>
    <row r="35" spans="1:17" x14ac:dyDescent="0.25">
      <c r="A35" s="152" t="s">
        <v>121</v>
      </c>
      <c r="B35" s="151">
        <v>36.051312453134329</v>
      </c>
      <c r="C35" s="151">
        <v>54.41760443937946</v>
      </c>
      <c r="D35" s="151">
        <v>48.466379656712753</v>
      </c>
      <c r="E35" s="151">
        <v>33.607387014306205</v>
      </c>
      <c r="F35" s="151">
        <v>33.763174731093827</v>
      </c>
      <c r="G35" s="151">
        <v>34.977288215011676</v>
      </c>
      <c r="H35" s="151">
        <v>38.781109052438858</v>
      </c>
      <c r="I35" s="151">
        <v>38.542742758462595</v>
      </c>
      <c r="J35" s="151">
        <v>61.674806654492485</v>
      </c>
      <c r="K35" s="151">
        <v>54.196379778188813</v>
      </c>
      <c r="L35" s="151">
        <v>48.957309966017235</v>
      </c>
      <c r="M35" s="151">
        <v>28.447798193892051</v>
      </c>
      <c r="N35" s="151">
        <v>26.710992422022599</v>
      </c>
      <c r="O35" s="151">
        <v>26.7407005805788</v>
      </c>
      <c r="P35" s="151">
        <v>27.368530300459298</v>
      </c>
      <c r="Q35" s="151">
        <v>37.862052267175834</v>
      </c>
    </row>
    <row r="36" spans="1:17" x14ac:dyDescent="0.25">
      <c r="A36" s="154" t="s">
        <v>30</v>
      </c>
      <c r="B36" s="153">
        <v>0</v>
      </c>
      <c r="C36" s="153">
        <v>12.244872583878799</v>
      </c>
      <c r="D36" s="153">
        <v>8.9320836500825411</v>
      </c>
      <c r="E36" s="153">
        <v>1.7420361230396928</v>
      </c>
      <c r="F36" s="153">
        <v>1.7548349111024852</v>
      </c>
      <c r="G36" s="153">
        <v>0.60370417491672324</v>
      </c>
      <c r="H36" s="153">
        <v>1.4183018456051926</v>
      </c>
      <c r="I36" s="153">
        <v>1.8014405951542465</v>
      </c>
      <c r="J36" s="153">
        <v>1.370128399413685</v>
      </c>
      <c r="K36" s="153">
        <v>1.5951636955649096</v>
      </c>
      <c r="L36" s="153">
        <v>1.2427432277579196</v>
      </c>
      <c r="M36" s="153">
        <v>1.2027730101200964</v>
      </c>
      <c r="N36" s="153">
        <v>1.4009396695235876</v>
      </c>
      <c r="O36" s="153">
        <v>1.0357300770631204</v>
      </c>
      <c r="P36" s="153">
        <v>1.4549775768039133</v>
      </c>
      <c r="Q36" s="153">
        <v>1.2589447221602681</v>
      </c>
    </row>
    <row r="37" spans="1:17" x14ac:dyDescent="0.25">
      <c r="A37" s="154" t="s">
        <v>125</v>
      </c>
      <c r="B37" s="153">
        <v>3.5049002408471122</v>
      </c>
      <c r="C37" s="153">
        <v>16.537224774009122</v>
      </c>
      <c r="D37" s="153">
        <v>9.152377238038012</v>
      </c>
      <c r="E37" s="153">
        <v>0</v>
      </c>
      <c r="F37" s="153">
        <v>0</v>
      </c>
      <c r="G37" s="153">
        <v>0.65952649925726314</v>
      </c>
      <c r="H37" s="153">
        <v>2.5290408449320312</v>
      </c>
      <c r="I37" s="153">
        <v>2.8664041834240108</v>
      </c>
      <c r="J37" s="153">
        <v>2.1179099354478934</v>
      </c>
      <c r="K37" s="153">
        <v>0.91674970272302991</v>
      </c>
      <c r="L37" s="153">
        <v>0.92182474211814225</v>
      </c>
      <c r="M37" s="153">
        <v>1.0861806996592855</v>
      </c>
      <c r="N37" s="153">
        <v>0.91139529328053048</v>
      </c>
      <c r="O37" s="153">
        <v>0.75773869222083634</v>
      </c>
      <c r="P37" s="153">
        <v>1.7277295567922535</v>
      </c>
      <c r="Q37" s="153">
        <v>2.0956796347081599</v>
      </c>
    </row>
    <row r="38" spans="1:17" x14ac:dyDescent="0.25">
      <c r="A38" s="154" t="s">
        <v>26</v>
      </c>
      <c r="B38" s="153">
        <v>32.546412212287215</v>
      </c>
      <c r="C38" s="153">
        <v>25.635507081491539</v>
      </c>
      <c r="D38" s="153">
        <v>30.3819187685922</v>
      </c>
      <c r="E38" s="153">
        <v>31.865350891266512</v>
      </c>
      <c r="F38" s="153">
        <v>32.008339819991342</v>
      </c>
      <c r="G38" s="153">
        <v>33.714057540837686</v>
      </c>
      <c r="H38" s="153">
        <v>34.833766361901631</v>
      </c>
      <c r="I38" s="153">
        <v>33.874897979884338</v>
      </c>
      <c r="J38" s="153">
        <v>58.186768319630907</v>
      </c>
      <c r="K38" s="153">
        <v>51.684466379900876</v>
      </c>
      <c r="L38" s="153">
        <v>46.792741996141174</v>
      </c>
      <c r="M38" s="153">
        <v>26.15884448411267</v>
      </c>
      <c r="N38" s="153">
        <v>24.39865745921848</v>
      </c>
      <c r="O38" s="153">
        <v>24.947231811294841</v>
      </c>
      <c r="P38" s="153">
        <v>24.18582316686313</v>
      </c>
      <c r="Q38" s="153">
        <v>34.507427910307406</v>
      </c>
    </row>
    <row r="39" spans="1:17" x14ac:dyDescent="0.25">
      <c r="A39" s="152" t="s">
        <v>120</v>
      </c>
      <c r="B39" s="151">
        <v>91.023379318742073</v>
      </c>
      <c r="C39" s="151">
        <v>82.904324965248406</v>
      </c>
      <c r="D39" s="151">
        <v>89.704098786793566</v>
      </c>
      <c r="E39" s="151">
        <v>84.741113864147025</v>
      </c>
      <c r="F39" s="151">
        <v>83.950027818220221</v>
      </c>
      <c r="G39" s="151">
        <v>87.16913272288653</v>
      </c>
      <c r="H39" s="151">
        <v>92.03662492431863</v>
      </c>
      <c r="I39" s="151">
        <v>89.534255565843921</v>
      </c>
      <c r="J39" s="151">
        <v>79.044327730731496</v>
      </c>
      <c r="K39" s="151">
        <v>60.222086301169007</v>
      </c>
      <c r="L39" s="151">
        <v>73.819152473622268</v>
      </c>
      <c r="M39" s="151">
        <v>68.975202648594632</v>
      </c>
      <c r="N39" s="151">
        <v>64.152020972092558</v>
      </c>
      <c r="O39" s="151">
        <v>65.008025953072874</v>
      </c>
      <c r="P39" s="151">
        <v>63.698002252294089</v>
      </c>
      <c r="Q39" s="151">
        <v>75.84375067479553</v>
      </c>
    </row>
    <row r="40" spans="1:17" x14ac:dyDescent="0.25">
      <c r="A40" s="150" t="s">
        <v>33</v>
      </c>
      <c r="B40" s="87">
        <v>37.255706579875863</v>
      </c>
      <c r="C40" s="87">
        <v>53.791226886015288</v>
      </c>
      <c r="D40" s="87">
        <v>54.604047770717429</v>
      </c>
      <c r="E40" s="87">
        <v>55.050199106067808</v>
      </c>
      <c r="F40" s="87">
        <v>56.182314691008941</v>
      </c>
      <c r="G40" s="87">
        <v>50.904268452998991</v>
      </c>
      <c r="H40" s="87">
        <v>35.963585450938609</v>
      </c>
      <c r="I40" s="87">
        <v>49.832274634512046</v>
      </c>
      <c r="J40" s="87">
        <v>40.680398062856675</v>
      </c>
      <c r="K40" s="87">
        <v>14.744065207766056</v>
      </c>
      <c r="L40" s="87">
        <v>21.277042028354732</v>
      </c>
      <c r="M40" s="87">
        <v>24.630972859364885</v>
      </c>
      <c r="N40" s="87">
        <v>18.888606961648751</v>
      </c>
      <c r="O40" s="87">
        <v>17.58555056300461</v>
      </c>
      <c r="P40" s="87">
        <v>22.944066451133942</v>
      </c>
      <c r="Q40" s="87">
        <v>40.79249912323025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2.7893646000509214</v>
      </c>
      <c r="D42" s="87">
        <v>1.7721048571009304</v>
      </c>
      <c r="E42" s="87">
        <v>0.35972124851579984</v>
      </c>
      <c r="F42" s="87">
        <v>0.35329535394439915</v>
      </c>
      <c r="G42" s="87">
        <v>9.1216551927424755E-2</v>
      </c>
      <c r="H42" s="87">
        <v>0.13840074710156747</v>
      </c>
      <c r="I42" s="87">
        <v>0.25260278917542572</v>
      </c>
      <c r="J42" s="87">
        <v>0.18828824342331935</v>
      </c>
      <c r="K42" s="87">
        <v>0.15255640557268399</v>
      </c>
      <c r="L42" s="87">
        <v>9.2795685246106971E-2</v>
      </c>
      <c r="M42" s="87">
        <v>0.12076559120283262</v>
      </c>
      <c r="N42" s="87">
        <v>0.12597855850527165</v>
      </c>
      <c r="O42" s="87">
        <v>0.10168107025259845</v>
      </c>
      <c r="P42" s="87">
        <v>0.15204248715595176</v>
      </c>
      <c r="Q42" s="87">
        <v>0.1417926491777981</v>
      </c>
    </row>
    <row r="43" spans="1:17" x14ac:dyDescent="0.25">
      <c r="A43" s="150" t="s">
        <v>125</v>
      </c>
      <c r="B43" s="87">
        <v>0.52438283490115811</v>
      </c>
      <c r="C43" s="87">
        <v>3.8246512598962807</v>
      </c>
      <c r="D43" s="87">
        <v>1.8703897828351852</v>
      </c>
      <c r="E43" s="87">
        <v>0</v>
      </c>
      <c r="F43" s="87">
        <v>0</v>
      </c>
      <c r="G43" s="87">
        <v>0.14145166140284682</v>
      </c>
      <c r="H43" s="87">
        <v>0.27508192204166942</v>
      </c>
      <c r="I43" s="87">
        <v>0.4416317626241138</v>
      </c>
      <c r="J43" s="87">
        <v>0.32532288901801071</v>
      </c>
      <c r="K43" s="87">
        <v>0.10578796321836545</v>
      </c>
      <c r="L43" s="87">
        <v>8.6074703729447741E-2</v>
      </c>
      <c r="M43" s="87">
        <v>0.13082944484475273</v>
      </c>
      <c r="N43" s="87">
        <v>0.1001619401887181</v>
      </c>
      <c r="O43" s="87">
        <v>9.4607036548688281E-2</v>
      </c>
      <c r="P43" s="87">
        <v>0.20162695048447751</v>
      </c>
      <c r="Q43" s="87">
        <v>0.2630477987382267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38.266937924239826</v>
      </c>
      <c r="C45" s="87">
        <v>0</v>
      </c>
      <c r="D45" s="87">
        <v>11.13852598781318</v>
      </c>
      <c r="E45" s="87">
        <v>7.8844554704953351</v>
      </c>
      <c r="F45" s="87">
        <v>5.226121175038779</v>
      </c>
      <c r="G45" s="87">
        <v>4.2439960016011273</v>
      </c>
      <c r="H45" s="87">
        <v>13.758616361605483</v>
      </c>
      <c r="I45" s="87">
        <v>1.1005766139874154</v>
      </c>
      <c r="J45" s="87">
        <v>2.2180762193993098</v>
      </c>
      <c r="K45" s="87">
        <v>2.2397631097654802</v>
      </c>
      <c r="L45" s="87">
        <v>1.7237215323137558</v>
      </c>
      <c r="M45" s="87">
        <v>2.2275920040821857</v>
      </c>
      <c r="N45" s="87">
        <v>2.2140751616426488</v>
      </c>
      <c r="O45" s="87">
        <v>1.7292584920627863</v>
      </c>
      <c r="P45" s="87">
        <v>4.0581893152436379</v>
      </c>
      <c r="Q45" s="87">
        <v>4.1132115352726863</v>
      </c>
    </row>
    <row r="46" spans="1:17" x14ac:dyDescent="0.25">
      <c r="A46" s="150" t="s">
        <v>26</v>
      </c>
      <c r="B46" s="87">
        <v>14.976351979725221</v>
      </c>
      <c r="C46" s="87">
        <v>22.499082219285917</v>
      </c>
      <c r="D46" s="87">
        <v>20.319030388326851</v>
      </c>
      <c r="E46" s="87">
        <v>21.446738039068094</v>
      </c>
      <c r="F46" s="87">
        <v>22.188296598228103</v>
      </c>
      <c r="G46" s="87">
        <v>22.080000115337445</v>
      </c>
      <c r="H46" s="87">
        <v>15.048022731816511</v>
      </c>
      <c r="I46" s="87">
        <v>20.518365946292935</v>
      </c>
      <c r="J46" s="87">
        <v>16.23761444113752</v>
      </c>
      <c r="K46" s="87">
        <v>10.828070609125605</v>
      </c>
      <c r="L46" s="87">
        <v>10.939878028241591</v>
      </c>
      <c r="M46" s="87">
        <v>12.366574546374618</v>
      </c>
      <c r="N46" s="87">
        <v>13.383668159501836</v>
      </c>
      <c r="O46" s="87">
        <v>16.063666029552042</v>
      </c>
      <c r="P46" s="87">
        <v>14.909695031455444</v>
      </c>
      <c r="Q46" s="87">
        <v>17.220195072267256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9.7081999396187015</v>
      </c>
      <c r="H48" s="87">
        <v>26.852917710814776</v>
      </c>
      <c r="I48" s="87">
        <v>17.38880381925199</v>
      </c>
      <c r="J48" s="87">
        <v>19.39462787489666</v>
      </c>
      <c r="K48" s="87">
        <v>32.151843005720821</v>
      </c>
      <c r="L48" s="87">
        <v>39.699640495736624</v>
      </c>
      <c r="M48" s="87">
        <v>29.498468202725348</v>
      </c>
      <c r="N48" s="87">
        <v>29.439530190605332</v>
      </c>
      <c r="O48" s="87">
        <v>29.433262761652145</v>
      </c>
      <c r="P48" s="87">
        <v>21.432382016820632</v>
      </c>
      <c r="Q48" s="87">
        <v>13.313004496109309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49" t="s">
        <v>119</v>
      </c>
      <c r="B50" s="148">
        <v>148.26698896708609</v>
      </c>
      <c r="C50" s="148">
        <v>116.78397670457254</v>
      </c>
      <c r="D50" s="148">
        <v>138.40651883469775</v>
      </c>
      <c r="E50" s="148">
        <v>145.16437628243625</v>
      </c>
      <c r="F50" s="148">
        <v>145.8157702910716</v>
      </c>
      <c r="G50" s="148">
        <v>153.58626213048277</v>
      </c>
      <c r="H50" s="148">
        <v>158.68715787088519</v>
      </c>
      <c r="I50" s="148">
        <v>154.31897968613976</v>
      </c>
      <c r="J50" s="148">
        <v>108.12041691235406</v>
      </c>
      <c r="K50" s="148">
        <v>74.728884426472064</v>
      </c>
      <c r="L50" s="148">
        <v>108.27170443377284</v>
      </c>
      <c r="M50" s="148">
        <v>119.16806931651324</v>
      </c>
      <c r="N50" s="148">
        <v>111.14943953643974</v>
      </c>
      <c r="O50" s="148">
        <v>113.64850047367651</v>
      </c>
      <c r="P50" s="148">
        <v>110.17986109348762</v>
      </c>
      <c r="Q50" s="148">
        <v>125.69206751117883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966.95514723527936</v>
      </c>
      <c r="C53" s="96">
        <v>968.76319043681769</v>
      </c>
      <c r="D53" s="96">
        <v>911.58449136708737</v>
      </c>
      <c r="E53" s="96">
        <v>889.10051602366468</v>
      </c>
      <c r="F53" s="96">
        <v>878.18585423626507</v>
      </c>
      <c r="G53" s="96">
        <v>852.940425012481</v>
      </c>
      <c r="H53" s="96">
        <v>917.25568660165209</v>
      </c>
      <c r="I53" s="96">
        <v>904.20312714499642</v>
      </c>
      <c r="J53" s="96">
        <v>861.05932134260149</v>
      </c>
      <c r="K53" s="96">
        <v>640.937921048578</v>
      </c>
      <c r="L53" s="96">
        <v>673.00852807339152</v>
      </c>
      <c r="M53" s="96">
        <v>711.56669986072234</v>
      </c>
      <c r="N53" s="96">
        <v>681.56042916560443</v>
      </c>
      <c r="O53" s="96">
        <v>590.58630854718945</v>
      </c>
      <c r="P53" s="96">
        <v>565.17993604466392</v>
      </c>
      <c r="Q53" s="96">
        <v>635.04222913764704</v>
      </c>
    </row>
    <row r="54" spans="1:17" x14ac:dyDescent="0.25">
      <c r="A54" s="132" t="s">
        <v>83</v>
      </c>
      <c r="B54" s="160">
        <v>2.8564100549113203</v>
      </c>
      <c r="C54" s="160">
        <v>2.8617510604329848</v>
      </c>
      <c r="D54" s="160">
        <v>2.6928437316737277</v>
      </c>
      <c r="E54" s="160">
        <v>2.626425497664675</v>
      </c>
      <c r="F54" s="160">
        <v>2.5941833096328679</v>
      </c>
      <c r="G54" s="160">
        <v>2.5196076707508066</v>
      </c>
      <c r="H54" s="160">
        <v>2.7095965863823395</v>
      </c>
      <c r="I54" s="160">
        <v>2.6710389943565644</v>
      </c>
      <c r="J54" s="160">
        <v>2.5435910966402542</v>
      </c>
      <c r="K54" s="160">
        <v>1.8933468915199327</v>
      </c>
      <c r="L54" s="160">
        <v>1.9880842789103506</v>
      </c>
      <c r="M54" s="160">
        <v>2.1019860973217179</v>
      </c>
      <c r="N54" s="160">
        <v>2.0133468118605578</v>
      </c>
      <c r="O54" s="160">
        <v>1.7446069498161325</v>
      </c>
      <c r="P54" s="160">
        <v>1.6695558804024886</v>
      </c>
      <c r="Q54" s="160">
        <v>1.8759308679296005</v>
      </c>
    </row>
    <row r="55" spans="1:17" x14ac:dyDescent="0.25">
      <c r="A55" s="76" t="s">
        <v>82</v>
      </c>
      <c r="B55" s="159">
        <v>2.1105843564769566</v>
      </c>
      <c r="C55" s="159">
        <v>2.1145307936078916</v>
      </c>
      <c r="D55" s="159">
        <v>1.9897261756012297</v>
      </c>
      <c r="E55" s="159">
        <v>1.9406501385514003</v>
      </c>
      <c r="F55" s="159">
        <v>1.9168265780785214</v>
      </c>
      <c r="G55" s="159">
        <v>1.8617230832115554</v>
      </c>
      <c r="H55" s="159">
        <v>2.00210476004625</v>
      </c>
      <c r="I55" s="159">
        <v>1.9736147852216979</v>
      </c>
      <c r="J55" s="159">
        <v>1.8794442935853812</v>
      </c>
      <c r="K55" s="159">
        <v>1.3989827279018958</v>
      </c>
      <c r="L55" s="159">
        <v>1.4689836185148928</v>
      </c>
      <c r="M55" s="159">
        <v>1.5531449929295955</v>
      </c>
      <c r="N55" s="159">
        <v>1.4876499534684529</v>
      </c>
      <c r="O55" s="159">
        <v>1.2890796719300943</v>
      </c>
      <c r="P55" s="159">
        <v>1.2336248842783886</v>
      </c>
      <c r="Q55" s="159">
        <v>1.3861141319247232</v>
      </c>
    </row>
    <row r="56" spans="1:17" x14ac:dyDescent="0.25">
      <c r="A56" s="76" t="s">
        <v>81</v>
      </c>
      <c r="B56" s="159">
        <v>52.764608911923887</v>
      </c>
      <c r="C56" s="159">
        <v>52.863269840197304</v>
      </c>
      <c r="D56" s="159">
        <v>49.743154390030739</v>
      </c>
      <c r="E56" s="159">
        <v>48.516253463785034</v>
      </c>
      <c r="F56" s="159">
        <v>47.920664451963034</v>
      </c>
      <c r="G56" s="159">
        <v>46.54307708028891</v>
      </c>
      <c r="H56" s="159">
        <v>50.052619001156273</v>
      </c>
      <c r="I56" s="159">
        <v>49.34036963054244</v>
      </c>
      <c r="J56" s="159">
        <v>46.986107339634529</v>
      </c>
      <c r="K56" s="159">
        <v>34.974568197547399</v>
      </c>
      <c r="L56" s="159">
        <v>36.724590462872328</v>
      </c>
      <c r="M56" s="159">
        <v>38.828624823239892</v>
      </c>
      <c r="N56" s="159">
        <v>37.191248836711324</v>
      </c>
      <c r="O56" s="159">
        <v>32.226991798252371</v>
      </c>
      <c r="P56" s="159">
        <v>30.840622106959728</v>
      </c>
      <c r="Q56" s="159">
        <v>34.65285329811806</v>
      </c>
    </row>
    <row r="57" spans="1:17" x14ac:dyDescent="0.25">
      <c r="A57" s="76" t="s">
        <v>80</v>
      </c>
      <c r="B57" s="159">
        <v>1.3191152227980978</v>
      </c>
      <c r="C57" s="159">
        <v>1.3215817460049326</v>
      </c>
      <c r="D57" s="159">
        <v>1.2435788597507687</v>
      </c>
      <c r="E57" s="159">
        <v>1.2129063365946253</v>
      </c>
      <c r="F57" s="159">
        <v>1.1980166112990758</v>
      </c>
      <c r="G57" s="159">
        <v>1.1635769270072225</v>
      </c>
      <c r="H57" s="159">
        <v>1.2513154750289059</v>
      </c>
      <c r="I57" s="159">
        <v>1.2335092407635613</v>
      </c>
      <c r="J57" s="159">
        <v>1.174652683490863</v>
      </c>
      <c r="K57" s="159">
        <v>0.87436420493868483</v>
      </c>
      <c r="L57" s="159">
        <v>0.91811476157180838</v>
      </c>
      <c r="M57" s="159">
        <v>0.97071562058099747</v>
      </c>
      <c r="N57" s="159">
        <v>0.92978122091778292</v>
      </c>
      <c r="O57" s="159">
        <v>0.805674794956309</v>
      </c>
      <c r="P57" s="159">
        <v>0.77101555267399302</v>
      </c>
      <c r="Q57" s="159">
        <v>0.86632133245295195</v>
      </c>
    </row>
    <row r="58" spans="1:17" x14ac:dyDescent="0.25">
      <c r="A58" s="129" t="s">
        <v>79</v>
      </c>
      <c r="B58" s="158">
        <v>1.9042733699408805</v>
      </c>
      <c r="C58" s="158">
        <v>1.9078340402886567</v>
      </c>
      <c r="D58" s="158">
        <v>1.7952291544491523</v>
      </c>
      <c r="E58" s="158">
        <v>1.7509503317764505</v>
      </c>
      <c r="F58" s="158">
        <v>1.7294555397552458</v>
      </c>
      <c r="G58" s="158">
        <v>1.6797384471672037</v>
      </c>
      <c r="H58" s="158">
        <v>1.8063977242548932</v>
      </c>
      <c r="I58" s="158">
        <v>1.780692662904376</v>
      </c>
      <c r="J58" s="158">
        <v>1.6957273977601692</v>
      </c>
      <c r="K58" s="158">
        <v>1.2622312610132886</v>
      </c>
      <c r="L58" s="158">
        <v>1.3253895192735676</v>
      </c>
      <c r="M58" s="158">
        <v>1.4013240648811465</v>
      </c>
      <c r="N58" s="158">
        <v>1.3422312079070391</v>
      </c>
      <c r="O58" s="158">
        <v>1.1630712998774215</v>
      </c>
      <c r="P58" s="158">
        <v>1.1130372536016591</v>
      </c>
      <c r="Q58" s="158">
        <v>1.250620578619734</v>
      </c>
    </row>
    <row r="59" spans="1:17" x14ac:dyDescent="0.25">
      <c r="A59" s="92" t="s">
        <v>125</v>
      </c>
      <c r="B59" s="91">
        <v>0.38085467398817618</v>
      </c>
      <c r="C59" s="91">
        <v>0.38156680805773124</v>
      </c>
      <c r="D59" s="91">
        <v>0.35904583088983055</v>
      </c>
      <c r="E59" s="91">
        <v>0</v>
      </c>
      <c r="F59" s="91">
        <v>0</v>
      </c>
      <c r="G59" s="91">
        <v>0.335947689433441</v>
      </c>
      <c r="H59" s="91">
        <v>0.36127954485097868</v>
      </c>
      <c r="I59" s="91">
        <v>0.35613853258087524</v>
      </c>
      <c r="J59" s="91">
        <v>0.33914547955203389</v>
      </c>
      <c r="K59" s="91">
        <v>0.25244625220265771</v>
      </c>
      <c r="L59" s="91">
        <v>0.26507790385471353</v>
      </c>
      <c r="M59" s="91">
        <v>0.28026481297622929</v>
      </c>
      <c r="N59" s="91">
        <v>0.26844624158140784</v>
      </c>
      <c r="O59" s="91">
        <v>0.23261425997548435</v>
      </c>
      <c r="P59" s="91">
        <v>0.22260745072033183</v>
      </c>
      <c r="Q59" s="91">
        <v>0.25012411572394677</v>
      </c>
    </row>
    <row r="60" spans="1:17" x14ac:dyDescent="0.25">
      <c r="A60" s="92" t="s">
        <v>26</v>
      </c>
      <c r="B60" s="91">
        <v>0.57128201098226405</v>
      </c>
      <c r="C60" s="91">
        <v>0.57235021208659687</v>
      </c>
      <c r="D60" s="91">
        <v>0.53856874633474572</v>
      </c>
      <c r="E60" s="91">
        <v>0.52528509953293523</v>
      </c>
      <c r="F60" s="91">
        <v>0.51883666192657363</v>
      </c>
      <c r="G60" s="91">
        <v>0.50392153415016105</v>
      </c>
      <c r="H60" s="91">
        <v>0.54191931727646803</v>
      </c>
      <c r="I60" s="91">
        <v>0.53420779887131276</v>
      </c>
      <c r="J60" s="91">
        <v>0.50871821932805061</v>
      </c>
      <c r="K60" s="91">
        <v>0.3786693783039865</v>
      </c>
      <c r="L60" s="91">
        <v>0.39761685578207029</v>
      </c>
      <c r="M60" s="91">
        <v>0.42039721946434394</v>
      </c>
      <c r="N60" s="91">
        <v>0.40266936237211182</v>
      </c>
      <c r="O60" s="91">
        <v>0.34892138996322664</v>
      </c>
      <c r="P60" s="91">
        <v>0.33391117608049781</v>
      </c>
      <c r="Q60" s="91">
        <v>0.37518617358592032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0.95213668497044024</v>
      </c>
      <c r="C62" s="157">
        <v>0.95391702014432855</v>
      </c>
      <c r="D62" s="157">
        <v>0.89761457722457605</v>
      </c>
      <c r="E62" s="157">
        <v>1.2256652322435153</v>
      </c>
      <c r="F62" s="157">
        <v>1.2106188778286722</v>
      </c>
      <c r="G62" s="157">
        <v>0.83986922358360161</v>
      </c>
      <c r="H62" s="157">
        <v>0.90319886212744649</v>
      </c>
      <c r="I62" s="157">
        <v>0.890346331452188</v>
      </c>
      <c r="J62" s="157">
        <v>0.84786369888008473</v>
      </c>
      <c r="K62" s="157">
        <v>0.63111563050664432</v>
      </c>
      <c r="L62" s="157">
        <v>0.66269475963678381</v>
      </c>
      <c r="M62" s="157">
        <v>0.70066203244057323</v>
      </c>
      <c r="N62" s="157">
        <v>0.67111560395351955</v>
      </c>
      <c r="O62" s="157">
        <v>0.58153564993871054</v>
      </c>
      <c r="P62" s="157">
        <v>0.55651862680082953</v>
      </c>
      <c r="Q62" s="157">
        <v>0.62531028930986698</v>
      </c>
    </row>
    <row r="63" spans="1:17" x14ac:dyDescent="0.25">
      <c r="A63" s="156" t="s">
        <v>115</v>
      </c>
      <c r="B63" s="155">
        <v>151.79955630231271</v>
      </c>
      <c r="C63" s="155">
        <v>152.08339589565301</v>
      </c>
      <c r="D63" s="155">
        <v>143.10707349481979</v>
      </c>
      <c r="E63" s="155">
        <v>139.57737773716013</v>
      </c>
      <c r="F63" s="155">
        <v>137.86391582400458</v>
      </c>
      <c r="G63" s="155">
        <v>133.90070722452754</v>
      </c>
      <c r="H63" s="155">
        <v>143.99737840996724</v>
      </c>
      <c r="I63" s="155">
        <v>141.94829398263386</v>
      </c>
      <c r="J63" s="155">
        <v>135.17526981835687</v>
      </c>
      <c r="K63" s="155">
        <v>100.61903316889577</v>
      </c>
      <c r="L63" s="155">
        <v>105.6537071458966</v>
      </c>
      <c r="M63" s="155">
        <v>111.70684558347595</v>
      </c>
      <c r="N63" s="155">
        <v>106.99624593381344</v>
      </c>
      <c r="O63" s="155">
        <v>92.714475797573414</v>
      </c>
      <c r="P63" s="155">
        <v>88.726001167533084</v>
      </c>
      <c r="Q63" s="155">
        <v>99.693485154871198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66.378311655987176</v>
      </c>
      <c r="C66" s="153">
        <v>39.964878743509956</v>
      </c>
      <c r="D66" s="153">
        <v>65.970175094788175</v>
      </c>
      <c r="E66" s="153">
        <v>77.825057828526781</v>
      </c>
      <c r="F66" s="153">
        <v>57.495540602075579</v>
      </c>
      <c r="G66" s="153">
        <v>75.621053935422111</v>
      </c>
      <c r="H66" s="153">
        <v>93.109819921256928</v>
      </c>
      <c r="I66" s="153">
        <v>85.737702351777955</v>
      </c>
      <c r="J66" s="153">
        <v>133.03441891017783</v>
      </c>
      <c r="K66" s="153">
        <v>99.170378685231697</v>
      </c>
      <c r="L66" s="153">
        <v>103.8524761212002</v>
      </c>
      <c r="M66" s="153">
        <v>96.238831762417703</v>
      </c>
      <c r="N66" s="153">
        <v>88.800141749058071</v>
      </c>
      <c r="O66" s="153">
        <v>30.472829040519144</v>
      </c>
      <c r="P66" s="153">
        <v>56.419621664495537</v>
      </c>
      <c r="Q66" s="153">
        <v>97.791068428737447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85.421244646325533</v>
      </c>
      <c r="C68" s="153">
        <v>112.11851715214306</v>
      </c>
      <c r="D68" s="153">
        <v>77.136898400031612</v>
      </c>
      <c r="E68" s="153">
        <v>61.752319908633353</v>
      </c>
      <c r="F68" s="153">
        <v>80.368375221929</v>
      </c>
      <c r="G68" s="153">
        <v>58.279653289105426</v>
      </c>
      <c r="H68" s="153">
        <v>50.887558488710312</v>
      </c>
      <c r="I68" s="153">
        <v>56.210591630855902</v>
      </c>
      <c r="J68" s="153">
        <v>2.1408509081790221</v>
      </c>
      <c r="K68" s="153">
        <v>1.4486544836640682</v>
      </c>
      <c r="L68" s="153">
        <v>1.8012310246964089</v>
      </c>
      <c r="M68" s="153">
        <v>15.46801382105825</v>
      </c>
      <c r="N68" s="153">
        <v>18.196104184755363</v>
      </c>
      <c r="O68" s="153">
        <v>62.241646757054269</v>
      </c>
      <c r="P68" s="153">
        <v>32.306379503037547</v>
      </c>
      <c r="Q68" s="153">
        <v>1.9024167261337563</v>
      </c>
    </row>
    <row r="69" spans="1:17" x14ac:dyDescent="0.25">
      <c r="A69" s="156" t="s">
        <v>114</v>
      </c>
      <c r="B69" s="155">
        <v>464.97098448943808</v>
      </c>
      <c r="C69" s="155">
        <v>465.84040188674123</v>
      </c>
      <c r="D69" s="155">
        <v>438.34539751731052</v>
      </c>
      <c r="E69" s="155">
        <v>427.53373145342044</v>
      </c>
      <c r="F69" s="155">
        <v>422.28529666183084</v>
      </c>
      <c r="G69" s="155">
        <v>410.14575522228859</v>
      </c>
      <c r="H69" s="155">
        <v>441.07245392627317</v>
      </c>
      <c r="I69" s="155">
        <v>434.79598759996929</v>
      </c>
      <c r="J69" s="155">
        <v>414.04981554026426</v>
      </c>
      <c r="K69" s="155">
        <v>308.20202674205041</v>
      </c>
      <c r="L69" s="155">
        <v>323.62352976019724</v>
      </c>
      <c r="M69" s="155">
        <v>342.16464942570519</v>
      </c>
      <c r="N69" s="155">
        <v>327.73580516559923</v>
      </c>
      <c r="O69" s="155">
        <v>283.98990180291429</v>
      </c>
      <c r="P69" s="155">
        <v>271.77296902316652</v>
      </c>
      <c r="Q69" s="155">
        <v>305.36701864481864</v>
      </c>
    </row>
    <row r="70" spans="1:17" x14ac:dyDescent="0.25">
      <c r="A70" s="156" t="s">
        <v>113</v>
      </c>
      <c r="B70" s="155">
        <v>179.61277561825437</v>
      </c>
      <c r="C70" s="155">
        <v>179.94862124542155</v>
      </c>
      <c r="D70" s="155">
        <v>169.32762721532711</v>
      </c>
      <c r="E70" s="155">
        <v>165.15120886757725</v>
      </c>
      <c r="F70" s="155">
        <v>163.1238007668245</v>
      </c>
      <c r="G70" s="155">
        <v>158.43443991330116</v>
      </c>
      <c r="H70" s="155">
        <v>170.38105675656854</v>
      </c>
      <c r="I70" s="155">
        <v>167.95653226891744</v>
      </c>
      <c r="J70" s="155">
        <v>159.94253210245711</v>
      </c>
      <c r="K70" s="155">
        <v>119.05478690266224</v>
      </c>
      <c r="L70" s="155">
        <v>125.01193058193098</v>
      </c>
      <c r="M70" s="155">
        <v>132.17414516581266</v>
      </c>
      <c r="N70" s="155">
        <v>126.60045378942098</v>
      </c>
      <c r="O70" s="155">
        <v>109.70193025353305</v>
      </c>
      <c r="P70" s="155">
        <v>104.98267404333822</v>
      </c>
      <c r="Q70" s="155">
        <v>117.95965690481269</v>
      </c>
    </row>
    <row r="71" spans="1:17" x14ac:dyDescent="0.25">
      <c r="A71" s="152" t="s">
        <v>123</v>
      </c>
      <c r="B71" s="151">
        <v>108.46724518193876</v>
      </c>
      <c r="C71" s="151">
        <v>120.12052930019766</v>
      </c>
      <c r="D71" s="151">
        <v>106.45017687510025</v>
      </c>
      <c r="E71" s="151">
        <v>97.043759993402858</v>
      </c>
      <c r="F71" s="151">
        <v>95.281299651785119</v>
      </c>
      <c r="G71" s="151">
        <v>92.337758454444</v>
      </c>
      <c r="H71" s="151">
        <v>100.71191107884513</v>
      </c>
      <c r="I71" s="151">
        <v>99.679185150424232</v>
      </c>
      <c r="J71" s="151">
        <v>94.343057252555866</v>
      </c>
      <c r="K71" s="151">
        <v>70.026009288016468</v>
      </c>
      <c r="L71" s="151">
        <v>73.229754929012216</v>
      </c>
      <c r="M71" s="151">
        <v>78.94018246883077</v>
      </c>
      <c r="N71" s="151">
        <v>74.609106655988001</v>
      </c>
      <c r="O71" s="151">
        <v>64.470375099120645</v>
      </c>
      <c r="P71" s="151">
        <v>62.078139610150224</v>
      </c>
      <c r="Q71" s="151">
        <v>69.593163646885259</v>
      </c>
    </row>
    <row r="72" spans="1:17" x14ac:dyDescent="0.25">
      <c r="A72" s="154" t="s">
        <v>30</v>
      </c>
      <c r="B72" s="153">
        <v>0</v>
      </c>
      <c r="C72" s="153">
        <v>12.870488251753471</v>
      </c>
      <c r="D72" s="153">
        <v>8.0934610784496073</v>
      </c>
      <c r="E72" s="153">
        <v>1.609311036069168</v>
      </c>
      <c r="F72" s="153">
        <v>1.5940362072069059</v>
      </c>
      <c r="G72" s="153">
        <v>0.50724295682279519</v>
      </c>
      <c r="H72" s="153">
        <v>1.2237498764691974</v>
      </c>
      <c r="I72" s="153">
        <v>1.5688116419133946</v>
      </c>
      <c r="J72" s="153">
        <v>1.2906240876760453</v>
      </c>
      <c r="K72" s="153">
        <v>1.4730384693947194</v>
      </c>
      <c r="L72" s="153">
        <v>0.98809835266540524</v>
      </c>
      <c r="M72" s="153">
        <v>1.0769539692603107</v>
      </c>
      <c r="N72" s="153">
        <v>1.2865156112866849</v>
      </c>
      <c r="O72" s="153">
        <v>0.80933282490548697</v>
      </c>
      <c r="P72" s="153">
        <v>1.1104996222638004</v>
      </c>
      <c r="Q72" s="153">
        <v>0.90798500025190831</v>
      </c>
    </row>
    <row r="73" spans="1:17" x14ac:dyDescent="0.25">
      <c r="A73" s="154" t="s">
        <v>125</v>
      </c>
      <c r="B73" s="153">
        <v>3.4154224277946632</v>
      </c>
      <c r="C73" s="153">
        <v>17.382145523564851</v>
      </c>
      <c r="D73" s="153">
        <v>8.2930715668638193</v>
      </c>
      <c r="E73" s="153">
        <v>0</v>
      </c>
      <c r="F73" s="153">
        <v>0</v>
      </c>
      <c r="G73" s="153">
        <v>0.55414586396125021</v>
      </c>
      <c r="H73" s="153">
        <v>2.1821260623478365</v>
      </c>
      <c r="I73" s="153">
        <v>2.4962512033319673</v>
      </c>
      <c r="J73" s="153">
        <v>1.9950141748665136</v>
      </c>
      <c r="K73" s="153">
        <v>0.84656363649184252</v>
      </c>
      <c r="L73" s="153">
        <v>0.73293781755419785</v>
      </c>
      <c r="M73" s="153">
        <v>0.97255808534912802</v>
      </c>
      <c r="N73" s="153">
        <v>0.83695557943429932</v>
      </c>
      <c r="O73" s="153">
        <v>0.59210677559371971</v>
      </c>
      <c r="P73" s="153">
        <v>1.3186753189739191</v>
      </c>
      <c r="Q73" s="153">
        <v>1.5114608609528517</v>
      </c>
    </row>
    <row r="74" spans="1:17" x14ac:dyDescent="0.25">
      <c r="A74" s="154" t="s">
        <v>29</v>
      </c>
      <c r="B74" s="153">
        <v>6.8032331039939926</v>
      </c>
      <c r="C74" s="153">
        <v>7.2481495052844238</v>
      </c>
      <c r="D74" s="153">
        <v>3.2328794742354212</v>
      </c>
      <c r="E74" s="153">
        <v>1.3813052739499634</v>
      </c>
      <c r="F74" s="153">
        <v>0</v>
      </c>
      <c r="G74" s="153">
        <v>0</v>
      </c>
      <c r="H74" s="153">
        <v>1.0962625374576871</v>
      </c>
      <c r="I74" s="153">
        <v>1.3263572367834628</v>
      </c>
      <c r="J74" s="153">
        <v>0.46766800681630705</v>
      </c>
      <c r="K74" s="153">
        <v>0</v>
      </c>
      <c r="L74" s="153">
        <v>0</v>
      </c>
      <c r="M74" s="153">
        <v>3.3771028802939167</v>
      </c>
      <c r="N74" s="153">
        <v>0.68806085243101611</v>
      </c>
      <c r="O74" s="153">
        <v>0.60631171395672423</v>
      </c>
      <c r="P74" s="153">
        <v>0.39984568974813661</v>
      </c>
      <c r="Q74" s="153">
        <v>0.38189376282834653</v>
      </c>
    </row>
    <row r="75" spans="1:17" x14ac:dyDescent="0.25">
      <c r="A75" s="154" t="s">
        <v>26</v>
      </c>
      <c r="B75" s="153">
        <v>98.248589650150109</v>
      </c>
      <c r="C75" s="153">
        <v>82.619746019594913</v>
      </c>
      <c r="D75" s="153">
        <v>86.8307647555514</v>
      </c>
      <c r="E75" s="153">
        <v>94.053143683383723</v>
      </c>
      <c r="F75" s="153">
        <v>93.687263444578207</v>
      </c>
      <c r="G75" s="153">
        <v>91.276369633659954</v>
      </c>
      <c r="H75" s="153">
        <v>96.209772602570411</v>
      </c>
      <c r="I75" s="153">
        <v>94.287765068395402</v>
      </c>
      <c r="J75" s="153">
        <v>90.589750983197007</v>
      </c>
      <c r="K75" s="153">
        <v>67.706407182129908</v>
      </c>
      <c r="L75" s="153">
        <v>71.508718758792611</v>
      </c>
      <c r="M75" s="153">
        <v>73.513567533927414</v>
      </c>
      <c r="N75" s="153">
        <v>71.797574612836002</v>
      </c>
      <c r="O75" s="153">
        <v>62.462623784664714</v>
      </c>
      <c r="P75" s="153">
        <v>59.249118979164365</v>
      </c>
      <c r="Q75" s="153">
        <v>66.791824022852154</v>
      </c>
    </row>
    <row r="76" spans="1:17" x14ac:dyDescent="0.25">
      <c r="A76" s="152" t="s">
        <v>122</v>
      </c>
      <c r="B76" s="151">
        <v>71.145530436315596</v>
      </c>
      <c r="C76" s="151">
        <v>59.828091945223889</v>
      </c>
      <c r="D76" s="151">
        <v>62.877450340226858</v>
      </c>
      <c r="E76" s="151">
        <v>68.107448874174395</v>
      </c>
      <c r="F76" s="151">
        <v>67.842501115039397</v>
      </c>
      <c r="G76" s="151">
        <v>66.096681458857176</v>
      </c>
      <c r="H76" s="151">
        <v>69.669145677723407</v>
      </c>
      <c r="I76" s="151">
        <v>68.277347118493196</v>
      </c>
      <c r="J76" s="151">
        <v>65.599474849901242</v>
      </c>
      <c r="K76" s="151">
        <v>49.028777614645776</v>
      </c>
      <c r="L76" s="151">
        <v>51.782175652918767</v>
      </c>
      <c r="M76" s="151">
        <v>53.233962696981905</v>
      </c>
      <c r="N76" s="151">
        <v>51.991347133432981</v>
      </c>
      <c r="O76" s="151">
        <v>45.231555154412405</v>
      </c>
      <c r="P76" s="151">
        <v>42.90453443318799</v>
      </c>
      <c r="Q76" s="151">
        <v>48.366493257927431</v>
      </c>
    </row>
    <row r="77" spans="1:17" x14ac:dyDescent="0.25">
      <c r="A77" s="156" t="s">
        <v>112</v>
      </c>
      <c r="B77" s="155">
        <v>109.61683890922325</v>
      </c>
      <c r="C77" s="155">
        <v>109.82180392847002</v>
      </c>
      <c r="D77" s="155">
        <v>103.33986082812424</v>
      </c>
      <c r="E77" s="155">
        <v>100.79101219713468</v>
      </c>
      <c r="F77" s="155">
        <v>99.553694492876346</v>
      </c>
      <c r="G77" s="155">
        <v>96.691799443938322</v>
      </c>
      <c r="H77" s="155">
        <v>103.98276396197434</v>
      </c>
      <c r="I77" s="155">
        <v>102.50308797968682</v>
      </c>
      <c r="J77" s="155">
        <v>97.612181070412021</v>
      </c>
      <c r="K77" s="155">
        <v>72.658580952048325</v>
      </c>
      <c r="L77" s="155">
        <v>76.29419794422374</v>
      </c>
      <c r="M77" s="155">
        <v>80.665264086775196</v>
      </c>
      <c r="N77" s="155">
        <v>77.263666245905526</v>
      </c>
      <c r="O77" s="155">
        <v>66.950576178336433</v>
      </c>
      <c r="P77" s="155">
        <v>64.070436132709844</v>
      </c>
      <c r="Q77" s="155">
        <v>71.990228224099496</v>
      </c>
    </row>
    <row r="78" spans="1:17" x14ac:dyDescent="0.25">
      <c r="A78" s="152" t="s">
        <v>121</v>
      </c>
      <c r="B78" s="151">
        <v>14.352461636158274</v>
      </c>
      <c r="C78" s="151">
        <v>23.51869571433857</v>
      </c>
      <c r="D78" s="151">
        <v>18.108913531698214</v>
      </c>
      <c r="E78" s="151">
        <v>12.854485864099196</v>
      </c>
      <c r="F78" s="151">
        <v>12.754759926623937</v>
      </c>
      <c r="G78" s="151">
        <v>12.265564239767707</v>
      </c>
      <c r="H78" s="151">
        <v>13.929184004619684</v>
      </c>
      <c r="I78" s="151">
        <v>13.990107719604225</v>
      </c>
      <c r="J78" s="151">
        <v>24.193149213010866</v>
      </c>
      <c r="K78" s="151">
        <v>20.818859142835922</v>
      </c>
      <c r="L78" s="151">
        <v>16.166147292613974</v>
      </c>
      <c r="M78" s="151">
        <v>10.594846557214986</v>
      </c>
      <c r="N78" s="151">
        <v>10.216148428738341</v>
      </c>
      <c r="O78" s="151">
        <v>8.716307115569057</v>
      </c>
      <c r="P78" s="151">
        <v>8.7132675567051834</v>
      </c>
      <c r="Q78" s="151">
        <v>11.385639223053104</v>
      </c>
    </row>
    <row r="79" spans="1:17" x14ac:dyDescent="0.25">
      <c r="A79" s="154" t="s">
        <v>30</v>
      </c>
      <c r="B79" s="153">
        <v>0</v>
      </c>
      <c r="C79" s="153">
        <v>5.2921005128386724</v>
      </c>
      <c r="D79" s="153">
        <v>3.3373718363722915</v>
      </c>
      <c r="E79" s="153">
        <v>0.66631121035478058</v>
      </c>
      <c r="F79" s="153">
        <v>0.66292634446362442</v>
      </c>
      <c r="G79" s="153">
        <v>0.21170229932459494</v>
      </c>
      <c r="H79" s="153">
        <v>0.50941780326119979</v>
      </c>
      <c r="I79" s="153">
        <v>0.65388050182656809</v>
      </c>
      <c r="J79" s="153">
        <v>0.53745966312785365</v>
      </c>
      <c r="K79" s="153">
        <v>0.61276211480635689</v>
      </c>
      <c r="L79" s="153">
        <v>0.41036507277010092</v>
      </c>
      <c r="M79" s="153">
        <v>0.44795015060666676</v>
      </c>
      <c r="N79" s="153">
        <v>0.53581714140132508</v>
      </c>
      <c r="O79" s="153">
        <v>0.33760302626741279</v>
      </c>
      <c r="P79" s="153">
        <v>0.46321847671470695</v>
      </c>
      <c r="Q79" s="153">
        <v>0.37858197192100662</v>
      </c>
    </row>
    <row r="80" spans="1:17" x14ac:dyDescent="0.25">
      <c r="A80" s="154" t="s">
        <v>125</v>
      </c>
      <c r="B80" s="153">
        <v>1.3953429937041477</v>
      </c>
      <c r="C80" s="153">
        <v>7.1472083607210166</v>
      </c>
      <c r="D80" s="153">
        <v>3.4196820391175589</v>
      </c>
      <c r="E80" s="153">
        <v>0</v>
      </c>
      <c r="F80" s="153">
        <v>0</v>
      </c>
      <c r="G80" s="153">
        <v>0.23127763921381439</v>
      </c>
      <c r="H80" s="153">
        <v>0.90836688648133768</v>
      </c>
      <c r="I80" s="153">
        <v>1.0404371983937568</v>
      </c>
      <c r="J80" s="153">
        <v>0.83079159655990198</v>
      </c>
      <c r="K80" s="153">
        <v>0.3521578933563464</v>
      </c>
      <c r="L80" s="153">
        <v>0.30439488136504966</v>
      </c>
      <c r="M80" s="153">
        <v>0.40452754086147102</v>
      </c>
      <c r="N80" s="153">
        <v>0.34858119257788212</v>
      </c>
      <c r="O80" s="153">
        <v>0.24698990719574898</v>
      </c>
      <c r="P80" s="153">
        <v>0.55005401198711534</v>
      </c>
      <c r="Q80" s="153">
        <v>0.63019965424781299</v>
      </c>
    </row>
    <row r="81" spans="1:17" x14ac:dyDescent="0.25">
      <c r="A81" s="154" t="s">
        <v>26</v>
      </c>
      <c r="B81" s="153">
        <v>12.957118642454127</v>
      </c>
      <c r="C81" s="153">
        <v>11.079386840778881</v>
      </c>
      <c r="D81" s="153">
        <v>11.351859656208362</v>
      </c>
      <c r="E81" s="153">
        <v>12.188174653744415</v>
      </c>
      <c r="F81" s="153">
        <v>12.091833582160312</v>
      </c>
      <c r="G81" s="153">
        <v>11.822584301229298</v>
      </c>
      <c r="H81" s="153">
        <v>12.511399314877146</v>
      </c>
      <c r="I81" s="153">
        <v>12.295790019383901</v>
      </c>
      <c r="J81" s="153">
        <v>22.824897953323109</v>
      </c>
      <c r="K81" s="153">
        <v>19.853939134673219</v>
      </c>
      <c r="L81" s="153">
        <v>15.451387338478824</v>
      </c>
      <c r="M81" s="153">
        <v>9.7423688657468475</v>
      </c>
      <c r="N81" s="153">
        <v>9.3317500947591334</v>
      </c>
      <c r="O81" s="153">
        <v>8.1317141821058954</v>
      </c>
      <c r="P81" s="153">
        <v>7.6999950680033606</v>
      </c>
      <c r="Q81" s="153">
        <v>10.376857596884285</v>
      </c>
    </row>
    <row r="82" spans="1:17" x14ac:dyDescent="0.25">
      <c r="A82" s="152" t="s">
        <v>120</v>
      </c>
      <c r="B82" s="151">
        <v>36.237503457440638</v>
      </c>
      <c r="C82" s="151">
        <v>35.830345939472117</v>
      </c>
      <c r="D82" s="151">
        <v>33.516919973699075</v>
      </c>
      <c r="E82" s="151">
        <v>32.412619577088719</v>
      </c>
      <c r="F82" s="151">
        <v>31.713914914188805</v>
      </c>
      <c r="G82" s="151">
        <v>30.567795609681593</v>
      </c>
      <c r="H82" s="151">
        <v>33.05720530069209</v>
      </c>
      <c r="I82" s="151">
        <v>32.498825727333731</v>
      </c>
      <c r="J82" s="151">
        <v>31.006683587104824</v>
      </c>
      <c r="K82" s="151">
        <v>23.133558682757567</v>
      </c>
      <c r="L82" s="151">
        <v>24.375752931132475</v>
      </c>
      <c r="M82" s="151">
        <v>25.688514918935692</v>
      </c>
      <c r="N82" s="151">
        <v>24.53621182993114</v>
      </c>
      <c r="O82" s="151">
        <v>21.189793344284965</v>
      </c>
      <c r="P82" s="151">
        <v>20.27941326621157</v>
      </c>
      <c r="Q82" s="151">
        <v>22.807257684101835</v>
      </c>
    </row>
    <row r="83" spans="1:17" x14ac:dyDescent="0.25">
      <c r="A83" s="150" t="s">
        <v>33</v>
      </c>
      <c r="B83" s="87">
        <v>14.831945441951568</v>
      </c>
      <c r="C83" s="87">
        <v>23.247982160670936</v>
      </c>
      <c r="D83" s="87">
        <v>20.402183669678848</v>
      </c>
      <c r="E83" s="87">
        <v>21.056144767326344</v>
      </c>
      <c r="F83" s="87">
        <v>21.224068581024696</v>
      </c>
      <c r="G83" s="87">
        <v>17.850714182029421</v>
      </c>
      <c r="H83" s="87">
        <v>12.917201479066101</v>
      </c>
      <c r="I83" s="87">
        <v>18.087941857657583</v>
      </c>
      <c r="J83" s="87">
        <v>15.957681811519357</v>
      </c>
      <c r="K83" s="87">
        <v>5.6637476157919018</v>
      </c>
      <c r="L83" s="87">
        <v>7.0258720428119723</v>
      </c>
      <c r="M83" s="87">
        <v>9.1733418601066923</v>
      </c>
      <c r="N83" s="87">
        <v>7.2243220799690491</v>
      </c>
      <c r="O83" s="87">
        <v>5.7321257923526865</v>
      </c>
      <c r="P83" s="87">
        <v>7.3046593161123496</v>
      </c>
      <c r="Q83" s="87">
        <v>12.266864847853448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</v>
      </c>
      <c r="C85" s="87">
        <v>1.2055329877305674</v>
      </c>
      <c r="D85" s="87">
        <v>0.66212689814347314</v>
      </c>
      <c r="E85" s="87">
        <v>0.13758974186520584</v>
      </c>
      <c r="F85" s="87">
        <v>0.13346486101031563</v>
      </c>
      <c r="G85" s="87">
        <v>3.1987113195234923E-2</v>
      </c>
      <c r="H85" s="87">
        <v>4.9710013969632261E-2</v>
      </c>
      <c r="I85" s="87">
        <v>9.1688862232326585E-2</v>
      </c>
      <c r="J85" s="87">
        <v>7.3859746228555956E-2</v>
      </c>
      <c r="K85" s="87">
        <v>5.8602628661799439E-2</v>
      </c>
      <c r="L85" s="87">
        <v>3.0641975975577676E-2</v>
      </c>
      <c r="M85" s="87">
        <v>4.4976869544163134E-2</v>
      </c>
      <c r="N85" s="87">
        <v>4.818299643060947E-2</v>
      </c>
      <c r="O85" s="87">
        <v>3.3143613178373027E-2</v>
      </c>
      <c r="P85" s="87">
        <v>4.8405480894766401E-2</v>
      </c>
      <c r="Q85" s="87">
        <v>4.2638997395789219E-2</v>
      </c>
    </row>
    <row r="86" spans="1:17" x14ac:dyDescent="0.25">
      <c r="A86" s="150" t="s">
        <v>125</v>
      </c>
      <c r="B86" s="87">
        <v>0.20876312146368081</v>
      </c>
      <c r="C86" s="87">
        <v>1.6529726018198092</v>
      </c>
      <c r="D86" s="87">
        <v>0.69884994686709478</v>
      </c>
      <c r="E86" s="87">
        <v>0</v>
      </c>
      <c r="F86" s="87">
        <v>0</v>
      </c>
      <c r="G86" s="87">
        <v>4.9603171895237469E-2</v>
      </c>
      <c r="H86" s="87">
        <v>9.8802401532193829E-2</v>
      </c>
      <c r="I86" s="87">
        <v>0.16030192688229122</v>
      </c>
      <c r="J86" s="87">
        <v>0.12761426623535571</v>
      </c>
      <c r="K86" s="87">
        <v>4.063711846186821E-2</v>
      </c>
      <c r="L86" s="87">
        <v>2.842264698824834E-2</v>
      </c>
      <c r="M86" s="87">
        <v>4.8724962257127691E-2</v>
      </c>
      <c r="N86" s="87">
        <v>3.8308919103832828E-2</v>
      </c>
      <c r="O86" s="87">
        <v>3.0837785396360881E-2</v>
      </c>
      <c r="P86" s="87">
        <v>6.419159329809962E-2</v>
      </c>
      <c r="Q86" s="87">
        <v>7.9102086535551841E-2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15.234528817914153</v>
      </c>
      <c r="C88" s="87">
        <v>0</v>
      </c>
      <c r="D88" s="87">
        <v>4.1617840121867875</v>
      </c>
      <c r="E88" s="87">
        <v>3.0157245295047277</v>
      </c>
      <c r="F88" s="87">
        <v>1.9742788249612513</v>
      </c>
      <c r="G88" s="87">
        <v>1.4882516126168621</v>
      </c>
      <c r="H88" s="87">
        <v>4.9417436383945166</v>
      </c>
      <c r="I88" s="87">
        <v>0.39948338601254685</v>
      </c>
      <c r="J88" s="87">
        <v>0.87008378060070646</v>
      </c>
      <c r="K88" s="87">
        <v>0.86037689023453012</v>
      </c>
      <c r="L88" s="87">
        <v>0.56918846648594479</v>
      </c>
      <c r="M88" s="87">
        <v>0.82962468007091861</v>
      </c>
      <c r="N88" s="87">
        <v>0.84681692564425326</v>
      </c>
      <c r="O88" s="87">
        <v>0.56366317156148371</v>
      </c>
      <c r="P88" s="87">
        <v>1.2919981055353418</v>
      </c>
      <c r="Q88" s="87">
        <v>1.2368992113329078</v>
      </c>
    </row>
    <row r="89" spans="1:17" x14ac:dyDescent="0.25">
      <c r="A89" s="150" t="s">
        <v>26</v>
      </c>
      <c r="B89" s="87">
        <v>5.9622660761112325</v>
      </c>
      <c r="C89" s="87">
        <v>9.7238581892508051</v>
      </c>
      <c r="D89" s="87">
        <v>7.5919754468228753</v>
      </c>
      <c r="E89" s="87">
        <v>8.2031605383924457</v>
      </c>
      <c r="F89" s="87">
        <v>8.3821026471925393</v>
      </c>
      <c r="G89" s="87">
        <v>7.7428432462787846</v>
      </c>
      <c r="H89" s="87">
        <v>5.4048654785438703</v>
      </c>
      <c r="I89" s="87">
        <v>7.4476835138015822</v>
      </c>
      <c r="J89" s="87">
        <v>6.3695218574173538</v>
      </c>
      <c r="K89" s="87">
        <v>4.1594674353284109</v>
      </c>
      <c r="L89" s="87">
        <v>3.6124468376744083</v>
      </c>
      <c r="M89" s="87">
        <v>4.6056977367524645</v>
      </c>
      <c r="N89" s="87">
        <v>5.1188491344005467</v>
      </c>
      <c r="O89" s="87">
        <v>5.2360575256281656</v>
      </c>
      <c r="P89" s="87">
        <v>4.7467715866265916</v>
      </c>
      <c r="Q89" s="87">
        <v>5.1783492099134492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3.4043962836660526</v>
      </c>
      <c r="H91" s="87">
        <v>9.6448822891857766</v>
      </c>
      <c r="I91" s="87">
        <v>6.3117261807473994</v>
      </c>
      <c r="J91" s="87">
        <v>7.6079221251034959</v>
      </c>
      <c r="K91" s="87">
        <v>12.350726994279057</v>
      </c>
      <c r="L91" s="87">
        <v>13.109180961196323</v>
      </c>
      <c r="M91" s="87">
        <v>10.986148810204327</v>
      </c>
      <c r="N91" s="87">
        <v>11.25973177438285</v>
      </c>
      <c r="O91" s="87">
        <v>9.5939654561678935</v>
      </c>
      <c r="P91" s="87">
        <v>6.8233871837444227</v>
      </c>
      <c r="Q91" s="87">
        <v>4.0034033310706914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49" t="s">
        <v>119</v>
      </c>
      <c r="B93" s="148">
        <v>59.026873815624327</v>
      </c>
      <c r="C93" s="148">
        <v>50.472762274659331</v>
      </c>
      <c r="D93" s="148">
        <v>51.714027322726963</v>
      </c>
      <c r="E93" s="148">
        <v>55.523906755946768</v>
      </c>
      <c r="F93" s="148">
        <v>55.085019652063608</v>
      </c>
      <c r="G93" s="148">
        <v>53.858439594489028</v>
      </c>
      <c r="H93" s="148">
        <v>56.996374656662567</v>
      </c>
      <c r="I93" s="148">
        <v>56.014154532748876</v>
      </c>
      <c r="J93" s="148">
        <v>42.412348270296334</v>
      </c>
      <c r="K93" s="148">
        <v>28.70616312645484</v>
      </c>
      <c r="L93" s="148">
        <v>35.752297720477287</v>
      </c>
      <c r="M93" s="148">
        <v>44.381902610624522</v>
      </c>
      <c r="N93" s="148">
        <v>42.511305987236042</v>
      </c>
      <c r="O93" s="148">
        <v>37.044475718482403</v>
      </c>
      <c r="P93" s="148">
        <v>35.077755309793091</v>
      </c>
      <c r="Q93" s="148">
        <v>37.797331316944565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1.0000000000000002</v>
      </c>
      <c r="C98" s="77">
        <f t="shared" si="0"/>
        <v>1</v>
      </c>
      <c r="D98" s="77">
        <f t="shared" si="0"/>
        <v>0.99999999999999989</v>
      </c>
      <c r="E98" s="77">
        <f t="shared" si="0"/>
        <v>1</v>
      </c>
      <c r="F98" s="77">
        <f t="shared" si="0"/>
        <v>1.0000000000000002</v>
      </c>
      <c r="G98" s="77">
        <f t="shared" si="0"/>
        <v>1</v>
      </c>
      <c r="H98" s="77">
        <f t="shared" si="0"/>
        <v>1</v>
      </c>
      <c r="I98" s="77">
        <f t="shared" si="0"/>
        <v>1.0000000000000002</v>
      </c>
      <c r="J98" s="77">
        <f t="shared" si="0"/>
        <v>1.0000000000000004</v>
      </c>
      <c r="K98" s="77">
        <f t="shared" si="0"/>
        <v>0.99999999999999978</v>
      </c>
      <c r="L98" s="77">
        <f t="shared" si="0"/>
        <v>0.99999999999999944</v>
      </c>
      <c r="M98" s="77">
        <f t="shared" si="0"/>
        <v>0.99999999999999989</v>
      </c>
      <c r="N98" s="77">
        <f t="shared" si="0"/>
        <v>0.99999999999999989</v>
      </c>
      <c r="O98" s="77">
        <f t="shared" si="0"/>
        <v>1</v>
      </c>
      <c r="P98" s="77">
        <f t="shared" si="0"/>
        <v>1</v>
      </c>
      <c r="Q98" s="77">
        <f t="shared" si="0"/>
        <v>1</v>
      </c>
    </row>
    <row r="99" spans="1:17" x14ac:dyDescent="0.25">
      <c r="A99" s="132" t="s">
        <v>83</v>
      </c>
      <c r="B99" s="146">
        <f t="shared" ref="B99:Q99" si="1">IF(B$6=0,0,B$6/B$5)</f>
        <v>1.4554475415360744E-3</v>
      </c>
      <c r="C99" s="146">
        <f t="shared" si="1"/>
        <v>1.4554475415360739E-3</v>
      </c>
      <c r="D99" s="146">
        <f t="shared" si="1"/>
        <v>1.4554475415360739E-3</v>
      </c>
      <c r="E99" s="146">
        <f t="shared" si="1"/>
        <v>1.4554475415360739E-3</v>
      </c>
      <c r="F99" s="146">
        <f t="shared" si="1"/>
        <v>1.4554475415360744E-3</v>
      </c>
      <c r="G99" s="146">
        <f t="shared" si="1"/>
        <v>1.4554475415360739E-3</v>
      </c>
      <c r="H99" s="146">
        <f t="shared" si="1"/>
        <v>1.4554475415360744E-3</v>
      </c>
      <c r="I99" s="146">
        <f t="shared" si="1"/>
        <v>1.4554475415360741E-3</v>
      </c>
      <c r="J99" s="146">
        <f t="shared" si="1"/>
        <v>1.4554475415360744E-3</v>
      </c>
      <c r="K99" s="146">
        <f t="shared" si="1"/>
        <v>1.4554475415360737E-3</v>
      </c>
      <c r="L99" s="146">
        <f t="shared" si="1"/>
        <v>1.4554475415360735E-3</v>
      </c>
      <c r="M99" s="146">
        <f t="shared" si="1"/>
        <v>1.4554475415360744E-3</v>
      </c>
      <c r="N99" s="146">
        <f t="shared" si="1"/>
        <v>1.4554475415360737E-3</v>
      </c>
      <c r="O99" s="146">
        <f t="shared" si="1"/>
        <v>1.4554475415360739E-3</v>
      </c>
      <c r="P99" s="146">
        <f t="shared" si="1"/>
        <v>1.4554475415360741E-3</v>
      </c>
      <c r="Q99" s="146">
        <f t="shared" si="1"/>
        <v>1.4554475415360739E-3</v>
      </c>
    </row>
    <row r="100" spans="1:17" x14ac:dyDescent="0.25">
      <c r="A100" s="76" t="s">
        <v>82</v>
      </c>
      <c r="B100" s="145">
        <f t="shared" ref="B100:Q100" si="2">IF(B$7=0,0,B$7/B$5)</f>
        <v>7.7623868881923977E-4</v>
      </c>
      <c r="C100" s="145">
        <f t="shared" si="2"/>
        <v>7.7623868881923934E-4</v>
      </c>
      <c r="D100" s="145">
        <f t="shared" si="2"/>
        <v>7.7623868881923955E-4</v>
      </c>
      <c r="E100" s="145">
        <f t="shared" si="2"/>
        <v>7.7623868881923944E-4</v>
      </c>
      <c r="F100" s="145">
        <f t="shared" si="2"/>
        <v>7.7623868881923966E-4</v>
      </c>
      <c r="G100" s="145">
        <f t="shared" si="2"/>
        <v>7.7623868881923934E-4</v>
      </c>
      <c r="H100" s="145">
        <f t="shared" si="2"/>
        <v>7.7623868881923955E-4</v>
      </c>
      <c r="I100" s="145">
        <f t="shared" si="2"/>
        <v>7.7623868881923955E-4</v>
      </c>
      <c r="J100" s="145">
        <f t="shared" si="2"/>
        <v>7.7623868881923966E-4</v>
      </c>
      <c r="K100" s="145">
        <f t="shared" si="2"/>
        <v>7.7623868881923923E-4</v>
      </c>
      <c r="L100" s="145">
        <f t="shared" si="2"/>
        <v>7.7623868881923912E-4</v>
      </c>
      <c r="M100" s="145">
        <f t="shared" si="2"/>
        <v>7.7623868881923955E-4</v>
      </c>
      <c r="N100" s="145">
        <f t="shared" si="2"/>
        <v>7.7623868881923934E-4</v>
      </c>
      <c r="O100" s="145">
        <f t="shared" si="2"/>
        <v>7.7623868881923944E-4</v>
      </c>
      <c r="P100" s="145">
        <f t="shared" si="2"/>
        <v>7.7623868881923966E-4</v>
      </c>
      <c r="Q100" s="145">
        <f t="shared" si="2"/>
        <v>7.7623868881923944E-4</v>
      </c>
    </row>
    <row r="101" spans="1:17" x14ac:dyDescent="0.25">
      <c r="A101" s="76" t="s">
        <v>81</v>
      </c>
      <c r="B101" s="145">
        <f t="shared" ref="B101:Q101" si="3">IF(B$8=0,0,B$8/B$5)</f>
        <v>1.9405967220480994E-2</v>
      </c>
      <c r="C101" s="145">
        <f t="shared" si="3"/>
        <v>1.9405967220480987E-2</v>
      </c>
      <c r="D101" s="145">
        <f t="shared" si="3"/>
        <v>1.9405967220480987E-2</v>
      </c>
      <c r="E101" s="145">
        <f t="shared" si="3"/>
        <v>1.9405967220480984E-2</v>
      </c>
      <c r="F101" s="145">
        <f t="shared" si="3"/>
        <v>1.9405967220480991E-2</v>
      </c>
      <c r="G101" s="145">
        <f t="shared" si="3"/>
        <v>1.9405967220480984E-2</v>
      </c>
      <c r="H101" s="145">
        <f t="shared" si="3"/>
        <v>1.9405967220480987E-2</v>
      </c>
      <c r="I101" s="145">
        <f t="shared" si="3"/>
        <v>1.9405967220480991E-2</v>
      </c>
      <c r="J101" s="145">
        <f t="shared" si="3"/>
        <v>1.9405967220480994E-2</v>
      </c>
      <c r="K101" s="145">
        <f t="shared" si="3"/>
        <v>1.9405967220480984E-2</v>
      </c>
      <c r="L101" s="145">
        <f t="shared" si="3"/>
        <v>1.940596722048098E-2</v>
      </c>
      <c r="M101" s="145">
        <f t="shared" si="3"/>
        <v>1.9405967220480991E-2</v>
      </c>
      <c r="N101" s="145">
        <f t="shared" si="3"/>
        <v>1.940596722048098E-2</v>
      </c>
      <c r="O101" s="145">
        <f t="shared" si="3"/>
        <v>1.9405967220480987E-2</v>
      </c>
      <c r="P101" s="145">
        <f t="shared" si="3"/>
        <v>1.9405967220480991E-2</v>
      </c>
      <c r="Q101" s="145">
        <f t="shared" si="3"/>
        <v>1.9405967220480987E-2</v>
      </c>
    </row>
    <row r="102" spans="1:17" x14ac:dyDescent="0.25">
      <c r="A102" s="76" t="s">
        <v>80</v>
      </c>
      <c r="B102" s="145">
        <f t="shared" ref="B102:Q102" si="4">IF(B$9=0,0,B$9/B$5)</f>
        <v>4.8514918051202475E-4</v>
      </c>
      <c r="C102" s="145">
        <f t="shared" si="4"/>
        <v>4.8514918051202469E-4</v>
      </c>
      <c r="D102" s="145">
        <f t="shared" si="4"/>
        <v>4.8514918051202458E-4</v>
      </c>
      <c r="E102" s="145">
        <f t="shared" si="4"/>
        <v>4.8514918051202464E-4</v>
      </c>
      <c r="F102" s="145">
        <f t="shared" si="4"/>
        <v>4.851491805120248E-4</v>
      </c>
      <c r="G102" s="145">
        <f t="shared" si="4"/>
        <v>4.8514918051202458E-4</v>
      </c>
      <c r="H102" s="145">
        <f t="shared" si="4"/>
        <v>4.8514918051202469E-4</v>
      </c>
      <c r="I102" s="145">
        <f t="shared" si="4"/>
        <v>4.8514918051202475E-4</v>
      </c>
      <c r="J102" s="145">
        <f t="shared" si="4"/>
        <v>4.851491805120248E-4</v>
      </c>
      <c r="K102" s="145">
        <f t="shared" si="4"/>
        <v>4.8514918051202453E-4</v>
      </c>
      <c r="L102" s="145">
        <f t="shared" si="4"/>
        <v>4.8514918051202442E-4</v>
      </c>
      <c r="M102" s="145">
        <f t="shared" si="4"/>
        <v>4.8514918051202469E-4</v>
      </c>
      <c r="N102" s="145">
        <f t="shared" si="4"/>
        <v>4.8514918051202453E-4</v>
      </c>
      <c r="O102" s="145">
        <f t="shared" si="4"/>
        <v>4.8514918051202469E-4</v>
      </c>
      <c r="P102" s="145">
        <f t="shared" si="4"/>
        <v>4.8514918051202475E-4</v>
      </c>
      <c r="Q102" s="145">
        <f t="shared" si="4"/>
        <v>4.8514918051202464E-4</v>
      </c>
    </row>
    <row r="103" spans="1:17" x14ac:dyDescent="0.25">
      <c r="A103" s="129" t="s">
        <v>79</v>
      </c>
      <c r="B103" s="144">
        <f t="shared" ref="B103:Q103" si="5">IF(B$10=0,0,B$10/B$5)</f>
        <v>9.7029836102404949E-4</v>
      </c>
      <c r="C103" s="144">
        <f t="shared" si="5"/>
        <v>9.7029836102404939E-4</v>
      </c>
      <c r="D103" s="144">
        <f t="shared" si="5"/>
        <v>9.7029836102404917E-4</v>
      </c>
      <c r="E103" s="144">
        <f t="shared" si="5"/>
        <v>9.7029836102404928E-4</v>
      </c>
      <c r="F103" s="144">
        <f t="shared" si="5"/>
        <v>9.702983610240496E-4</v>
      </c>
      <c r="G103" s="144">
        <f t="shared" si="5"/>
        <v>9.7029836102404928E-4</v>
      </c>
      <c r="H103" s="144">
        <f t="shared" si="5"/>
        <v>9.7029836102404939E-4</v>
      </c>
      <c r="I103" s="144">
        <f t="shared" si="5"/>
        <v>9.702983610240496E-4</v>
      </c>
      <c r="J103" s="144">
        <f t="shared" si="5"/>
        <v>9.7029836102404982E-4</v>
      </c>
      <c r="K103" s="144">
        <f t="shared" si="5"/>
        <v>9.7029836102404895E-4</v>
      </c>
      <c r="L103" s="144">
        <f t="shared" si="5"/>
        <v>9.7029836102404884E-4</v>
      </c>
      <c r="M103" s="144">
        <f t="shared" si="5"/>
        <v>9.7029836102404939E-4</v>
      </c>
      <c r="N103" s="144">
        <f t="shared" si="5"/>
        <v>9.7029836102404906E-4</v>
      </c>
      <c r="O103" s="144">
        <f t="shared" si="5"/>
        <v>9.7029836102404939E-4</v>
      </c>
      <c r="P103" s="144">
        <f t="shared" si="5"/>
        <v>9.7029836102404949E-4</v>
      </c>
      <c r="Q103" s="144">
        <f t="shared" si="5"/>
        <v>9.7029836102404928E-4</v>
      </c>
    </row>
    <row r="104" spans="1:17" x14ac:dyDescent="0.25">
      <c r="A104" s="127" t="s">
        <v>117</v>
      </c>
      <c r="B104" s="143">
        <f t="shared" ref="B104:Q104" si="6">IF(B$15=0,0,B$15/B$5)</f>
        <v>7.0215207417254469E-2</v>
      </c>
      <c r="C104" s="143">
        <f t="shared" si="6"/>
        <v>7.0215207417254788E-2</v>
      </c>
      <c r="D104" s="143">
        <f t="shared" si="6"/>
        <v>7.0215207417254497E-2</v>
      </c>
      <c r="E104" s="143">
        <f t="shared" si="6"/>
        <v>7.021520741725458E-2</v>
      </c>
      <c r="F104" s="143">
        <f t="shared" si="6"/>
        <v>7.0215207417254455E-2</v>
      </c>
      <c r="G104" s="143">
        <f t="shared" si="6"/>
        <v>7.0215207417254677E-2</v>
      </c>
      <c r="H104" s="143">
        <f t="shared" si="6"/>
        <v>7.0215207417254497E-2</v>
      </c>
      <c r="I104" s="143">
        <f t="shared" si="6"/>
        <v>7.0215207417254649E-2</v>
      </c>
      <c r="J104" s="143">
        <f t="shared" si="6"/>
        <v>7.0215207417254746E-2</v>
      </c>
      <c r="K104" s="143">
        <f t="shared" si="6"/>
        <v>7.0215207417254608E-2</v>
      </c>
      <c r="L104" s="143">
        <f t="shared" si="6"/>
        <v>7.0215207417254524E-2</v>
      </c>
      <c r="M104" s="143">
        <f t="shared" si="6"/>
        <v>7.0215207417254497E-2</v>
      </c>
      <c r="N104" s="143">
        <f t="shared" si="6"/>
        <v>7.0215207417254621E-2</v>
      </c>
      <c r="O104" s="143">
        <f t="shared" si="6"/>
        <v>7.0215207417254635E-2</v>
      </c>
      <c r="P104" s="143">
        <f t="shared" si="6"/>
        <v>7.0215207417254427E-2</v>
      </c>
      <c r="Q104" s="143">
        <f t="shared" si="6"/>
        <v>7.0215207417254594E-2</v>
      </c>
    </row>
    <row r="105" spans="1:17" x14ac:dyDescent="0.25">
      <c r="A105" s="127" t="s">
        <v>116</v>
      </c>
      <c r="B105" s="143">
        <f t="shared" ref="B105:Q105" si="7">IF(B$21=0,0,B$21/B$5)</f>
        <v>0.75852485498468458</v>
      </c>
      <c r="C105" s="143">
        <f t="shared" si="7"/>
        <v>0.75852485498468425</v>
      </c>
      <c r="D105" s="143">
        <f t="shared" si="7"/>
        <v>0.75852485498468436</v>
      </c>
      <c r="E105" s="143">
        <f t="shared" si="7"/>
        <v>0.75852485498468436</v>
      </c>
      <c r="F105" s="143">
        <f t="shared" si="7"/>
        <v>0.75852485498468458</v>
      </c>
      <c r="G105" s="143">
        <f t="shared" si="7"/>
        <v>0.75852485498468425</v>
      </c>
      <c r="H105" s="143">
        <f t="shared" si="7"/>
        <v>0.75852485498468447</v>
      </c>
      <c r="I105" s="143">
        <f t="shared" si="7"/>
        <v>0.75852485498468447</v>
      </c>
      <c r="J105" s="143">
        <f t="shared" si="7"/>
        <v>0.75852485498468458</v>
      </c>
      <c r="K105" s="143">
        <f t="shared" si="7"/>
        <v>0.75852485498468414</v>
      </c>
      <c r="L105" s="143">
        <f t="shared" si="7"/>
        <v>0.75852485498468403</v>
      </c>
      <c r="M105" s="143">
        <f t="shared" si="7"/>
        <v>0.75852485498468436</v>
      </c>
      <c r="N105" s="143">
        <f t="shared" si="7"/>
        <v>0.75852485498468425</v>
      </c>
      <c r="O105" s="143">
        <f t="shared" si="7"/>
        <v>0.75852485498468436</v>
      </c>
      <c r="P105" s="143">
        <f t="shared" si="7"/>
        <v>0.75852485498468447</v>
      </c>
      <c r="Q105" s="143">
        <f t="shared" si="7"/>
        <v>0.75852485498468436</v>
      </c>
    </row>
    <row r="106" spans="1:17" x14ac:dyDescent="0.25">
      <c r="A106" s="127" t="s">
        <v>113</v>
      </c>
      <c r="B106" s="143">
        <f t="shared" ref="B106:Q106" si="8">IF(B$27=0,0,B$27/B$5)</f>
        <v>0.10030743916750655</v>
      </c>
      <c r="C106" s="143">
        <f t="shared" si="8"/>
        <v>0.10030743916750652</v>
      </c>
      <c r="D106" s="143">
        <f t="shared" si="8"/>
        <v>0.10030743916750652</v>
      </c>
      <c r="E106" s="143">
        <f t="shared" si="8"/>
        <v>0.10030743916750652</v>
      </c>
      <c r="F106" s="143">
        <f t="shared" si="8"/>
        <v>0.10030743916750658</v>
      </c>
      <c r="G106" s="143">
        <f t="shared" si="8"/>
        <v>0.10030743916750649</v>
      </c>
      <c r="H106" s="143">
        <f t="shared" si="8"/>
        <v>0.10030743916750653</v>
      </c>
      <c r="I106" s="143">
        <f t="shared" si="8"/>
        <v>0.10030743916750653</v>
      </c>
      <c r="J106" s="143">
        <f t="shared" si="8"/>
        <v>0.10030743916750655</v>
      </c>
      <c r="K106" s="143">
        <f t="shared" si="8"/>
        <v>0.10030743916750651</v>
      </c>
      <c r="L106" s="143">
        <f t="shared" si="8"/>
        <v>0.10030743916750647</v>
      </c>
      <c r="M106" s="143">
        <f t="shared" si="8"/>
        <v>0.10030743916750655</v>
      </c>
      <c r="N106" s="143">
        <f t="shared" si="8"/>
        <v>0.10030743916750652</v>
      </c>
      <c r="O106" s="143">
        <f t="shared" si="8"/>
        <v>0.10030743916750653</v>
      </c>
      <c r="P106" s="143">
        <f t="shared" si="8"/>
        <v>0.10030743916750652</v>
      </c>
      <c r="Q106" s="143">
        <f t="shared" si="8"/>
        <v>0.10030743916750651</v>
      </c>
    </row>
    <row r="107" spans="1:17" x14ac:dyDescent="0.25">
      <c r="A107" s="142" t="s">
        <v>123</v>
      </c>
      <c r="B107" s="141">
        <f t="shared" ref="B107:Q107" si="9">IF(B$28=0,0,B$28/B$5)</f>
        <v>6.0575154302379024E-2</v>
      </c>
      <c r="C107" s="141">
        <f t="shared" si="9"/>
        <v>6.6957904996200815E-2</v>
      </c>
      <c r="D107" s="141">
        <f t="shared" si="9"/>
        <v>6.3059672050391216E-2</v>
      </c>
      <c r="E107" s="141">
        <f t="shared" si="9"/>
        <v>5.8941203754248717E-2</v>
      </c>
      <c r="F107" s="141">
        <f t="shared" si="9"/>
        <v>5.8589998048685449E-2</v>
      </c>
      <c r="G107" s="141">
        <f t="shared" si="9"/>
        <v>5.846054742959618E-2</v>
      </c>
      <c r="H107" s="141">
        <f t="shared" si="9"/>
        <v>5.9291532088675866E-2</v>
      </c>
      <c r="I107" s="141">
        <f t="shared" si="9"/>
        <v>5.9530663473891958E-2</v>
      </c>
      <c r="J107" s="141">
        <f t="shared" si="9"/>
        <v>5.9166941724889406E-2</v>
      </c>
      <c r="K107" s="141">
        <f t="shared" si="9"/>
        <v>5.8999136864138019E-2</v>
      </c>
      <c r="L107" s="141">
        <f t="shared" si="9"/>
        <v>5.8758305336138877E-2</v>
      </c>
      <c r="M107" s="141">
        <f t="shared" si="9"/>
        <v>5.9907991392194007E-2</v>
      </c>
      <c r="N107" s="141">
        <f t="shared" si="9"/>
        <v>5.9113914707491284E-2</v>
      </c>
      <c r="O107" s="141">
        <f t="shared" si="9"/>
        <v>5.8949356801797054E-2</v>
      </c>
      <c r="P107" s="141">
        <f t="shared" si="9"/>
        <v>5.9313589307189649E-2</v>
      </c>
      <c r="Q107" s="141">
        <f t="shared" si="9"/>
        <v>5.9178809197599998E-2</v>
      </c>
    </row>
    <row r="108" spans="1:17" x14ac:dyDescent="0.25">
      <c r="A108" s="142" t="s">
        <v>122</v>
      </c>
      <c r="B108" s="141">
        <f t="shared" ref="B108:Q108" si="10">IF(B$33=0,0,B$33/B$5)</f>
        <v>3.9732284865127518E-2</v>
      </c>
      <c r="C108" s="141">
        <f t="shared" si="10"/>
        <v>3.3349534171305706E-2</v>
      </c>
      <c r="D108" s="141">
        <f t="shared" si="10"/>
        <v>3.7247767117115298E-2</v>
      </c>
      <c r="E108" s="141">
        <f t="shared" si="10"/>
        <v>4.1366235413257797E-2</v>
      </c>
      <c r="F108" s="141">
        <f t="shared" si="10"/>
        <v>4.1717441118821127E-2</v>
      </c>
      <c r="G108" s="141">
        <f t="shared" si="10"/>
        <v>4.184689173791032E-2</v>
      </c>
      <c r="H108" s="141">
        <f t="shared" si="10"/>
        <v>4.1015907078830682E-2</v>
      </c>
      <c r="I108" s="141">
        <f t="shared" si="10"/>
        <v>4.0776775693614577E-2</v>
      </c>
      <c r="J108" s="141">
        <f t="shared" si="10"/>
        <v>4.1140497442617149E-2</v>
      </c>
      <c r="K108" s="141">
        <f t="shared" si="10"/>
        <v>4.1308302303368481E-2</v>
      </c>
      <c r="L108" s="141">
        <f t="shared" si="10"/>
        <v>4.1549133831367588E-2</v>
      </c>
      <c r="M108" s="141">
        <f t="shared" si="10"/>
        <v>4.0399447775312528E-2</v>
      </c>
      <c r="N108" s="141">
        <f t="shared" si="10"/>
        <v>4.1193524460015236E-2</v>
      </c>
      <c r="O108" s="141">
        <f t="shared" si="10"/>
        <v>4.1358082365709481E-2</v>
      </c>
      <c r="P108" s="141">
        <f t="shared" si="10"/>
        <v>4.0993849860316886E-2</v>
      </c>
      <c r="Q108" s="141">
        <f t="shared" si="10"/>
        <v>4.1128629969906509E-2</v>
      </c>
    </row>
    <row r="109" spans="1:17" x14ac:dyDescent="0.25">
      <c r="A109" s="127" t="s">
        <v>112</v>
      </c>
      <c r="B109" s="143">
        <f t="shared" ref="B109:Q109" si="11">IF(B$34=0,0,B$34/B$5)</f>
        <v>4.7859397438182162E-2</v>
      </c>
      <c r="C109" s="143">
        <f t="shared" si="11"/>
        <v>4.7859397438182148E-2</v>
      </c>
      <c r="D109" s="143">
        <f t="shared" si="11"/>
        <v>4.7859397438182148E-2</v>
      </c>
      <c r="E109" s="143">
        <f t="shared" si="11"/>
        <v>4.7859397438182148E-2</v>
      </c>
      <c r="F109" s="143">
        <f t="shared" si="11"/>
        <v>4.7859397438182169E-2</v>
      </c>
      <c r="G109" s="143">
        <f t="shared" si="11"/>
        <v>4.7859397438182134E-2</v>
      </c>
      <c r="H109" s="143">
        <f t="shared" si="11"/>
        <v>4.7859397438182162E-2</v>
      </c>
      <c r="I109" s="143">
        <f t="shared" si="11"/>
        <v>4.7859397438182148E-2</v>
      </c>
      <c r="J109" s="143">
        <f t="shared" si="11"/>
        <v>4.7859397438182155E-2</v>
      </c>
      <c r="K109" s="143">
        <f t="shared" si="11"/>
        <v>4.7859397438182141E-2</v>
      </c>
      <c r="L109" s="143">
        <f t="shared" si="11"/>
        <v>4.7859397438182134E-2</v>
      </c>
      <c r="M109" s="143">
        <f t="shared" si="11"/>
        <v>4.7859397438182148E-2</v>
      </c>
      <c r="N109" s="143">
        <f t="shared" si="11"/>
        <v>4.7859397438182134E-2</v>
      </c>
      <c r="O109" s="143">
        <f t="shared" si="11"/>
        <v>4.7859397438182148E-2</v>
      </c>
      <c r="P109" s="143">
        <f t="shared" si="11"/>
        <v>4.7859397438182162E-2</v>
      </c>
      <c r="Q109" s="143">
        <f t="shared" si="11"/>
        <v>4.7859397438182148E-2</v>
      </c>
    </row>
    <row r="110" spans="1:17" x14ac:dyDescent="0.25">
      <c r="A110" s="142" t="s">
        <v>121</v>
      </c>
      <c r="B110" s="141">
        <f t="shared" ref="B110:Q110" si="12">IF(B$35=0,0,B$35/B$5)</f>
        <v>6.26637451413831E-3</v>
      </c>
      <c r="C110" s="141">
        <f t="shared" si="12"/>
        <v>1.0249245278772957E-2</v>
      </c>
      <c r="D110" s="141">
        <f t="shared" si="12"/>
        <v>8.3867123774115752E-3</v>
      </c>
      <c r="E110" s="141">
        <f t="shared" si="12"/>
        <v>6.1037976940855358E-3</v>
      </c>
      <c r="F110" s="141">
        <f t="shared" si="12"/>
        <v>6.1317174381767831E-3</v>
      </c>
      <c r="G110" s="141">
        <f t="shared" si="12"/>
        <v>6.0710682511907459E-3</v>
      </c>
      <c r="H110" s="141">
        <f t="shared" si="12"/>
        <v>6.4110851439806793E-3</v>
      </c>
      <c r="I110" s="141">
        <f t="shared" si="12"/>
        <v>6.5320776061712979E-3</v>
      </c>
      <c r="J110" s="141">
        <f t="shared" si="12"/>
        <v>1.1861937012056999E-2</v>
      </c>
      <c r="K110" s="141">
        <f t="shared" si="12"/>
        <v>1.371315047542815E-2</v>
      </c>
      <c r="L110" s="141">
        <f t="shared" si="12"/>
        <v>1.014103416995134E-2</v>
      </c>
      <c r="M110" s="141">
        <f t="shared" si="12"/>
        <v>6.2860139109299582E-3</v>
      </c>
      <c r="N110" s="141">
        <f t="shared" si="12"/>
        <v>6.328184147802572E-3</v>
      </c>
      <c r="O110" s="141">
        <f t="shared" si="12"/>
        <v>6.230823246779706E-3</v>
      </c>
      <c r="P110" s="141">
        <f t="shared" si="12"/>
        <v>6.5086451747856135E-3</v>
      </c>
      <c r="Q110" s="141">
        <f t="shared" si="12"/>
        <v>7.5692194080507081E-3</v>
      </c>
    </row>
    <row r="111" spans="1:17" x14ac:dyDescent="0.25">
      <c r="A111" s="142" t="s">
        <v>120</v>
      </c>
      <c r="B111" s="141">
        <f t="shared" ref="B111:Q111" si="13">IF(B$39=0,0,B$39/B$5)</f>
        <v>1.5821520647693359E-2</v>
      </c>
      <c r="C111" s="141">
        <f t="shared" si="13"/>
        <v>1.5614556539079078E-2</v>
      </c>
      <c r="D111" s="141">
        <f t="shared" si="13"/>
        <v>1.5522563907773812E-2</v>
      </c>
      <c r="E111" s="141">
        <f t="shared" si="13"/>
        <v>1.5390741778824914E-2</v>
      </c>
      <c r="F111" s="141">
        <f t="shared" si="13"/>
        <v>1.5246132912801781E-2</v>
      </c>
      <c r="G111" s="141">
        <f t="shared" si="13"/>
        <v>1.5130096733188729E-2</v>
      </c>
      <c r="H111" s="141">
        <f t="shared" si="13"/>
        <v>1.5215001663736944E-2</v>
      </c>
      <c r="I111" s="141">
        <f t="shared" si="13"/>
        <v>1.5173925463269117E-2</v>
      </c>
      <c r="J111" s="141">
        <f t="shared" si="13"/>
        <v>1.5202623041121925E-2</v>
      </c>
      <c r="K111" s="141">
        <f t="shared" si="13"/>
        <v>1.5237817263294508E-2</v>
      </c>
      <c r="L111" s="141">
        <f t="shared" si="13"/>
        <v>1.529092485170201E-2</v>
      </c>
      <c r="M111" s="141">
        <f t="shared" si="13"/>
        <v>1.5241217629678325E-2</v>
      </c>
      <c r="N111" s="141">
        <f t="shared" si="13"/>
        <v>1.5198454469643173E-2</v>
      </c>
      <c r="O111" s="141">
        <f t="shared" si="13"/>
        <v>1.5147453527445972E-2</v>
      </c>
      <c r="P111" s="141">
        <f t="shared" si="13"/>
        <v>1.5148336079848593E-2</v>
      </c>
      <c r="Q111" s="141">
        <f t="shared" si="13"/>
        <v>1.5162357960313552E-2</v>
      </c>
    </row>
    <row r="112" spans="1:17" x14ac:dyDescent="0.25">
      <c r="A112" s="140" t="s">
        <v>119</v>
      </c>
      <c r="B112" s="139">
        <f t="shared" ref="B112:Q112" si="14">IF(B$50=0,0,B$50/B$5)</f>
        <v>2.5771502276350496E-2</v>
      </c>
      <c r="C112" s="139">
        <f t="shared" si="14"/>
        <v>2.1995595620330106E-2</v>
      </c>
      <c r="D112" s="139">
        <f t="shared" si="14"/>
        <v>2.3950121152996759E-2</v>
      </c>
      <c r="E112" s="139">
        <f t="shared" si="14"/>
        <v>2.6364857965271691E-2</v>
      </c>
      <c r="F112" s="139">
        <f t="shared" si="14"/>
        <v>2.64815470872036E-2</v>
      </c>
      <c r="G112" s="139">
        <f t="shared" si="14"/>
        <v>2.6658232453802659E-2</v>
      </c>
      <c r="H112" s="139">
        <f t="shared" si="14"/>
        <v>2.6233310630464537E-2</v>
      </c>
      <c r="I112" s="139">
        <f t="shared" si="14"/>
        <v>2.6153394368741735E-2</v>
      </c>
      <c r="J112" s="139">
        <f t="shared" si="14"/>
        <v>2.0794837385003227E-2</v>
      </c>
      <c r="K112" s="139">
        <f t="shared" si="14"/>
        <v>1.8908429699459484E-2</v>
      </c>
      <c r="L112" s="139">
        <f t="shared" si="14"/>
        <v>2.2427438416528781E-2</v>
      </c>
      <c r="M112" s="139">
        <f t="shared" si="14"/>
        <v>2.6332165897573867E-2</v>
      </c>
      <c r="N112" s="139">
        <f t="shared" si="14"/>
        <v>2.633275882073639E-2</v>
      </c>
      <c r="O112" s="139">
        <f t="shared" si="14"/>
        <v>2.648112066395647E-2</v>
      </c>
      <c r="P112" s="139">
        <f t="shared" si="14"/>
        <v>2.6202416183547954E-2</v>
      </c>
      <c r="Q112" s="139">
        <f t="shared" si="14"/>
        <v>2.5127820069817886E-2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1.0000000000000002</v>
      </c>
      <c r="C115" s="77">
        <f t="shared" si="15"/>
        <v>1</v>
      </c>
      <c r="D115" s="77">
        <f t="shared" si="15"/>
        <v>0.99999999999999989</v>
      </c>
      <c r="E115" s="77">
        <f t="shared" si="15"/>
        <v>1</v>
      </c>
      <c r="F115" s="77">
        <f t="shared" si="15"/>
        <v>1</v>
      </c>
      <c r="G115" s="77">
        <f t="shared" si="15"/>
        <v>1.0000000000000004</v>
      </c>
      <c r="H115" s="77">
        <f t="shared" si="15"/>
        <v>0.99999999999999989</v>
      </c>
      <c r="I115" s="77">
        <f t="shared" si="15"/>
        <v>0.99999999999999944</v>
      </c>
      <c r="J115" s="77">
        <f t="shared" si="15"/>
        <v>1</v>
      </c>
      <c r="K115" s="77">
        <f t="shared" si="15"/>
        <v>0.99999999999999978</v>
      </c>
      <c r="L115" s="77">
        <f t="shared" si="15"/>
        <v>1</v>
      </c>
      <c r="M115" s="77">
        <f t="shared" si="15"/>
        <v>1</v>
      </c>
      <c r="N115" s="77">
        <f t="shared" si="15"/>
        <v>0.99999999999999978</v>
      </c>
      <c r="O115" s="77">
        <f t="shared" si="15"/>
        <v>1.0000000000000002</v>
      </c>
      <c r="P115" s="77">
        <f t="shared" si="15"/>
        <v>1</v>
      </c>
      <c r="Q115" s="77">
        <f t="shared" si="15"/>
        <v>1</v>
      </c>
    </row>
    <row r="116" spans="1:17" x14ac:dyDescent="0.25">
      <c r="A116" s="132" t="s">
        <v>83</v>
      </c>
      <c r="B116" s="146">
        <f t="shared" ref="B116:Q116" si="16">IF(B$54=0,0,B$54/B$53)</f>
        <v>2.9540253889525025E-3</v>
      </c>
      <c r="C116" s="146">
        <f t="shared" si="16"/>
        <v>2.9540253889524994E-3</v>
      </c>
      <c r="D116" s="146">
        <f t="shared" si="16"/>
        <v>2.9540253889525007E-3</v>
      </c>
      <c r="E116" s="146">
        <f t="shared" si="16"/>
        <v>2.9540253889525007E-3</v>
      </c>
      <c r="F116" s="146">
        <f t="shared" si="16"/>
        <v>2.9540253889525016E-3</v>
      </c>
      <c r="G116" s="146">
        <f t="shared" si="16"/>
        <v>2.954025388952502E-3</v>
      </c>
      <c r="H116" s="146">
        <f t="shared" si="16"/>
        <v>2.954025388952502E-3</v>
      </c>
      <c r="I116" s="146">
        <f t="shared" si="16"/>
        <v>2.9540253889524994E-3</v>
      </c>
      <c r="J116" s="146">
        <f t="shared" si="16"/>
        <v>2.9540253889525003E-3</v>
      </c>
      <c r="K116" s="146">
        <f t="shared" si="16"/>
        <v>2.9540253889525007E-3</v>
      </c>
      <c r="L116" s="146">
        <f t="shared" si="16"/>
        <v>2.9540253889525012E-3</v>
      </c>
      <c r="M116" s="146">
        <f t="shared" si="16"/>
        <v>2.9540253889525012E-3</v>
      </c>
      <c r="N116" s="146">
        <f t="shared" si="16"/>
        <v>2.9540253889525003E-3</v>
      </c>
      <c r="O116" s="146">
        <f t="shared" si="16"/>
        <v>2.9540253889524999E-3</v>
      </c>
      <c r="P116" s="146">
        <f t="shared" si="16"/>
        <v>2.954025388952502E-3</v>
      </c>
      <c r="Q116" s="146">
        <f t="shared" si="16"/>
        <v>2.9540253889525003E-3</v>
      </c>
    </row>
    <row r="117" spans="1:17" x14ac:dyDescent="0.25">
      <c r="A117" s="76" t="s">
        <v>82</v>
      </c>
      <c r="B117" s="145">
        <f t="shared" ref="B117:Q117" si="17">IF(B$55=0,0,B$55/B$53)</f>
        <v>2.1827117447086814E-3</v>
      </c>
      <c r="C117" s="145">
        <f t="shared" si="17"/>
        <v>2.1827117447086779E-3</v>
      </c>
      <c r="D117" s="145">
        <f t="shared" si="17"/>
        <v>2.1827117447086796E-3</v>
      </c>
      <c r="E117" s="145">
        <f t="shared" si="17"/>
        <v>2.1827117447086796E-3</v>
      </c>
      <c r="F117" s="145">
        <f t="shared" si="17"/>
        <v>2.1827117447086809E-3</v>
      </c>
      <c r="G117" s="145">
        <f t="shared" si="17"/>
        <v>2.1827117447086801E-3</v>
      </c>
      <c r="H117" s="145">
        <f t="shared" si="17"/>
        <v>2.1827117447086796E-3</v>
      </c>
      <c r="I117" s="145">
        <f t="shared" si="17"/>
        <v>2.1827117447086783E-3</v>
      </c>
      <c r="J117" s="145">
        <f t="shared" si="17"/>
        <v>2.1827117447086796E-3</v>
      </c>
      <c r="K117" s="145">
        <f t="shared" si="17"/>
        <v>2.1827117447086801E-3</v>
      </c>
      <c r="L117" s="145">
        <f t="shared" si="17"/>
        <v>2.1827117447086796E-3</v>
      </c>
      <c r="M117" s="145">
        <f t="shared" si="17"/>
        <v>2.1827117447086809E-3</v>
      </c>
      <c r="N117" s="145">
        <f t="shared" si="17"/>
        <v>2.1827117447086796E-3</v>
      </c>
      <c r="O117" s="145">
        <f t="shared" si="17"/>
        <v>2.1827117447086792E-3</v>
      </c>
      <c r="P117" s="145">
        <f t="shared" si="17"/>
        <v>2.1827117447086801E-3</v>
      </c>
      <c r="Q117" s="145">
        <f t="shared" si="17"/>
        <v>2.1827117447086805E-3</v>
      </c>
    </row>
    <row r="118" spans="1:17" x14ac:dyDescent="0.25">
      <c r="A118" s="76" t="s">
        <v>81</v>
      </c>
      <c r="B118" s="145">
        <f t="shared" ref="B118:Q118" si="18">IF(B$56=0,0,B$56/B$53)</f>
        <v>5.4567793617717006E-2</v>
      </c>
      <c r="C118" s="145">
        <f t="shared" si="18"/>
        <v>5.4567793617716964E-2</v>
      </c>
      <c r="D118" s="145">
        <f t="shared" si="18"/>
        <v>5.4567793617716992E-2</v>
      </c>
      <c r="E118" s="145">
        <f t="shared" si="18"/>
        <v>5.4567793617717013E-2</v>
      </c>
      <c r="F118" s="145">
        <f t="shared" si="18"/>
        <v>5.456779361771702E-2</v>
      </c>
      <c r="G118" s="145">
        <f t="shared" si="18"/>
        <v>5.4567793617717027E-2</v>
      </c>
      <c r="H118" s="145">
        <f t="shared" si="18"/>
        <v>5.456779361771702E-2</v>
      </c>
      <c r="I118" s="145">
        <f t="shared" si="18"/>
        <v>5.4567793617716943E-2</v>
      </c>
      <c r="J118" s="145">
        <f t="shared" si="18"/>
        <v>5.4567793617716985E-2</v>
      </c>
      <c r="K118" s="145">
        <f t="shared" si="18"/>
        <v>5.4567793617716999E-2</v>
      </c>
      <c r="L118" s="145">
        <f t="shared" si="18"/>
        <v>5.4567793617717006E-2</v>
      </c>
      <c r="M118" s="145">
        <f t="shared" si="18"/>
        <v>5.4567793617717027E-2</v>
      </c>
      <c r="N118" s="145">
        <f t="shared" si="18"/>
        <v>5.4567793617716992E-2</v>
      </c>
      <c r="O118" s="145">
        <f t="shared" si="18"/>
        <v>5.4567793617717006E-2</v>
      </c>
      <c r="P118" s="145">
        <f t="shared" si="18"/>
        <v>5.4567793617717027E-2</v>
      </c>
      <c r="Q118" s="145">
        <f t="shared" si="18"/>
        <v>5.4567793617716978E-2</v>
      </c>
    </row>
    <row r="119" spans="1:17" x14ac:dyDescent="0.25">
      <c r="A119" s="76" t="s">
        <v>80</v>
      </c>
      <c r="B119" s="145">
        <f t="shared" ref="B119:Q119" si="19">IF(B$57=0,0,B$57/B$53)</f>
        <v>1.3641948404429258E-3</v>
      </c>
      <c r="C119" s="145">
        <f t="shared" si="19"/>
        <v>1.364194840442924E-3</v>
      </c>
      <c r="D119" s="145">
        <f t="shared" si="19"/>
        <v>1.3641948404429249E-3</v>
      </c>
      <c r="E119" s="145">
        <f t="shared" si="19"/>
        <v>1.3641948404429247E-3</v>
      </c>
      <c r="F119" s="145">
        <f t="shared" si="19"/>
        <v>1.3641948404429253E-3</v>
      </c>
      <c r="G119" s="145">
        <f t="shared" si="19"/>
        <v>1.3641948404429253E-3</v>
      </c>
      <c r="H119" s="145">
        <f t="shared" si="19"/>
        <v>1.3641948404429245E-3</v>
      </c>
      <c r="I119" s="145">
        <f t="shared" si="19"/>
        <v>1.364194840442924E-3</v>
      </c>
      <c r="J119" s="145">
        <f t="shared" si="19"/>
        <v>1.3641948404429245E-3</v>
      </c>
      <c r="K119" s="145">
        <f t="shared" si="19"/>
        <v>1.3641948404429249E-3</v>
      </c>
      <c r="L119" s="145">
        <f t="shared" si="19"/>
        <v>1.3641948404429253E-3</v>
      </c>
      <c r="M119" s="145">
        <f t="shared" si="19"/>
        <v>1.364194840442926E-3</v>
      </c>
      <c r="N119" s="145">
        <f t="shared" si="19"/>
        <v>1.3641948404429245E-3</v>
      </c>
      <c r="O119" s="145">
        <f t="shared" si="19"/>
        <v>1.3641948404429247E-3</v>
      </c>
      <c r="P119" s="145">
        <f t="shared" si="19"/>
        <v>1.3641948404429253E-3</v>
      </c>
      <c r="Q119" s="145">
        <f t="shared" si="19"/>
        <v>1.3641948404429251E-3</v>
      </c>
    </row>
    <row r="120" spans="1:17" x14ac:dyDescent="0.25">
      <c r="A120" s="129" t="s">
        <v>79</v>
      </c>
      <c r="B120" s="144">
        <f t="shared" ref="B120:Q120" si="20">IF(B$58=0,0,B$58/B$53)</f>
        <v>1.9693502593016686E-3</v>
      </c>
      <c r="C120" s="144">
        <f t="shared" si="20"/>
        <v>1.9693502593016664E-3</v>
      </c>
      <c r="D120" s="144">
        <f t="shared" si="20"/>
        <v>1.9693502593016677E-3</v>
      </c>
      <c r="E120" s="144">
        <f t="shared" si="20"/>
        <v>1.9693502593016677E-3</v>
      </c>
      <c r="F120" s="144">
        <f t="shared" si="20"/>
        <v>1.9693502593016686E-3</v>
      </c>
      <c r="G120" s="144">
        <f t="shared" si="20"/>
        <v>1.9693502593016673E-3</v>
      </c>
      <c r="H120" s="144">
        <f t="shared" si="20"/>
        <v>1.9693502593016682E-3</v>
      </c>
      <c r="I120" s="144">
        <f t="shared" si="20"/>
        <v>1.969350259301666E-3</v>
      </c>
      <c r="J120" s="144">
        <f t="shared" si="20"/>
        <v>1.9693502593016664E-3</v>
      </c>
      <c r="K120" s="144">
        <f t="shared" si="20"/>
        <v>1.9693502593016673E-3</v>
      </c>
      <c r="L120" s="144">
        <f t="shared" si="20"/>
        <v>1.9693502593016682E-3</v>
      </c>
      <c r="M120" s="144">
        <f t="shared" si="20"/>
        <v>1.969350259301669E-3</v>
      </c>
      <c r="N120" s="144">
        <f t="shared" si="20"/>
        <v>1.9693502593016677E-3</v>
      </c>
      <c r="O120" s="144">
        <f t="shared" si="20"/>
        <v>1.9693502593016664E-3</v>
      </c>
      <c r="P120" s="144">
        <f t="shared" si="20"/>
        <v>1.9693502593016682E-3</v>
      </c>
      <c r="Q120" s="144">
        <f t="shared" si="20"/>
        <v>1.9693502593016673E-3</v>
      </c>
    </row>
    <row r="121" spans="1:17" x14ac:dyDescent="0.25">
      <c r="A121" s="127" t="s">
        <v>115</v>
      </c>
      <c r="B121" s="143">
        <f t="shared" ref="B121:Q121" si="21">IF(B$63=0,0,B$63/B$53)</f>
        <v>0.15698717436515891</v>
      </c>
      <c r="C121" s="143">
        <f t="shared" si="21"/>
        <v>0.1569871743651596</v>
      </c>
      <c r="D121" s="143">
        <f t="shared" si="21"/>
        <v>0.15698717436515908</v>
      </c>
      <c r="E121" s="143">
        <f t="shared" si="21"/>
        <v>0.15698717436515927</v>
      </c>
      <c r="F121" s="143">
        <f t="shared" si="21"/>
        <v>0.15698717436515891</v>
      </c>
      <c r="G121" s="143">
        <f t="shared" si="21"/>
        <v>0.15698717436515941</v>
      </c>
      <c r="H121" s="143">
        <f t="shared" si="21"/>
        <v>0.15698717436515905</v>
      </c>
      <c r="I121" s="143">
        <f t="shared" si="21"/>
        <v>0.1569871743651593</v>
      </c>
      <c r="J121" s="143">
        <f t="shared" si="21"/>
        <v>0.15698717436515947</v>
      </c>
      <c r="K121" s="143">
        <f t="shared" si="21"/>
        <v>0.15698717436515922</v>
      </c>
      <c r="L121" s="143">
        <f t="shared" si="21"/>
        <v>0.15698717436515913</v>
      </c>
      <c r="M121" s="143">
        <f t="shared" si="21"/>
        <v>0.15698717436515897</v>
      </c>
      <c r="N121" s="143">
        <f t="shared" si="21"/>
        <v>0.15698717436515913</v>
      </c>
      <c r="O121" s="143">
        <f t="shared" si="21"/>
        <v>0.15698717436515933</v>
      </c>
      <c r="P121" s="143">
        <f t="shared" si="21"/>
        <v>0.15698717436515902</v>
      </c>
      <c r="Q121" s="143">
        <f t="shared" si="21"/>
        <v>0.15698717436515924</v>
      </c>
    </row>
    <row r="122" spans="1:17" x14ac:dyDescent="0.25">
      <c r="A122" s="127" t="s">
        <v>114</v>
      </c>
      <c r="B122" s="143">
        <f t="shared" ref="B122:Q122" si="22">IF(B$69=0,0,B$69/B$53)</f>
        <v>0.48086096425349645</v>
      </c>
      <c r="C122" s="143">
        <f t="shared" si="22"/>
        <v>0.48086096425349589</v>
      </c>
      <c r="D122" s="143">
        <f t="shared" si="22"/>
        <v>0.48086096425349623</v>
      </c>
      <c r="E122" s="143">
        <f t="shared" si="22"/>
        <v>0.48086096425349617</v>
      </c>
      <c r="F122" s="143">
        <f t="shared" si="22"/>
        <v>0.48086096425349639</v>
      </c>
      <c r="G122" s="143">
        <f t="shared" si="22"/>
        <v>0.48086096425349634</v>
      </c>
      <c r="H122" s="143">
        <f t="shared" si="22"/>
        <v>0.48086096425349623</v>
      </c>
      <c r="I122" s="143">
        <f t="shared" si="22"/>
        <v>0.48086096425349584</v>
      </c>
      <c r="J122" s="143">
        <f t="shared" si="22"/>
        <v>0.48086096425349606</v>
      </c>
      <c r="K122" s="143">
        <f t="shared" si="22"/>
        <v>0.48086096425349617</v>
      </c>
      <c r="L122" s="143">
        <f t="shared" si="22"/>
        <v>0.48086096425349623</v>
      </c>
      <c r="M122" s="143">
        <f t="shared" si="22"/>
        <v>0.48086096425349639</v>
      </c>
      <c r="N122" s="143">
        <f t="shared" si="22"/>
        <v>0.48086096425349617</v>
      </c>
      <c r="O122" s="143">
        <f t="shared" si="22"/>
        <v>0.48086096425349611</v>
      </c>
      <c r="P122" s="143">
        <f t="shared" si="22"/>
        <v>0.48086096425349639</v>
      </c>
      <c r="Q122" s="143">
        <f t="shared" si="22"/>
        <v>0.48086096425349623</v>
      </c>
    </row>
    <row r="123" spans="1:17" x14ac:dyDescent="0.25">
      <c r="A123" s="127" t="s">
        <v>113</v>
      </c>
      <c r="B123" s="143">
        <f t="shared" ref="B123:Q123" si="23">IF(B$70=0,0,B$70/B$53)</f>
        <v>0.18575088630719189</v>
      </c>
      <c r="C123" s="143">
        <f t="shared" si="23"/>
        <v>0.18575088630719161</v>
      </c>
      <c r="D123" s="143">
        <f t="shared" si="23"/>
        <v>0.1857508863071918</v>
      </c>
      <c r="E123" s="143">
        <f t="shared" si="23"/>
        <v>0.18575088630719175</v>
      </c>
      <c r="F123" s="143">
        <f t="shared" si="23"/>
        <v>0.18575088630719172</v>
      </c>
      <c r="G123" s="143">
        <f t="shared" si="23"/>
        <v>0.18575088630719175</v>
      </c>
      <c r="H123" s="143">
        <f t="shared" si="23"/>
        <v>0.18575088630719169</v>
      </c>
      <c r="I123" s="143">
        <f t="shared" si="23"/>
        <v>0.18575088630719172</v>
      </c>
      <c r="J123" s="143">
        <f t="shared" si="23"/>
        <v>0.18575088630719158</v>
      </c>
      <c r="K123" s="143">
        <f t="shared" si="23"/>
        <v>0.18575088630719172</v>
      </c>
      <c r="L123" s="143">
        <f t="shared" si="23"/>
        <v>0.18575088630719169</v>
      </c>
      <c r="M123" s="143">
        <f t="shared" si="23"/>
        <v>0.18575088630719175</v>
      </c>
      <c r="N123" s="143">
        <f t="shared" si="23"/>
        <v>0.18575088630719172</v>
      </c>
      <c r="O123" s="143">
        <f t="shared" si="23"/>
        <v>0.18575088630719175</v>
      </c>
      <c r="P123" s="143">
        <f t="shared" si="23"/>
        <v>0.18575088630719166</v>
      </c>
      <c r="Q123" s="143">
        <f t="shared" si="23"/>
        <v>0.18575088630719175</v>
      </c>
    </row>
    <row r="124" spans="1:17" x14ac:dyDescent="0.25">
      <c r="A124" s="142" t="s">
        <v>123</v>
      </c>
      <c r="B124" s="141">
        <f t="shared" ref="B124:Q124" si="24">IF(B$71=0,0,B$71/B$53)</f>
        <v>0.11217401912805221</v>
      </c>
      <c r="C124" s="141">
        <f t="shared" si="24"/>
        <v>0.12399369679398638</v>
      </c>
      <c r="D124" s="141">
        <f t="shared" si="24"/>
        <v>0.11677488799250937</v>
      </c>
      <c r="E124" s="141">
        <f t="shared" si="24"/>
        <v>0.10914824392118551</v>
      </c>
      <c r="F124" s="141">
        <f t="shared" si="24"/>
        <v>0.10849787569699439</v>
      </c>
      <c r="G124" s="141">
        <f t="shared" si="24"/>
        <v>0.10825815701382993</v>
      </c>
      <c r="H124" s="141">
        <f t="shared" si="24"/>
        <v>0.10979698741577007</v>
      </c>
      <c r="I124" s="141">
        <f t="shared" si="24"/>
        <v>0.11023981465885802</v>
      </c>
      <c r="J124" s="141">
        <f t="shared" si="24"/>
        <v>0.10956626902946946</v>
      </c>
      <c r="K124" s="141">
        <f t="shared" si="24"/>
        <v>0.10925552536110444</v>
      </c>
      <c r="L124" s="141">
        <f t="shared" si="24"/>
        <v>0.10880954976699272</v>
      </c>
      <c r="M124" s="141">
        <f t="shared" si="24"/>
        <v>0.11093855640557945</v>
      </c>
      <c r="N124" s="141">
        <f t="shared" si="24"/>
        <v>0.10946807276843767</v>
      </c>
      <c r="O124" s="141">
        <f t="shared" si="24"/>
        <v>0.10916334186228309</v>
      </c>
      <c r="P124" s="141">
        <f t="shared" si="24"/>
        <v>0.10983783331835127</v>
      </c>
      <c r="Q124" s="141">
        <f t="shared" si="24"/>
        <v>0.10958824540123734</v>
      </c>
    </row>
    <row r="125" spans="1:17" x14ac:dyDescent="0.25">
      <c r="A125" s="142" t="s">
        <v>122</v>
      </c>
      <c r="B125" s="141">
        <f t="shared" ref="B125:Q125" si="25">IF(B$76=0,0,B$76/B$53)</f>
        <v>7.3576867179139679E-2</v>
      </c>
      <c r="C125" s="141">
        <f t="shared" si="25"/>
        <v>6.1757189513205239E-2</v>
      </c>
      <c r="D125" s="141">
        <f t="shared" si="25"/>
        <v>6.897599831468243E-2</v>
      </c>
      <c r="E125" s="141">
        <f t="shared" si="25"/>
        <v>7.6602642386006239E-2</v>
      </c>
      <c r="F125" s="141">
        <f t="shared" si="25"/>
        <v>7.7253010610197334E-2</v>
      </c>
      <c r="G125" s="141">
        <f t="shared" si="25"/>
        <v>7.7492729293361831E-2</v>
      </c>
      <c r="H125" s="141">
        <f t="shared" si="25"/>
        <v>7.5953898891421623E-2</v>
      </c>
      <c r="I125" s="141">
        <f t="shared" si="25"/>
        <v>7.5511071648333677E-2</v>
      </c>
      <c r="J125" s="141">
        <f t="shared" si="25"/>
        <v>7.6184617277722119E-2</v>
      </c>
      <c r="K125" s="141">
        <f t="shared" si="25"/>
        <v>7.649536094608729E-2</v>
      </c>
      <c r="L125" s="141">
        <f t="shared" si="25"/>
        <v>7.6941336540198982E-2</v>
      </c>
      <c r="M125" s="141">
        <f t="shared" si="25"/>
        <v>7.4812329901612309E-2</v>
      </c>
      <c r="N125" s="141">
        <f t="shared" si="25"/>
        <v>7.6282813538754032E-2</v>
      </c>
      <c r="O125" s="141">
        <f t="shared" si="25"/>
        <v>7.6587544444908645E-2</v>
      </c>
      <c r="P125" s="141">
        <f t="shared" si="25"/>
        <v>7.5913052988840379E-2</v>
      </c>
      <c r="Q125" s="141">
        <f t="shared" si="25"/>
        <v>7.6162640905954412E-2</v>
      </c>
    </row>
    <row r="126" spans="1:17" x14ac:dyDescent="0.25">
      <c r="A126" s="127" t="s">
        <v>112</v>
      </c>
      <c r="B126" s="143">
        <f t="shared" ref="B126:Q126" si="26">IF(B$77=0,0,B$77/B$53)</f>
        <v>0.11336289922303014</v>
      </c>
      <c r="C126" s="143">
        <f t="shared" si="26"/>
        <v>0.11336289922303003</v>
      </c>
      <c r="D126" s="143">
        <f t="shared" si="26"/>
        <v>0.11336289922303007</v>
      </c>
      <c r="E126" s="143">
        <f t="shared" si="26"/>
        <v>0.11336289922303001</v>
      </c>
      <c r="F126" s="143">
        <f t="shared" si="26"/>
        <v>0.11336289922303013</v>
      </c>
      <c r="G126" s="143">
        <f t="shared" si="26"/>
        <v>0.11336289922303007</v>
      </c>
      <c r="H126" s="143">
        <f t="shared" si="26"/>
        <v>0.11336289922303007</v>
      </c>
      <c r="I126" s="143">
        <f t="shared" si="26"/>
        <v>0.11336289922303001</v>
      </c>
      <c r="J126" s="143">
        <f t="shared" si="26"/>
        <v>0.1133628992230301</v>
      </c>
      <c r="K126" s="143">
        <f t="shared" si="26"/>
        <v>0.11336289922303003</v>
      </c>
      <c r="L126" s="143">
        <f t="shared" si="26"/>
        <v>0.11336289922303015</v>
      </c>
      <c r="M126" s="143">
        <f t="shared" si="26"/>
        <v>0.11336289922303014</v>
      </c>
      <c r="N126" s="143">
        <f t="shared" si="26"/>
        <v>0.11336289922303006</v>
      </c>
      <c r="O126" s="143">
        <f t="shared" si="26"/>
        <v>0.11336289922303017</v>
      </c>
      <c r="P126" s="143">
        <f t="shared" si="26"/>
        <v>0.11336289922303013</v>
      </c>
      <c r="Q126" s="143">
        <f t="shared" si="26"/>
        <v>0.11336289922303014</v>
      </c>
    </row>
    <row r="127" spans="1:17" x14ac:dyDescent="0.25">
      <c r="A127" s="142" t="s">
        <v>121</v>
      </c>
      <c r="B127" s="141">
        <f t="shared" ref="B127:Q127" si="27">IF(B$78=0,0,B$78/B$53)</f>
        <v>1.48429445535244E-2</v>
      </c>
      <c r="C127" s="141">
        <f t="shared" si="27"/>
        <v>2.4277032763532162E-2</v>
      </c>
      <c r="D127" s="141">
        <f t="shared" si="27"/>
        <v>1.9865315506344992E-2</v>
      </c>
      <c r="E127" s="141">
        <f t="shared" si="27"/>
        <v>1.4457854463507088E-2</v>
      </c>
      <c r="F127" s="141">
        <f t="shared" si="27"/>
        <v>1.4523986995573291E-2</v>
      </c>
      <c r="G127" s="141">
        <f t="shared" si="27"/>
        <v>1.4380329364255689E-2</v>
      </c>
      <c r="H127" s="141">
        <f t="shared" si="27"/>
        <v>1.5185715616793861E-2</v>
      </c>
      <c r="I127" s="141">
        <f t="shared" si="27"/>
        <v>1.547230627677402E-2</v>
      </c>
      <c r="J127" s="141">
        <f t="shared" si="27"/>
        <v>2.8096959888068856E-2</v>
      </c>
      <c r="K127" s="141">
        <f t="shared" si="27"/>
        <v>3.2481865184035535E-2</v>
      </c>
      <c r="L127" s="141">
        <f t="shared" si="27"/>
        <v>2.4020716853161567E-2</v>
      </c>
      <c r="M127" s="141">
        <f t="shared" si="27"/>
        <v>1.4889463713364826E-2</v>
      </c>
      <c r="N127" s="141">
        <f t="shared" si="27"/>
        <v>1.4989350894748085E-2</v>
      </c>
      <c r="O127" s="141">
        <f t="shared" si="27"/>
        <v>1.4758735496274378E-2</v>
      </c>
      <c r="P127" s="141">
        <f t="shared" si="27"/>
        <v>1.5416802687094342E-2</v>
      </c>
      <c r="Q127" s="141">
        <f t="shared" si="27"/>
        <v>1.7928948187452332E-2</v>
      </c>
    </row>
    <row r="128" spans="1:17" x14ac:dyDescent="0.25">
      <c r="A128" s="142" t="s">
        <v>120</v>
      </c>
      <c r="B128" s="141">
        <f t="shared" ref="B128:Q128" si="28">IF(B$82=0,0,B$82/B$53)</f>
        <v>3.7475888681135834E-2</v>
      </c>
      <c r="C128" s="141">
        <f t="shared" si="28"/>
        <v>3.6985659956089087E-2</v>
      </c>
      <c r="D128" s="141">
        <f t="shared" si="28"/>
        <v>3.6767760192403375E-2</v>
      </c>
      <c r="E128" s="141">
        <f t="shared" si="28"/>
        <v>3.645551767537835E-2</v>
      </c>
      <c r="F128" s="141">
        <f t="shared" si="28"/>
        <v>3.6112987656547434E-2</v>
      </c>
      <c r="G128" s="141">
        <f t="shared" si="28"/>
        <v>3.5838136771667604E-2</v>
      </c>
      <c r="H128" s="141">
        <f t="shared" si="28"/>
        <v>3.6039248143738406E-2</v>
      </c>
      <c r="I128" s="141">
        <f t="shared" si="28"/>
        <v>3.5941952368543709E-2</v>
      </c>
      <c r="J128" s="141">
        <f t="shared" si="28"/>
        <v>3.6009927328535092E-2</v>
      </c>
      <c r="K128" s="141">
        <f t="shared" si="28"/>
        <v>3.6093290665203483E-2</v>
      </c>
      <c r="L128" s="141">
        <f t="shared" si="28"/>
        <v>3.6219084772837085E-2</v>
      </c>
      <c r="M128" s="141">
        <f t="shared" si="28"/>
        <v>3.6101344995435852E-2</v>
      </c>
      <c r="N128" s="141">
        <f t="shared" si="28"/>
        <v>3.6000053377467096E-2</v>
      </c>
      <c r="O128" s="141">
        <f t="shared" si="28"/>
        <v>3.5879249209841514E-2</v>
      </c>
      <c r="P128" s="141">
        <f t="shared" si="28"/>
        <v>3.5881339681189547E-2</v>
      </c>
      <c r="Q128" s="141">
        <f t="shared" si="28"/>
        <v>3.5914552824420597E-2</v>
      </c>
    </row>
    <row r="129" spans="1:17" x14ac:dyDescent="0.25">
      <c r="A129" s="140" t="s">
        <v>119</v>
      </c>
      <c r="B129" s="139">
        <f t="shared" ref="B129:Q129" si="29">IF(B$93=0,0,B$93/B$53)</f>
        <v>6.1044065988369901E-2</v>
      </c>
      <c r="C129" s="139">
        <f t="shared" si="29"/>
        <v>5.2100206503408783E-2</v>
      </c>
      <c r="D129" s="139">
        <f t="shared" si="29"/>
        <v>5.67298235242817E-2</v>
      </c>
      <c r="E129" s="139">
        <f t="shared" si="29"/>
        <v>6.2449527084144578E-2</v>
      </c>
      <c r="F129" s="139">
        <f t="shared" si="29"/>
        <v>6.2725924570909405E-2</v>
      </c>
      <c r="G129" s="139">
        <f t="shared" si="29"/>
        <v>6.314443308710678E-2</v>
      </c>
      <c r="H129" s="139">
        <f t="shared" si="29"/>
        <v>6.2137935462497802E-2</v>
      </c>
      <c r="I129" s="139">
        <f t="shared" si="29"/>
        <v>6.1948640577712294E-2</v>
      </c>
      <c r="J129" s="139">
        <f t="shared" si="29"/>
        <v>4.9256012006426153E-2</v>
      </c>
      <c r="K129" s="139">
        <f t="shared" si="29"/>
        <v>4.4787743373791017E-2</v>
      </c>
      <c r="L129" s="139">
        <f t="shared" si="29"/>
        <v>5.3123097597031495E-2</v>
      </c>
      <c r="M129" s="139">
        <f t="shared" si="29"/>
        <v>6.2372090514229463E-2</v>
      </c>
      <c r="N129" s="139">
        <f t="shared" si="29"/>
        <v>6.2373494950814866E-2</v>
      </c>
      <c r="O129" s="139">
        <f t="shared" si="29"/>
        <v>6.2724914516914254E-2</v>
      </c>
      <c r="P129" s="139">
        <f t="shared" si="29"/>
        <v>6.2064756854746231E-2</v>
      </c>
      <c r="Q129" s="139">
        <f t="shared" si="29"/>
        <v>5.9519398211157225E-2</v>
      </c>
    </row>
    <row r="130" spans="1:17" hidden="1" x14ac:dyDescent="0.25">
      <c r="A130" s="138"/>
    </row>
    <row r="131" spans="1:17" x14ac:dyDescent="0.25">
      <c r="A131" s="138"/>
    </row>
    <row r="132" spans="1:17" ht="12.75" x14ac:dyDescent="0.25">
      <c r="A132" s="137" t="s">
        <v>118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33">
        <f t="shared" ref="B134:Q134" si="30">SUM(B$135:B$143)</f>
        <v>459.846312862373</v>
      </c>
      <c r="C134" s="133">
        <f t="shared" si="30"/>
        <v>477.8100719549289</v>
      </c>
      <c r="D134" s="133">
        <f t="shared" si="30"/>
        <v>466.72174031924624</v>
      </c>
      <c r="E134" s="133">
        <f t="shared" si="30"/>
        <v>459.29094377513627</v>
      </c>
      <c r="F134" s="133">
        <f t="shared" si="30"/>
        <v>431.83406366275028</v>
      </c>
      <c r="G134" s="133">
        <f t="shared" si="30"/>
        <v>472.97488164059672</v>
      </c>
      <c r="H134" s="133">
        <f t="shared" si="30"/>
        <v>494.12440560352411</v>
      </c>
      <c r="I134" s="133">
        <f t="shared" si="30"/>
        <v>499.70642808731333</v>
      </c>
      <c r="J134" s="133">
        <f t="shared" si="30"/>
        <v>487.47304225177163</v>
      </c>
      <c r="K134" s="133">
        <f t="shared" si="30"/>
        <v>514.87057177584882</v>
      </c>
      <c r="L134" s="133">
        <f t="shared" si="30"/>
        <v>491.96420158464491</v>
      </c>
      <c r="M134" s="133">
        <f t="shared" si="30"/>
        <v>468.87384511051158</v>
      </c>
      <c r="N134" s="133">
        <f t="shared" si="30"/>
        <v>443.98410443472943</v>
      </c>
      <c r="O134" s="133">
        <f t="shared" si="30"/>
        <v>421.00060540912477</v>
      </c>
      <c r="P134" s="133">
        <f t="shared" si="30"/>
        <v>395.01647966270343</v>
      </c>
      <c r="Q134" s="133">
        <f t="shared" si="30"/>
        <v>509.11350606243582</v>
      </c>
    </row>
    <row r="135" spans="1:17" x14ac:dyDescent="0.25">
      <c r="A135" s="132" t="s">
        <v>83</v>
      </c>
      <c r="B135" s="131">
        <f>IF(B$6=0,0,B$6/ISI!B$8*1000)</f>
        <v>0.66928218553996932</v>
      </c>
      <c r="C135" s="131">
        <f>IF(C$6=0,0,C$6/ISI!C$8*1000)</f>
        <v>0.6954274945479757</v>
      </c>
      <c r="D135" s="131">
        <f>IF(D$6=0,0,D$6/ISI!D$8*1000)</f>
        <v>0.67928900952908478</v>
      </c>
      <c r="E135" s="131">
        <f>IF(E$6=0,0,E$6/ISI!E$8*1000)</f>
        <v>0.66847387496730526</v>
      </c>
      <c r="F135" s="131">
        <f>IF(F$6=0,0,F$6/ISI!F$8*1000)</f>
        <v>0.62851182630948244</v>
      </c>
      <c r="G135" s="131">
        <f>IF(G$6=0,0,G$6/ISI!G$8*1000)</f>
        <v>0.68839012869212191</v>
      </c>
      <c r="H135" s="131">
        <f>IF(H$6=0,0,H$6/ISI!H$8*1000)</f>
        <v>0.71917215134862322</v>
      </c>
      <c r="I135" s="131">
        <f>IF(I$6=0,0,I$6/ISI!I$8*1000)</f>
        <v>0.72729649224945303</v>
      </c>
      <c r="J135" s="131">
        <f>IF(J$6=0,0,J$6/ISI!J$8*1000)</f>
        <v>0.70949144091045147</v>
      </c>
      <c r="K135" s="131">
        <f>IF(K$6=0,0,K$6/ISI!K$8*1000)</f>
        <v>0.74936710790043182</v>
      </c>
      <c r="L135" s="131">
        <f>IF(L$6=0,0,L$6/ISI!L$8*1000)</f>
        <v>0.71602808772012905</v>
      </c>
      <c r="M135" s="131">
        <f>IF(M$6=0,0,M$6/ISI!M$8*1000)</f>
        <v>0.68242128515666012</v>
      </c>
      <c r="N135" s="131">
        <f>IF(N$6=0,0,N$6/ISI!N$8*1000)</f>
        <v>0.64619557328062227</v>
      </c>
      <c r="O135" s="131">
        <f>IF(O$6=0,0,O$6/ISI!O$8*1000)</f>
        <v>0.61274429612790948</v>
      </c>
      <c r="P135" s="131">
        <f>IF(P$6=0,0,P$6/ISI!P$8*1000)</f>
        <v>0.57492576419131636</v>
      </c>
      <c r="Q135" s="131">
        <f>IF(Q$6=0,0,Q$6/ISI!Q$8*1000)</f>
        <v>0.74098800076138316</v>
      </c>
    </row>
    <row r="136" spans="1:17" x14ac:dyDescent="0.25">
      <c r="A136" s="76" t="s">
        <v>82</v>
      </c>
      <c r="B136" s="130">
        <f>IF(B$7=0,0,B$7/ISI!B$8*1000)</f>
        <v>0.35695049895465031</v>
      </c>
      <c r="C136" s="130">
        <f>IF(C$7=0,0,C$7/ISI!C$8*1000)</f>
        <v>0.37089466375892038</v>
      </c>
      <c r="D136" s="130">
        <f>IF(D$7=0,0,D$7/ISI!D$8*1000)</f>
        <v>0.36228747174884529</v>
      </c>
      <c r="E136" s="130">
        <f>IF(E$7=0,0,E$7/ISI!E$8*1000)</f>
        <v>0.35651939998256282</v>
      </c>
      <c r="F136" s="130">
        <f>IF(F$7=0,0,F$7/ISI!F$8*1000)</f>
        <v>0.3352063073650573</v>
      </c>
      <c r="G136" s="130">
        <f>IF(G$7=0,0,G$7/ISI!G$8*1000)</f>
        <v>0.36714140196913175</v>
      </c>
      <c r="H136" s="130">
        <f>IF(H$7=0,0,H$7/ISI!H$8*1000)</f>
        <v>0.38355848071926563</v>
      </c>
      <c r="I136" s="130">
        <f>IF(I$7=0,0,I$7/ISI!I$8*1000)</f>
        <v>0.38789146253304163</v>
      </c>
      <c r="J136" s="130">
        <f>IF(J$7=0,0,J$7/ISI!J$8*1000)</f>
        <v>0.37839543515224083</v>
      </c>
      <c r="K136" s="130">
        <f>IF(K$7=0,0,K$7/ISI!K$8*1000)</f>
        <v>0.39966245754689694</v>
      </c>
      <c r="L136" s="130">
        <f>IF(L$7=0,0,L$7/ISI!L$8*1000)</f>
        <v>0.38188164678406883</v>
      </c>
      <c r="M136" s="130">
        <f>IF(M$7=0,0,M$7/ISI!M$8*1000)</f>
        <v>0.36395801875021871</v>
      </c>
      <c r="N136" s="130">
        <f>IF(N$7=0,0,N$7/ISI!N$8*1000)</f>
        <v>0.3446376390829986</v>
      </c>
      <c r="O136" s="130">
        <f>IF(O$7=0,0,O$7/ISI!O$8*1000)</f>
        <v>0.326796957934885</v>
      </c>
      <c r="P136" s="130">
        <f>IF(P$7=0,0,P$7/ISI!P$8*1000)</f>
        <v>0.30662707423536872</v>
      </c>
      <c r="Q136" s="130">
        <f>IF(Q$7=0,0,Q$7/ISI!Q$8*1000)</f>
        <v>0.39519360040607104</v>
      </c>
    </row>
    <row r="137" spans="1:17" x14ac:dyDescent="0.25">
      <c r="A137" s="76" t="s">
        <v>81</v>
      </c>
      <c r="B137" s="130">
        <f>IF(B$8=0,0,B$8/ISI!B$8*1000)</f>
        <v>8.9237624738662564</v>
      </c>
      <c r="C137" s="130">
        <f>IF(C$8=0,0,C$8/ISI!C$8*1000)</f>
        <v>9.2723665939730111</v>
      </c>
      <c r="D137" s="130">
        <f>IF(D$8=0,0,D$8/ISI!D$8*1000)</f>
        <v>9.0571867937211312</v>
      </c>
      <c r="E137" s="130">
        <f>IF(E$8=0,0,E$8/ISI!E$8*1000)</f>
        <v>8.9129849995640686</v>
      </c>
      <c r="F137" s="130">
        <f>IF(F$8=0,0,F$8/ISI!F$8*1000)</f>
        <v>8.3801576841264325</v>
      </c>
      <c r="G137" s="130">
        <f>IF(G$8=0,0,G$8/ISI!G$8*1000)</f>
        <v>9.1785350492282909</v>
      </c>
      <c r="H137" s="130">
        <f>IF(H$8=0,0,H$8/ISI!H$8*1000)</f>
        <v>9.5889620179816397</v>
      </c>
      <c r="I137" s="130">
        <f>IF(I$8=0,0,I$8/ISI!I$8*1000)</f>
        <v>9.6972865633260419</v>
      </c>
      <c r="J137" s="130">
        <f>IF(J$8=0,0,J$8/ISI!J$8*1000)</f>
        <v>9.4598858788060216</v>
      </c>
      <c r="K137" s="130">
        <f>IF(K$8=0,0,K$8/ISI!K$8*1000)</f>
        <v>9.9915614386724236</v>
      </c>
      <c r="L137" s="130">
        <f>IF(L$8=0,0,L$8/ISI!L$8*1000)</f>
        <v>9.547041169601723</v>
      </c>
      <c r="M137" s="130">
        <f>IF(M$8=0,0,M$8/ISI!M$8*1000)</f>
        <v>9.0989504687554685</v>
      </c>
      <c r="N137" s="130">
        <f>IF(N$8=0,0,N$8/ISI!N$8*1000)</f>
        <v>8.6159409770749651</v>
      </c>
      <c r="O137" s="130">
        <f>IF(O$8=0,0,O$8/ISI!O$8*1000)</f>
        <v>8.1699239483721264</v>
      </c>
      <c r="P137" s="130">
        <f>IF(P$8=0,0,P$8/ISI!P$8*1000)</f>
        <v>7.665676855884219</v>
      </c>
      <c r="Q137" s="130">
        <f>IF(Q$8=0,0,Q$8/ISI!Q$8*1000)</f>
        <v>9.8798400101517778</v>
      </c>
    </row>
    <row r="138" spans="1:17" x14ac:dyDescent="0.25">
      <c r="A138" s="76" t="s">
        <v>80</v>
      </c>
      <c r="B138" s="130">
        <f>IF(B$9=0,0,B$9/ISI!B$8*1000)</f>
        <v>0.22309406184665642</v>
      </c>
      <c r="C138" s="130">
        <f>IF(C$9=0,0,C$9/ISI!C$8*1000)</f>
        <v>0.23180916484932523</v>
      </c>
      <c r="D138" s="130">
        <f>IF(D$9=0,0,D$9/ISI!D$8*1000)</f>
        <v>0.22642966984302826</v>
      </c>
      <c r="E138" s="130">
        <f>IF(E$9=0,0,E$9/ISI!E$8*1000)</f>
        <v>0.22282462498910177</v>
      </c>
      <c r="F138" s="130">
        <f>IF(F$9=0,0,F$9/ISI!F$8*1000)</f>
        <v>0.20950394210316081</v>
      </c>
      <c r="G138" s="130">
        <f>IF(G$9=0,0,G$9/ISI!G$8*1000)</f>
        <v>0.22946337623070728</v>
      </c>
      <c r="H138" s="130">
        <f>IF(H$9=0,0,H$9/ISI!H$8*1000)</f>
        <v>0.23972405044954104</v>
      </c>
      <c r="I138" s="130">
        <f>IF(I$9=0,0,I$9/ISI!I$8*1000)</f>
        <v>0.24243216408315102</v>
      </c>
      <c r="J138" s="130">
        <f>IF(J$9=0,0,J$9/ISI!J$8*1000)</f>
        <v>0.23649714697015053</v>
      </c>
      <c r="K138" s="130">
        <f>IF(K$9=0,0,K$9/ISI!K$8*1000)</f>
        <v>0.24978903596681057</v>
      </c>
      <c r="L138" s="130">
        <f>IF(L$9=0,0,L$9/ISI!L$8*1000)</f>
        <v>0.238676029240043</v>
      </c>
      <c r="M138" s="130">
        <f>IF(M$9=0,0,M$9/ISI!M$8*1000)</f>
        <v>0.22747376171888667</v>
      </c>
      <c r="N138" s="130">
        <f>IF(N$9=0,0,N$9/ISI!N$8*1000)</f>
        <v>0.2153985244268741</v>
      </c>
      <c r="O138" s="130">
        <f>IF(O$9=0,0,O$9/ISI!O$8*1000)</f>
        <v>0.20424809870930316</v>
      </c>
      <c r="P138" s="130">
        <f>IF(P$9=0,0,P$9/ISI!P$8*1000)</f>
        <v>0.19164192139710548</v>
      </c>
      <c r="Q138" s="130">
        <f>IF(Q$9=0,0,Q$9/ISI!Q$8*1000)</f>
        <v>0.24699600025379442</v>
      </c>
    </row>
    <row r="139" spans="1:17" x14ac:dyDescent="0.25">
      <c r="A139" s="129" t="s">
        <v>79</v>
      </c>
      <c r="B139" s="128">
        <f>IF(B$10=0,0,B$10/ISI!B$8*1000)</f>
        <v>0.44618812369331284</v>
      </c>
      <c r="C139" s="128">
        <f>IF(C$10=0,0,C$10/ISI!C$8*1000)</f>
        <v>0.46361832969865047</v>
      </c>
      <c r="D139" s="128">
        <f>IF(D$10=0,0,D$10/ISI!D$8*1000)</f>
        <v>0.45285933968605652</v>
      </c>
      <c r="E139" s="128">
        <f>IF(E$10=0,0,E$10/ISI!E$8*1000)</f>
        <v>0.44564924997820354</v>
      </c>
      <c r="F139" s="128">
        <f>IF(F$10=0,0,F$10/ISI!F$8*1000)</f>
        <v>0.41900788420632162</v>
      </c>
      <c r="G139" s="128">
        <f>IF(G$10=0,0,G$10/ISI!G$8*1000)</f>
        <v>0.45892675246141468</v>
      </c>
      <c r="H139" s="128">
        <f>IF(H$10=0,0,H$10/ISI!H$8*1000)</f>
        <v>0.47944810089908207</v>
      </c>
      <c r="I139" s="128">
        <f>IF(I$10=0,0,I$10/ISI!I$8*1000)</f>
        <v>0.48486432816630215</v>
      </c>
      <c r="J139" s="128">
        <f>IF(J$10=0,0,J$10/ISI!J$8*1000)</f>
        <v>0.47299429394030118</v>
      </c>
      <c r="K139" s="128">
        <f>IF(K$10=0,0,K$10/ISI!K$8*1000)</f>
        <v>0.49957807193362114</v>
      </c>
      <c r="L139" s="128">
        <f>IF(L$10=0,0,L$10/ISI!L$8*1000)</f>
        <v>0.47735205848008599</v>
      </c>
      <c r="M139" s="128">
        <f>IF(M$10=0,0,M$10/ISI!M$8*1000)</f>
        <v>0.45494752343777334</v>
      </c>
      <c r="N139" s="128">
        <f>IF(N$10=0,0,N$10/ISI!N$8*1000)</f>
        <v>0.4307970488537482</v>
      </c>
      <c r="O139" s="128">
        <f>IF(O$10=0,0,O$10/ISI!O$8*1000)</f>
        <v>0.40849619741860632</v>
      </c>
      <c r="P139" s="128">
        <f>IF(P$10=0,0,P$10/ISI!P$8*1000)</f>
        <v>0.38328384279421096</v>
      </c>
      <c r="Q139" s="128">
        <f>IF(Q$10=0,0,Q$10/ISI!Q$8*1000)</f>
        <v>0.49399200050758885</v>
      </c>
    </row>
    <row r="140" spans="1:17" x14ac:dyDescent="0.25">
      <c r="A140" s="127" t="s">
        <v>117</v>
      </c>
      <c r="B140" s="126">
        <f>IF(B$15=0,0,B$15/ISI!B$8*1000)</f>
        <v>32.288204237691211</v>
      </c>
      <c r="C140" s="126">
        <f>IF(C$15=0,0,C$15/ISI!C$8*1000)</f>
        <v>33.549533308368758</v>
      </c>
      <c r="D140" s="126">
        <f>IF(D$15=0,0,D$15/ISI!D$8*1000)</f>
        <v>32.770963802657867</v>
      </c>
      <c r="E140" s="126">
        <f>IF(E$15=0,0,E$15/ISI!E$8*1000)</f>
        <v>32.249208882037806</v>
      </c>
      <c r="F140" s="126">
        <f>IF(F$15=0,0,F$15/ISI!F$8*1000)</f>
        <v>30.321318349915874</v>
      </c>
      <c r="G140" s="126">
        <f>IF(G$15=0,0,G$15/ISI!G$8*1000)</f>
        <v>33.210029417545982</v>
      </c>
      <c r="H140" s="126">
        <f>IF(H$15=0,0,H$15/ISI!H$8*1000)</f>
        <v>34.695047629379033</v>
      </c>
      <c r="I140" s="126">
        <f>IF(I$15=0,0,I$15/ISI!I$8*1000)</f>
        <v>35.086990495886141</v>
      </c>
      <c r="J140" s="126">
        <f>IF(J$15=0,0,J$15/ISI!J$8*1000)</f>
        <v>34.228020772028316</v>
      </c>
      <c r="K140" s="126">
        <f>IF(K$15=0,0,K$15/ISI!K$8*1000)</f>
        <v>36.151743990281702</v>
      </c>
      <c r="L140" s="126">
        <f>IF(L$15=0,0,L$15/ISI!L$8*1000)</f>
        <v>34.543368456129876</v>
      </c>
      <c r="M140" s="126">
        <f>IF(M$15=0,0,M$15/ISI!M$8*1000)</f>
        <v>32.922074286960232</v>
      </c>
      <c r="N140" s="126">
        <f>IF(N$15=0,0,N$15/ISI!N$8*1000)</f>
        <v>31.174435982848568</v>
      </c>
      <c r="O140" s="126">
        <f>IF(O$15=0,0,O$15/ISI!O$8*1000)</f>
        <v>29.560644831591471</v>
      </c>
      <c r="P140" s="126">
        <f>IF(P$15=0,0,P$15/ISI!P$8*1000)</f>
        <v>27.736164052750389</v>
      </c>
      <c r="Q140" s="126">
        <f>IF(Q$15=0,0,Q$15/ISI!Q$8*1000)</f>
        <v>35.747510427099627</v>
      </c>
    </row>
    <row r="141" spans="1:17" x14ac:dyDescent="0.25">
      <c r="A141" s="127" t="s">
        <v>116</v>
      </c>
      <c r="B141" s="126">
        <f>IF(B$21=0,0,B$21/ISI!B$8*1000)</f>
        <v>348.80485777917335</v>
      </c>
      <c r="C141" s="126">
        <f>IF(C$21=0,0,C$21/ISI!C$8*1000)</f>
        <v>362.43081553983393</v>
      </c>
      <c r="D141" s="126">
        <f>IF(D$21=0,0,D$21/ISI!D$8*1000)</f>
        <v>354.02004039385577</v>
      </c>
      <c r="E141" s="126">
        <f>IF(E$21=0,0,E$21/ISI!E$8*1000)</f>
        <v>348.38359652281406</v>
      </c>
      <c r="F141" s="126">
        <f>IF(F$21=0,0,F$21/ISI!F$8*1000)</f>
        <v>327.55687051723464</v>
      </c>
      <c r="G141" s="126">
        <f>IF(G$21=0,0,G$21/ISI!G$8*1000)</f>
        <v>358.7632035078318</v>
      </c>
      <c r="H141" s="126">
        <f>IF(H$21=0,0,H$21/ISI!H$8*1000)</f>
        <v>374.80564310480656</v>
      </c>
      <c r="I141" s="126">
        <f>IF(I$21=0,0,I$21/ISI!I$8*1000)</f>
        <v>379.03974589984392</v>
      </c>
      <c r="J141" s="126">
        <f>IF(J$21=0,0,J$21/ISI!J$8*1000)</f>
        <v>369.7604186829679</v>
      </c>
      <c r="K141" s="126">
        <f>IF(K$21=0,0,K$21/ISI!K$8*1000)</f>
        <v>390.54212579215721</v>
      </c>
      <c r="L141" s="126">
        <f>IF(L$21=0,0,L$21/ISI!L$8*1000)</f>
        <v>373.16707466464885</v>
      </c>
      <c r="M141" s="126">
        <f>IF(M$21=0,0,M$21/ISI!M$8*1000)</f>
        <v>355.65246536856216</v>
      </c>
      <c r="N141" s="126">
        <f>IF(N$21=0,0,N$21/ISI!N$8*1000)</f>
        <v>336.77297843185806</v>
      </c>
      <c r="O141" s="126">
        <f>IF(O$21=0,0,O$21/ISI!O$8*1000)</f>
        <v>319.33942316642072</v>
      </c>
      <c r="P141" s="126">
        <f>IF(P$21=0,0,P$21/ISI!P$8*1000)</f>
        <v>299.6298179527127</v>
      </c>
      <c r="Q141" s="126">
        <f>IF(Q$21=0,0,Q$21/ISI!Q$8*1000)</f>
        <v>386.17524835675334</v>
      </c>
    </row>
    <row r="142" spans="1:17" x14ac:dyDescent="0.25">
      <c r="A142" s="127" t="s">
        <v>113</v>
      </c>
      <c r="B142" s="126">
        <f>IF(B$27=0,0,B$27/ISI!B$8*1000)</f>
        <v>46.126006053844669</v>
      </c>
      <c r="C142" s="126">
        <f>IF(C$27=0,0,C$27/ISI!C$8*1000)</f>
        <v>47.927904726240939</v>
      </c>
      <c r="D142" s="126">
        <f>IF(D$27=0,0,D$27/ISI!D$8*1000)</f>
        <v>46.815662575225559</v>
      </c>
      <c r="E142" s="126">
        <f>IF(E$27=0,0,E$27/ISI!E$8*1000)</f>
        <v>46.070298402911135</v>
      </c>
      <c r="F142" s="126">
        <f>IF(F$27=0,0,F$27/ISI!F$8*1000)</f>
        <v>43.316169071308479</v>
      </c>
      <c r="G142" s="126">
        <f>IF(G$27=0,0,G$27/ISI!G$8*1000)</f>
        <v>47.442899167922732</v>
      </c>
      <c r="H142" s="126">
        <f>IF(H$27=0,0,H$27/ISI!H$8*1000)</f>
        <v>49.564353756255819</v>
      </c>
      <c r="I142" s="126">
        <f>IF(I$27=0,0,I$27/ISI!I$8*1000)</f>
        <v>50.124272136980146</v>
      </c>
      <c r="J142" s="126">
        <f>IF(J$27=0,0,J$27/ISI!J$8*1000)</f>
        <v>48.897172531468904</v>
      </c>
      <c r="K142" s="126">
        <f>IF(K$27=0,0,K$27/ISI!K$8*1000)</f>
        <v>51.645348557545255</v>
      </c>
      <c r="L142" s="126">
        <f>IF(L$27=0,0,L$27/ISI!L$8*1000)</f>
        <v>49.347669223042686</v>
      </c>
      <c r="M142" s="126">
        <f>IF(M$27=0,0,M$27/ISI!M$8*1000)</f>
        <v>47.031534695657527</v>
      </c>
      <c r="N142" s="126">
        <f>IF(N$27=0,0,N$27/ISI!N$8*1000)</f>
        <v>44.534908546926481</v>
      </c>
      <c r="O142" s="126">
        <f>IF(O$27=0,0,O$27/ISI!O$8*1000)</f>
        <v>42.229492616559206</v>
      </c>
      <c r="P142" s="126">
        <f>IF(P$27=0,0,P$27/ISI!P$8*1000)</f>
        <v>39.623091503929203</v>
      </c>
      <c r="Q142" s="126">
        <f>IF(Q$27=0,0,Q$27/ISI!Q$8*1000)</f>
        <v>51.06787203871373</v>
      </c>
    </row>
    <row r="143" spans="1:17" x14ac:dyDescent="0.25">
      <c r="A143" s="72" t="s">
        <v>112</v>
      </c>
      <c r="B143" s="125">
        <f>IF(B$34=0,0,B$34/ISI!B$8*1000)</f>
        <v>22.007967447762969</v>
      </c>
      <c r="C143" s="125">
        <f>IF(C$34=0,0,C$34/ISI!C$8*1000)</f>
        <v>22.867702133657346</v>
      </c>
      <c r="D143" s="125">
        <f>IF(D$34=0,0,D$34/ISI!D$8*1000)</f>
        <v>22.337021262978848</v>
      </c>
      <c r="E143" s="125">
        <f>IF(E$34=0,0,E$34/ISI!E$8*1000)</f>
        <v>21.981387817892017</v>
      </c>
      <c r="F143" s="125">
        <f>IF(F$34=0,0,F$34/ISI!F$8*1000)</f>
        <v>20.667318080180824</v>
      </c>
      <c r="G143" s="125">
        <f>IF(G$34=0,0,G$34/ISI!G$8*1000)</f>
        <v>22.636292838714471</v>
      </c>
      <c r="H143" s="125">
        <f>IF(H$34=0,0,H$34/ISI!H$8*1000)</f>
        <v>23.648496311684585</v>
      </c>
      <c r="I143" s="125">
        <f>IF(I$34=0,0,I$34/ISI!I$8*1000)</f>
        <v>23.915648544245109</v>
      </c>
      <c r="J143" s="125">
        <f>IF(J$34=0,0,J$34/ISI!J$8*1000)</f>
        <v>23.330166069527291</v>
      </c>
      <c r="K143" s="125">
        <f>IF(K$34=0,0,K$34/ISI!K$8*1000)</f>
        <v>24.641395323844435</v>
      </c>
      <c r="L143" s="125">
        <f>IF(L$34=0,0,L$34/ISI!L$8*1000)</f>
        <v>23.545110248997489</v>
      </c>
      <c r="M143" s="125">
        <f>IF(M$34=0,0,M$34/ISI!M$8*1000)</f>
        <v>22.440019701512632</v>
      </c>
      <c r="N143" s="125">
        <f>IF(N$34=0,0,N$34/ISI!N$8*1000)</f>
        <v>21.24881171037708</v>
      </c>
      <c r="O143" s="125">
        <f>IF(O$34=0,0,O$34/ISI!O$8*1000)</f>
        <v>20.148835295990601</v>
      </c>
      <c r="P143" s="125">
        <f>IF(P$34=0,0,P$34/ISI!P$8*1000)</f>
        <v>18.905250694808927</v>
      </c>
      <c r="Q143" s="125">
        <f>IF(Q$34=0,0,Q$34/ISI!Q$8*1000)</f>
        <v>24.36586562778847</v>
      </c>
    </row>
    <row r="144" spans="1:17" x14ac:dyDescent="0.25">
      <c r="A144" s="135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</row>
    <row r="145" spans="1:17" x14ac:dyDescent="0.25">
      <c r="A145" s="78" t="s">
        <v>45</v>
      </c>
      <c r="B145" s="133">
        <f t="shared" ref="B145:Q145" si="31">SUM(B$146:B$150,B$153,B$154,B$152,B$151)</f>
        <v>114.52743660254406</v>
      </c>
      <c r="C145" s="133">
        <f t="shared" si="31"/>
        <v>117.69690079417053</v>
      </c>
      <c r="D145" s="133">
        <f t="shared" si="31"/>
        <v>115.74206340364236</v>
      </c>
      <c r="E145" s="133">
        <f t="shared" si="31"/>
        <v>114.4273508395965</v>
      </c>
      <c r="F145" s="133">
        <f t="shared" si="31"/>
        <v>109.51313807660119</v>
      </c>
      <c r="G145" s="133">
        <f t="shared" si="31"/>
        <v>116.84115411129881</v>
      </c>
      <c r="H145" s="133">
        <f t="shared" si="31"/>
        <v>120.53294173477687</v>
      </c>
      <c r="I145" s="133">
        <f t="shared" si="31"/>
        <v>121.5000170847885</v>
      </c>
      <c r="J145" s="133">
        <f t="shared" si="31"/>
        <v>119.37603235028442</v>
      </c>
      <c r="K145" s="133">
        <f t="shared" si="31"/>
        <v>124.11656100863243</v>
      </c>
      <c r="L145" s="133">
        <f t="shared" si="31"/>
        <v>120.15863739928432</v>
      </c>
      <c r="M145" s="133">
        <f t="shared" si="31"/>
        <v>116.11728130886462</v>
      </c>
      <c r="N145" s="133">
        <f t="shared" si="31"/>
        <v>111.69459671674933</v>
      </c>
      <c r="O145" s="133">
        <f t="shared" si="31"/>
        <v>107.55532845514287</v>
      </c>
      <c r="P145" s="133">
        <f t="shared" si="31"/>
        <v>102.79736923329646</v>
      </c>
      <c r="Q145" s="133">
        <f t="shared" si="31"/>
        <v>123.09405488227314</v>
      </c>
    </row>
    <row r="146" spans="1:17" x14ac:dyDescent="0.25">
      <c r="A146" s="132" t="s">
        <v>83</v>
      </c>
      <c r="B146" s="131">
        <f>IF(B$54=0,0,B$54/ISI!B$9*1000)</f>
        <v>0.33831695545556323</v>
      </c>
      <c r="C146" s="131">
        <f>IF(C$54=0,0,C$54/ISI!C$9*1000)</f>
        <v>0.34767963314700334</v>
      </c>
      <c r="D146" s="131">
        <f>IF(D$54=0,0,D$54/ISI!D$9*1000)</f>
        <v>0.34190499386410966</v>
      </c>
      <c r="E146" s="131">
        <f>IF(E$54=0,0,E$54/ISI!E$9*1000)</f>
        <v>0.33802129957074323</v>
      </c>
      <c r="F146" s="131">
        <f>IF(F$54=0,0,F$54/ISI!F$9*1000)</f>
        <v>0.3235045903021409</v>
      </c>
      <c r="G146" s="131">
        <f>IF(G$54=0,0,G$54/ISI!G$9*1000)</f>
        <v>0.34515173571928859</v>
      </c>
      <c r="H146" s="131">
        <f>IF(H$54=0,0,H$54/ISI!H$9*1000)</f>
        <v>0.35605737008966354</v>
      </c>
      <c r="I146" s="131">
        <f>IF(I$54=0,0,I$54/ISI!I$9*1000)</f>
        <v>0.35891413522662785</v>
      </c>
      <c r="J146" s="131">
        <f>IF(J$54=0,0,J$54/ISI!J$9*1000)</f>
        <v>0.35263983039515517</v>
      </c>
      <c r="K146" s="131">
        <f>IF(K$54=0,0,K$54/ISI!K$9*1000)</f>
        <v>0.36664347240897222</v>
      </c>
      <c r="L146" s="131">
        <f>IF(L$54=0,0,L$54/ISI!L$9*1000)</f>
        <v>0.35495166557942343</v>
      </c>
      <c r="M146" s="131">
        <f>IF(M$54=0,0,M$54/ISI!M$9*1000)</f>
        <v>0.34301339708252576</v>
      </c>
      <c r="N146" s="131">
        <f>IF(N$54=0,0,N$54/ISI!N$9*1000)</f>
        <v>0.32994867451008814</v>
      </c>
      <c r="O146" s="131">
        <f>IF(O$54=0,0,O$54/ISI!O$9*1000)</f>
        <v>0.3177211709736173</v>
      </c>
      <c r="P146" s="131">
        <f>IF(P$54=0,0,P$54/ISI!P$9*1000)</f>
        <v>0.30366603863268254</v>
      </c>
      <c r="Q146" s="131">
        <f>IF(Q$54=0,0,Q$54/ISI!Q$9*1000)</f>
        <v>0.36362296335134731</v>
      </c>
    </row>
    <row r="147" spans="1:17" x14ac:dyDescent="0.25">
      <c r="A147" s="76" t="s">
        <v>82</v>
      </c>
      <c r="B147" s="130">
        <f>IF(B$55=0,0,B$55/ISI!B$9*1000)</f>
        <v>0.24998038096375183</v>
      </c>
      <c r="C147" s="130">
        <f>IF(C$55=0,0,C$55/ISI!C$9*1000)</f>
        <v>0.25689840767924815</v>
      </c>
      <c r="D147" s="130">
        <f>IF(D$55=0,0,D$55/ISI!D$9*1000)</f>
        <v>0.25263156114794688</v>
      </c>
      <c r="E147" s="130">
        <f>IF(E$55=0,0,E$55/ISI!E$9*1000)</f>
        <v>0.24976192259348781</v>
      </c>
      <c r="F147" s="130">
        <f>IF(F$55=0,0,F$55/ISI!F$9*1000)</f>
        <v>0.23903561267970089</v>
      </c>
      <c r="G147" s="130">
        <f>IF(G$55=0,0,G$55/ISI!G$9*1000)</f>
        <v>0.25503055934404867</v>
      </c>
      <c r="H147" s="130">
        <f>IF(H$55=0,0,H$55/ISI!H$9*1000)</f>
        <v>0.26308866754878452</v>
      </c>
      <c r="I147" s="130">
        <f>IF(I$55=0,0,I$55/ISI!I$9*1000)</f>
        <v>0.26519951427327304</v>
      </c>
      <c r="J147" s="130">
        <f>IF(J$55=0,0,J$55/ISI!J$9*1000)</f>
        <v>0.26056346784768908</v>
      </c>
      <c r="K147" s="130">
        <f>IF(K$55=0,0,K$55/ISI!K$9*1000)</f>
        <v>0.27091067542639341</v>
      </c>
      <c r="L147" s="130">
        <f>IF(L$55=0,0,L$55/ISI!L$9*1000)</f>
        <v>0.26227166907960947</v>
      </c>
      <c r="M147" s="130">
        <f>IF(M$55=0,0,M$55/ISI!M$9*1000)</f>
        <v>0.2534505536765006</v>
      </c>
      <c r="N147" s="130">
        <f>IF(N$55=0,0,N$55/ISI!N$9*1000)</f>
        <v>0.24379710807414828</v>
      </c>
      <c r="O147" s="130">
        <f>IF(O$55=0,0,O$55/ISI!O$9*1000)</f>
        <v>0.23476227862503993</v>
      </c>
      <c r="P147" s="130">
        <f>IF(P$55=0,0,P$55/ISI!P$9*1000)</f>
        <v>0.2243770251506709</v>
      </c>
      <c r="Q147" s="130">
        <f>IF(Q$55=0,0,Q$55/ISI!Q$9*1000)</f>
        <v>0.26867883929535247</v>
      </c>
    </row>
    <row r="148" spans="1:17" x14ac:dyDescent="0.25">
      <c r="A148" s="76" t="s">
        <v>81</v>
      </c>
      <c r="B148" s="130">
        <f>IF(B$56=0,0,B$56/ISI!B$9*1000)</f>
        <v>6.2495095240937921</v>
      </c>
      <c r="C148" s="130">
        <f>IF(C$56=0,0,C$56/ISI!C$9*1000)</f>
        <v>6.4224601919812061</v>
      </c>
      <c r="D148" s="130">
        <f>IF(D$56=0,0,D$56/ISI!D$9*1000)</f>
        <v>6.3157890286986715</v>
      </c>
      <c r="E148" s="130">
        <f>IF(E$56=0,0,E$56/ISI!E$9*1000)</f>
        <v>6.2440480648371981</v>
      </c>
      <c r="F148" s="130">
        <f>IF(F$56=0,0,F$56/ISI!F$9*1000)</f>
        <v>5.9758903169925217</v>
      </c>
      <c r="G148" s="130">
        <f>IF(G$56=0,0,G$56/ISI!G$9*1000)</f>
        <v>6.375763983601221</v>
      </c>
      <c r="H148" s="130">
        <f>IF(H$56=0,0,H$56/ISI!H$9*1000)</f>
        <v>6.5772166887196155</v>
      </c>
      <c r="I148" s="130">
        <f>IF(I$56=0,0,I$56/ISI!I$9*1000)</f>
        <v>6.6299878568318249</v>
      </c>
      <c r="J148" s="130">
        <f>IF(J$56=0,0,J$56/ISI!J$9*1000)</f>
        <v>6.5140866961922264</v>
      </c>
      <c r="K148" s="130">
        <f>IF(K$56=0,0,K$56/ISI!K$9*1000)</f>
        <v>6.7727668856598369</v>
      </c>
      <c r="L148" s="130">
        <f>IF(L$56=0,0,L$56/ISI!L$9*1000)</f>
        <v>6.5567917269902392</v>
      </c>
      <c r="M148" s="130">
        <f>IF(M$56=0,0,M$56/ISI!M$9*1000)</f>
        <v>6.3362638419125155</v>
      </c>
      <c r="N148" s="130">
        <f>IF(N$56=0,0,N$56/ISI!N$9*1000)</f>
        <v>6.0949277018537078</v>
      </c>
      <c r="O148" s="130">
        <f>IF(O$56=0,0,O$56/ISI!O$9*1000)</f>
        <v>5.869056965626001</v>
      </c>
      <c r="P148" s="130">
        <f>IF(P$56=0,0,P$56/ISI!P$9*1000)</f>
        <v>5.6094256287667754</v>
      </c>
      <c r="Q148" s="130">
        <f>IF(Q$56=0,0,Q$56/ISI!Q$9*1000)</f>
        <v>6.7169709823838071</v>
      </c>
    </row>
    <row r="149" spans="1:17" x14ac:dyDescent="0.25">
      <c r="A149" s="76" t="s">
        <v>80</v>
      </c>
      <c r="B149" s="130">
        <f>IF(B$57=0,0,B$57/ISI!B$9*1000)</f>
        <v>0.1562377381023449</v>
      </c>
      <c r="C149" s="130">
        <f>IF(C$57=0,0,C$57/ISI!C$9*1000)</f>
        <v>0.16056150479953016</v>
      </c>
      <c r="D149" s="130">
        <f>IF(D$57=0,0,D$57/ISI!D$9*1000)</f>
        <v>0.15789472571746682</v>
      </c>
      <c r="E149" s="130">
        <f>IF(E$57=0,0,E$57/ISI!E$9*1000)</f>
        <v>0.15610120162092991</v>
      </c>
      <c r="F149" s="130">
        <f>IF(F$57=0,0,F$57/ISI!F$9*1000)</f>
        <v>0.14939725792481306</v>
      </c>
      <c r="G149" s="130">
        <f>IF(G$57=0,0,G$57/ISI!G$9*1000)</f>
        <v>0.15939409959003048</v>
      </c>
      <c r="H149" s="130">
        <f>IF(H$57=0,0,H$57/ISI!H$9*1000)</f>
        <v>0.16443041721799026</v>
      </c>
      <c r="I149" s="130">
        <f>IF(I$57=0,0,I$57/ISI!I$9*1000)</f>
        <v>0.16574969642079565</v>
      </c>
      <c r="J149" s="130">
        <f>IF(J$57=0,0,J$57/ISI!J$9*1000)</f>
        <v>0.16285216740480563</v>
      </c>
      <c r="K149" s="130">
        <f>IF(K$57=0,0,K$57/ISI!K$9*1000)</f>
        <v>0.16931917214149592</v>
      </c>
      <c r="L149" s="130">
        <f>IF(L$57=0,0,L$57/ISI!L$9*1000)</f>
        <v>0.163919793174756</v>
      </c>
      <c r="M149" s="130">
        <f>IF(M$57=0,0,M$57/ISI!M$9*1000)</f>
        <v>0.1584065960478129</v>
      </c>
      <c r="N149" s="130">
        <f>IF(N$57=0,0,N$57/ISI!N$9*1000)</f>
        <v>0.15237319254634266</v>
      </c>
      <c r="O149" s="130">
        <f>IF(O$57=0,0,O$57/ISI!O$9*1000)</f>
        <v>0.14672642414064999</v>
      </c>
      <c r="P149" s="130">
        <f>IF(P$57=0,0,P$57/ISI!P$9*1000)</f>
        <v>0.14023564071916936</v>
      </c>
      <c r="Q149" s="130">
        <f>IF(Q$57=0,0,Q$57/ISI!Q$9*1000)</f>
        <v>0.16792427455959527</v>
      </c>
    </row>
    <row r="150" spans="1:17" x14ac:dyDescent="0.25">
      <c r="A150" s="129" t="s">
        <v>79</v>
      </c>
      <c r="B150" s="128">
        <f>IF(B$58=0,0,B$58/ISI!B$9*1000)</f>
        <v>0.22554463697037552</v>
      </c>
      <c r="C150" s="128">
        <f>IF(C$58=0,0,C$58/ISI!C$9*1000)</f>
        <v>0.23178642209800226</v>
      </c>
      <c r="D150" s="128">
        <f>IF(D$58=0,0,D$58/ISI!D$9*1000)</f>
        <v>0.22793666257607317</v>
      </c>
      <c r="E150" s="128">
        <f>IF(E$58=0,0,E$58/ISI!E$9*1000)</f>
        <v>0.22534753304716221</v>
      </c>
      <c r="F150" s="128">
        <f>IF(F$58=0,0,F$58/ISI!F$9*1000)</f>
        <v>0.21566972686809399</v>
      </c>
      <c r="G150" s="128">
        <f>IF(G$58=0,0,G$58/ISI!G$9*1000)</f>
        <v>0.23010115714619228</v>
      </c>
      <c r="H150" s="128">
        <f>IF(H$58=0,0,H$58/ISI!H$9*1000)</f>
        <v>0.23737158005977571</v>
      </c>
      <c r="I150" s="128">
        <f>IF(I$58=0,0,I$58/ISI!I$9*1000)</f>
        <v>0.23927609015108517</v>
      </c>
      <c r="J150" s="128">
        <f>IF(J$58=0,0,J$58/ISI!J$9*1000)</f>
        <v>0.23509322026343674</v>
      </c>
      <c r="K150" s="128">
        <f>IF(K$58=0,0,K$58/ISI!K$9*1000)</f>
        <v>0.24442898160598153</v>
      </c>
      <c r="L150" s="128">
        <f>IF(L$58=0,0,L$58/ISI!L$9*1000)</f>
        <v>0.2366344437196157</v>
      </c>
      <c r="M150" s="128">
        <f>IF(M$58=0,0,M$58/ISI!M$9*1000)</f>
        <v>0.22867559805501736</v>
      </c>
      <c r="N150" s="128">
        <f>IF(N$58=0,0,N$58/ISI!N$9*1000)</f>
        <v>0.21996578300672551</v>
      </c>
      <c r="O150" s="128">
        <f>IF(O$58=0,0,O$58/ISI!O$9*1000)</f>
        <v>0.21181411398241148</v>
      </c>
      <c r="P150" s="128">
        <f>IF(P$58=0,0,P$58/ISI!P$9*1000)</f>
        <v>0.20244402575512169</v>
      </c>
      <c r="Q150" s="128">
        <f>IF(Q$58=0,0,Q$58/ISI!Q$9*1000)</f>
        <v>0.24241530890089821</v>
      </c>
    </row>
    <row r="151" spans="1:17" x14ac:dyDescent="0.25">
      <c r="A151" s="127" t="s">
        <v>115</v>
      </c>
      <c r="B151" s="126">
        <f>IF(B$63=0,0,B$63/ISI!B$9*1000)</f>
        <v>17.979338659518262</v>
      </c>
      <c r="C151" s="126">
        <f>IF(C$63=0,0,C$63/ISI!C$9*1000)</f>
        <v>18.476903887213339</v>
      </c>
      <c r="D151" s="126">
        <f>IF(D$63=0,0,D$63/ISI!D$9*1000)</f>
        <v>18.170019488930901</v>
      </c>
      <c r="E151" s="126">
        <f>IF(E$63=0,0,E$63/ISI!E$9*1000)</f>
        <v>17.963626478398986</v>
      </c>
      <c r="F151" s="126">
        <f>IF(F$63=0,0,F$63/ISI!F$9*1000)</f>
        <v>17.192158102507115</v>
      </c>
      <c r="G151" s="126">
        <f>IF(G$63=0,0,G$63/ISI!G$9*1000)</f>
        <v>18.342562633496922</v>
      </c>
      <c r="H151" s="126">
        <f>IF(H$63=0,0,H$63/ISI!H$9*1000)</f>
        <v>18.922125940862976</v>
      </c>
      <c r="I151" s="126">
        <f>IF(I$63=0,0,I$63/ISI!I$9*1000)</f>
        <v>19.073944367459536</v>
      </c>
      <c r="J151" s="126">
        <f>IF(J$63=0,0,J$63/ISI!J$9*1000)</f>
        <v>18.740506005595019</v>
      </c>
      <c r="K151" s="126">
        <f>IF(K$63=0,0,K$63/ISI!K$9*1000)</f>
        <v>19.484708204666106</v>
      </c>
      <c r="L151" s="126">
        <f>IF(L$63=0,0,L$63/ISI!L$9*1000)</f>
        <v>18.863364960881377</v>
      </c>
      <c r="M151" s="126">
        <f>IF(M$63=0,0,M$63/ISI!M$9*1000)</f>
        <v>18.228923887642942</v>
      </c>
      <c r="N151" s="126">
        <f>IF(N$63=0,0,N$63/ISI!N$9*1000)</f>
        <v>17.534619130418459</v>
      </c>
      <c r="O151" s="126">
        <f>IF(O$63=0,0,O$63/ISI!O$9*1000)</f>
        <v>16.884807102089496</v>
      </c>
      <c r="P151" s="126">
        <f>IF(P$63=0,0,P$63/ISI!P$9*1000)</f>
        <v>16.137868528107145</v>
      </c>
      <c r="Q151" s="126">
        <f>IF(Q$63=0,0,Q$63/ISI!Q$9*1000)</f>
        <v>19.324187857117892</v>
      </c>
    </row>
    <row r="152" spans="1:17" x14ac:dyDescent="0.25">
      <c r="A152" s="127" t="s">
        <v>114</v>
      </c>
      <c r="B152" s="126">
        <f>IF(B$69=0,0,B$69/ISI!B$9*1000)</f>
        <v>55.071773598180513</v>
      </c>
      <c r="C152" s="126">
        <f>IF(C$69=0,0,C$69/ISI!C$9*1000)</f>
        <v>56.595845205532896</v>
      </c>
      <c r="D152" s="126">
        <f>IF(D$69=0,0,D$69/ISI!D$9*1000)</f>
        <v>55.655840212964769</v>
      </c>
      <c r="E152" s="126">
        <f>IF(E$69=0,0,E$69/ISI!E$9*1000)</f>
        <v>55.023646261701472</v>
      </c>
      <c r="F152" s="126">
        <f>IF(F$69=0,0,F$69/ISI!F$9*1000)</f>
        <v>52.660593173940747</v>
      </c>
      <c r="G152" s="126">
        <f>IF(G$69=0,0,G$69/ISI!G$9*1000)</f>
        <v>56.184350030450489</v>
      </c>
      <c r="H152" s="126">
        <f>IF(H$69=0,0,H$69/ISI!H$9*1000)</f>
        <v>57.959586586895291</v>
      </c>
      <c r="I152" s="126">
        <f>IF(I$69=0,0,I$69/ISI!I$9*1000)</f>
        <v>58.424615372207647</v>
      </c>
      <c r="J152" s="126">
        <f>IF(J$69=0,0,J$69/ISI!J$9*1000)</f>
        <v>57.403274024714307</v>
      </c>
      <c r="K152" s="126">
        <f>IF(K$69=0,0,K$69/ISI!K$9*1000)</f>
        <v>59.682809206438883</v>
      </c>
      <c r="L152" s="126">
        <f>IF(L$69=0,0,L$69/ISI!L$9*1000)</f>
        <v>57.779598243206074</v>
      </c>
      <c r="M152" s="126">
        <f>IF(M$69=0,0,M$69/ISI!M$9*1000)</f>
        <v>55.836267856675128</v>
      </c>
      <c r="N152" s="126">
        <f>IF(N$69=0,0,N$69/ISI!N$9*1000)</f>
        <v>53.709571479121479</v>
      </c>
      <c r="O152" s="126">
        <f>IF(O$69=0,0,O$69/ISI!O$9*1000)</f>
        <v>51.719158951541488</v>
      </c>
      <c r="P152" s="126">
        <f>IF(P$69=0,0,P$69/ISI!P$9*1000)</f>
        <v>49.43124209224564</v>
      </c>
      <c r="Q152" s="126">
        <f>IF(Q$69=0,0,Q$69/ISI!Q$9*1000)</f>
        <v>59.191125924562641</v>
      </c>
    </row>
    <row r="153" spans="1:17" x14ac:dyDescent="0.25">
      <c r="A153" s="127" t="s">
        <v>113</v>
      </c>
      <c r="B153" s="126">
        <f>IF(B$70=0,0,B$70/ISI!B$9*1000)</f>
        <v>21.273572855413285</v>
      </c>
      <c r="C153" s="126">
        <f>IF(C$70=0,0,C$70/ISI!C$9*1000)</f>
        <v>21.862303638126782</v>
      </c>
      <c r="D153" s="126">
        <f>IF(D$70=0,0,D$70/ISI!D$9*1000)</f>
        <v>21.499190860249762</v>
      </c>
      <c r="E153" s="126">
        <f>IF(E$70=0,0,E$70/ISI!E$9*1000)</f>
        <v>21.254981836239029</v>
      </c>
      <c r="F153" s="126">
        <f>IF(F$70=0,0,F$70/ISI!F$9*1000)</f>
        <v>20.342162460010538</v>
      </c>
      <c r="G153" s="126">
        <f>IF(G$70=0,0,G$70/ISI!G$9*1000)</f>
        <v>21.703347933328924</v>
      </c>
      <c r="H153" s="126">
        <f>IF(H$70=0,0,H$70/ISI!H$9*1000)</f>
        <v>22.389100756447903</v>
      </c>
      <c r="I153" s="126">
        <f>IF(I$70=0,0,I$70/ISI!I$9*1000)</f>
        <v>22.568735859838409</v>
      </c>
      <c r="J153" s="126">
        <f>IF(J$70=0,0,J$70/ISI!J$9*1000)</f>
        <v>22.174203812901304</v>
      </c>
      <c r="K153" s="126">
        <f>IF(K$70=0,0,K$70/ISI!K$9*1000)</f>
        <v>23.054761212754112</v>
      </c>
      <c r="L153" s="126">
        <f>IF(L$70=0,0,L$70/ISI!L$9*1000)</f>
        <v>22.319573394381536</v>
      </c>
      <c r="M153" s="126">
        <f>IF(M$70=0,0,M$70/ISI!M$9*1000)</f>
        <v>21.568887918703112</v>
      </c>
      <c r="N153" s="126">
        <f>IF(N$70=0,0,N$70/ISI!N$9*1000)</f>
        <v>20.747370335860534</v>
      </c>
      <c r="O153" s="126">
        <f>IF(O$70=0,0,O$70/ISI!O$9*1000)</f>
        <v>19.978497587603908</v>
      </c>
      <c r="P153" s="126">
        <f>IF(P$70=0,0,P$70/ISI!P$9*1000)</f>
        <v>19.094702445132452</v>
      </c>
      <c r="Q153" s="126">
        <f>IF(Q$70=0,0,Q$70/ISI!Q$9*1000)</f>
        <v>22.864829793528337</v>
      </c>
    </row>
    <row r="154" spans="1:17" x14ac:dyDescent="0.25">
      <c r="A154" s="72" t="s">
        <v>112</v>
      </c>
      <c r="B154" s="125">
        <f>IF(B$77=0,0,B$77/ISI!B$9*1000)</f>
        <v>12.983162253846174</v>
      </c>
      <c r="C154" s="125">
        <f>IF(C$77=0,0,C$77/ISI!C$9*1000)</f>
        <v>13.342461903592518</v>
      </c>
      <c r="D154" s="125">
        <f>IF(D$77=0,0,D$77/ISI!D$9*1000)</f>
        <v>13.120855869492667</v>
      </c>
      <c r="E154" s="125">
        <f>IF(E$77=0,0,E$77/ISI!E$9*1000)</f>
        <v>12.971816241587474</v>
      </c>
      <c r="F154" s="125">
        <f>IF(F$77=0,0,F$77/ISI!F$9*1000)</f>
        <v>12.414726835375527</v>
      </c>
      <c r="G154" s="125">
        <f>IF(G$77=0,0,G$77/ISI!G$9*1000)</f>
        <v>13.245451978621688</v>
      </c>
      <c r="H154" s="125">
        <f>IF(H$77=0,0,H$77/ISI!H$9*1000)</f>
        <v>13.663963726934867</v>
      </c>
      <c r="I154" s="125">
        <f>IF(I$77=0,0,I$77/ISI!I$9*1000)</f>
        <v>13.77359419237931</v>
      </c>
      <c r="J154" s="125">
        <f>IF(J$77=0,0,J$77/ISI!J$9*1000)</f>
        <v>13.532813124970472</v>
      </c>
      <c r="K154" s="125">
        <f>IF(K$77=0,0,K$77/ISI!K$9*1000)</f>
        <v>14.070213197530659</v>
      </c>
      <c r="L154" s="125">
        <f>IF(L$77=0,0,L$77/ISI!L$9*1000)</f>
        <v>13.62153150227169</v>
      </c>
      <c r="M154" s="125">
        <f>IF(M$77=0,0,M$77/ISI!M$9*1000)</f>
        <v>13.16339165906906</v>
      </c>
      <c r="N154" s="125">
        <f>IF(N$77=0,0,N$77/ISI!N$9*1000)</f>
        <v>12.662023311357839</v>
      </c>
      <c r="O154" s="125">
        <f>IF(O$77=0,0,O$77/ISI!O$9*1000)</f>
        <v>12.192783860560267</v>
      </c>
      <c r="P154" s="125">
        <f>IF(P$77=0,0,P$77/ISI!P$9*1000)</f>
        <v>11.653407808786802</v>
      </c>
      <c r="Q154" s="125">
        <f>IF(Q$77=0,0,Q$77/ISI!Q$9*1000)</f>
        <v>13.95429893857327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130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3072.7702459321854</v>
      </c>
      <c r="C5" s="96">
        <v>2840.7815462795493</v>
      </c>
      <c r="D5" s="96">
        <v>3094.7777343903012</v>
      </c>
      <c r="E5" s="96">
        <v>2947.6279955400487</v>
      </c>
      <c r="F5" s="96">
        <v>2955.1051077893467</v>
      </c>
      <c r="G5" s="96">
        <v>3110.6446386921948</v>
      </c>
      <c r="H5" s="96">
        <v>3254.6439975689773</v>
      </c>
      <c r="I5" s="96">
        <v>3177.5557009987615</v>
      </c>
      <c r="J5" s="96">
        <v>2775.3044158857965</v>
      </c>
      <c r="K5" s="96">
        <v>2130.7879690996056</v>
      </c>
      <c r="L5" s="96">
        <v>2584.6842230062357</v>
      </c>
      <c r="M5" s="96">
        <v>2432.3747447952046</v>
      </c>
      <c r="N5" s="96">
        <v>2280.692903267181</v>
      </c>
      <c r="O5" s="96">
        <v>2353.1868160733598</v>
      </c>
      <c r="P5" s="96">
        <v>2278.8890375543233</v>
      </c>
      <c r="Q5" s="96">
        <v>2665.9563873655643</v>
      </c>
    </row>
    <row r="6" spans="1:17" x14ac:dyDescent="0.25">
      <c r="A6" s="132" t="s">
        <v>83</v>
      </c>
      <c r="B6" s="160">
        <v>3.9649254470930644</v>
      </c>
      <c r="C6" s="160">
        <v>3.6591298879452254</v>
      </c>
      <c r="D6" s="160">
        <v>3.9996983070140919</v>
      </c>
      <c r="E6" s="160">
        <v>3.8107724757625081</v>
      </c>
      <c r="F6" s="160">
        <v>3.8110052422711638</v>
      </c>
      <c r="G6" s="160">
        <v>4.0300371425287675</v>
      </c>
      <c r="H6" s="160">
        <v>4.2313281621403984</v>
      </c>
      <c r="I6" s="160">
        <v>4.1274261274300867</v>
      </c>
      <c r="J6" s="160">
        <v>3.6369741268964195</v>
      </c>
      <c r="K6" s="160">
        <v>2.764528453670327</v>
      </c>
      <c r="L6" s="160">
        <v>3.3769398819584899</v>
      </c>
      <c r="M6" s="160">
        <v>3.1656387185133008</v>
      </c>
      <c r="N6" s="160">
        <v>2.9525614428579776</v>
      </c>
      <c r="O6" s="160">
        <v>3.002032419953145</v>
      </c>
      <c r="P6" s="160">
        <v>2.9413649197080596</v>
      </c>
      <c r="Q6" s="160">
        <v>3.4989769766583012</v>
      </c>
    </row>
    <row r="7" spans="1:17" x14ac:dyDescent="0.25">
      <c r="A7" s="76" t="s">
        <v>82</v>
      </c>
      <c r="B7" s="159">
        <v>0.54954824235191169</v>
      </c>
      <c r="C7" s="159">
        <v>0.50716423935081545</v>
      </c>
      <c r="D7" s="159">
        <v>0.55436784471421086</v>
      </c>
      <c r="E7" s="159">
        <v>0.52818226824257719</v>
      </c>
      <c r="F7" s="159">
        <v>0.52821453024281317</v>
      </c>
      <c r="G7" s="159">
        <v>0.55857288058552013</v>
      </c>
      <c r="H7" s="159">
        <v>0.58647230202606648</v>
      </c>
      <c r="I7" s="159">
        <v>0.57207122908944885</v>
      </c>
      <c r="J7" s="159">
        <v>0.50409339736278591</v>
      </c>
      <c r="K7" s="159">
        <v>0.38317032007757612</v>
      </c>
      <c r="L7" s="159">
        <v>0.46805202302579413</v>
      </c>
      <c r="M7" s="159">
        <v>0.43876517147519245</v>
      </c>
      <c r="N7" s="159">
        <v>0.40923214648291495</v>
      </c>
      <c r="O7" s="159">
        <v>0.41608894338183589</v>
      </c>
      <c r="P7" s="159">
        <v>0.40768028133447909</v>
      </c>
      <c r="Q7" s="159">
        <v>0.48496665907353742</v>
      </c>
    </row>
    <row r="8" spans="1:17" x14ac:dyDescent="0.25">
      <c r="A8" s="76" t="s">
        <v>81</v>
      </c>
      <c r="B8" s="159">
        <v>75.668831700806578</v>
      </c>
      <c r="C8" s="159">
        <v>69.832860001268898</v>
      </c>
      <c r="D8" s="159">
        <v>76.3324562052847</v>
      </c>
      <c r="E8" s="159">
        <v>72.726891076842691</v>
      </c>
      <c r="F8" s="159">
        <v>72.731333321723227</v>
      </c>
      <c r="G8" s="159">
        <v>76.911459333891202</v>
      </c>
      <c r="H8" s="159">
        <v>80.753008560760875</v>
      </c>
      <c r="I8" s="159">
        <v>78.770084623658846</v>
      </c>
      <c r="J8" s="159">
        <v>69.410027194857719</v>
      </c>
      <c r="K8" s="159">
        <v>52.759791094241194</v>
      </c>
      <c r="L8" s="159">
        <v>64.447389743230346</v>
      </c>
      <c r="M8" s="159">
        <v>60.414801391123717</v>
      </c>
      <c r="N8" s="159">
        <v>56.348316730573529</v>
      </c>
      <c r="O8" s="159">
        <v>57.292448238174309</v>
      </c>
      <c r="P8" s="159">
        <v>56.134636085837457</v>
      </c>
      <c r="Q8" s="159">
        <v>66.776413202389136</v>
      </c>
    </row>
    <row r="9" spans="1:17" x14ac:dyDescent="0.25">
      <c r="A9" s="76" t="s">
        <v>80</v>
      </c>
      <c r="B9" s="159">
        <v>1.3110383219395076</v>
      </c>
      <c r="C9" s="159">
        <v>1.2099242651756741</v>
      </c>
      <c r="D9" s="159">
        <v>1.32253628136604</v>
      </c>
      <c r="E9" s="159">
        <v>1.2600662530943356</v>
      </c>
      <c r="F9" s="159">
        <v>1.260143219437583</v>
      </c>
      <c r="G9" s="159">
        <v>1.3325680906733044</v>
      </c>
      <c r="H9" s="159">
        <v>1.3991267798831122</v>
      </c>
      <c r="I9" s="159">
        <v>1.3647706359781673</v>
      </c>
      <c r="J9" s="159">
        <v>1.2025982631677383</v>
      </c>
      <c r="K9" s="159">
        <v>0.91411624082648113</v>
      </c>
      <c r="L9" s="159">
        <v>1.1166155972439247</v>
      </c>
      <c r="M9" s="159">
        <v>1.0467469637869831</v>
      </c>
      <c r="N9" s="159">
        <v>0.97629104282549106</v>
      </c>
      <c r="O9" s="159">
        <v>0.99264906712153611</v>
      </c>
      <c r="P9" s="159">
        <v>0.97258881156846022</v>
      </c>
      <c r="Q9" s="159">
        <v>1.156968262126165</v>
      </c>
    </row>
    <row r="10" spans="1:17" x14ac:dyDescent="0.25">
      <c r="A10" s="129" t="s">
        <v>79</v>
      </c>
      <c r="B10" s="158">
        <v>4.1441076668679777</v>
      </c>
      <c r="C10" s="158">
        <v>3.8244926481069474</v>
      </c>
      <c r="D10" s="158">
        <v>4.1804519758141421</v>
      </c>
      <c r="E10" s="158">
        <v>4.2318262268954809</v>
      </c>
      <c r="F10" s="158">
        <v>4.2320847118673175</v>
      </c>
      <c r="G10" s="158">
        <v>4.2121618786957686</v>
      </c>
      <c r="H10" s="158">
        <v>4.4225496069835266</v>
      </c>
      <c r="I10" s="158">
        <v>4.3139520496292345</v>
      </c>
      <c r="J10" s="158">
        <v>3.8013356277662576</v>
      </c>
      <c r="K10" s="158">
        <v>2.8894625417306044</v>
      </c>
      <c r="L10" s="158">
        <v>3.5295499605513632</v>
      </c>
      <c r="M10" s="158">
        <v>3.3086997117545476</v>
      </c>
      <c r="N10" s="158">
        <v>3.085993084994147</v>
      </c>
      <c r="O10" s="158">
        <v>3.1376997458641114</v>
      </c>
      <c r="P10" s="158">
        <v>3.0742905705214332</v>
      </c>
      <c r="Q10" s="158">
        <v>3.6571021343655188</v>
      </c>
    </row>
    <row r="11" spans="1:17" x14ac:dyDescent="0.25">
      <c r="A11" s="92" t="s">
        <v>125</v>
      </c>
      <c r="B11" s="91">
        <v>0.67714212373718452</v>
      </c>
      <c r="C11" s="91">
        <v>0.62491742062137157</v>
      </c>
      <c r="D11" s="91">
        <v>0.68308073936300995</v>
      </c>
      <c r="E11" s="91">
        <v>0</v>
      </c>
      <c r="F11" s="91">
        <v>0</v>
      </c>
      <c r="G11" s="91">
        <v>0.68826209870664723</v>
      </c>
      <c r="H11" s="91">
        <v>0.72263919616480354</v>
      </c>
      <c r="I11" s="91">
        <v>0.70489448812850564</v>
      </c>
      <c r="J11" s="91">
        <v>0.62113359182312733</v>
      </c>
      <c r="K11" s="91">
        <v>0.47213464495849861</v>
      </c>
      <c r="L11" s="91">
        <v>0.57672414624559187</v>
      </c>
      <c r="M11" s="91">
        <v>0.54063748573390047</v>
      </c>
      <c r="N11" s="91">
        <v>0.50424749533366175</v>
      </c>
      <c r="O11" s="91">
        <v>0.51269630047276848</v>
      </c>
      <c r="P11" s="91">
        <v>0.50233531878321325</v>
      </c>
      <c r="Q11" s="91">
        <v>0.59756601542634324</v>
      </c>
    </row>
    <row r="12" spans="1:17" x14ac:dyDescent="0.25">
      <c r="A12" s="92" t="s">
        <v>26</v>
      </c>
      <c r="B12" s="91">
        <v>1.1268503491633732</v>
      </c>
      <c r="C12" s="91">
        <v>1.0399418215765583</v>
      </c>
      <c r="D12" s="91">
        <v>1.13673295852546</v>
      </c>
      <c r="E12" s="91">
        <v>1.0830393540043686</v>
      </c>
      <c r="F12" s="91">
        <v>1.0831055073343747</v>
      </c>
      <c r="G12" s="91">
        <v>1.1453553974209978</v>
      </c>
      <c r="H12" s="91">
        <v>1.2025632462846167</v>
      </c>
      <c r="I12" s="91">
        <v>1.1730338022498144</v>
      </c>
      <c r="J12" s="91">
        <v>1.0336450507023087</v>
      </c>
      <c r="K12" s="91">
        <v>0.78569191145181394</v>
      </c>
      <c r="L12" s="91">
        <v>0.95974210256047854</v>
      </c>
      <c r="M12" s="91">
        <v>0.89968932401923085</v>
      </c>
      <c r="N12" s="91">
        <v>0.83913176608405748</v>
      </c>
      <c r="O12" s="91">
        <v>0.85319164906471068</v>
      </c>
      <c r="P12" s="91">
        <v>0.83594966185807484</v>
      </c>
      <c r="Q12" s="91">
        <v>0.9944256154306107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2.3401151939674203</v>
      </c>
      <c r="C14" s="157">
        <v>2.1596334059090174</v>
      </c>
      <c r="D14" s="157">
        <v>2.3606382779256716</v>
      </c>
      <c r="E14" s="157">
        <v>3.1487868728911126</v>
      </c>
      <c r="F14" s="157">
        <v>3.1489792045329428</v>
      </c>
      <c r="G14" s="157">
        <v>2.3785443825681241</v>
      </c>
      <c r="H14" s="157">
        <v>2.4973471645341059</v>
      </c>
      <c r="I14" s="157">
        <v>2.4360237592509146</v>
      </c>
      <c r="J14" s="157">
        <v>2.1465569852408217</v>
      </c>
      <c r="K14" s="157">
        <v>1.6316359853202915</v>
      </c>
      <c r="L14" s="157">
        <v>1.9930837117452929</v>
      </c>
      <c r="M14" s="157">
        <v>1.8683729020014159</v>
      </c>
      <c r="N14" s="157">
        <v>1.7426138235764281</v>
      </c>
      <c r="O14" s="157">
        <v>1.7718117963266322</v>
      </c>
      <c r="P14" s="157">
        <v>1.7360055898801454</v>
      </c>
      <c r="Q14" s="157">
        <v>2.0651105035085648</v>
      </c>
    </row>
    <row r="15" spans="1:17" x14ac:dyDescent="0.25">
      <c r="A15" s="156" t="s">
        <v>117</v>
      </c>
      <c r="B15" s="155">
        <v>203.8168283170516</v>
      </c>
      <c r="C15" s="155">
        <v>203.32023115735865</v>
      </c>
      <c r="D15" s="155">
        <v>203.0924904978292</v>
      </c>
      <c r="E15" s="155">
        <v>184.32001500634684</v>
      </c>
      <c r="F15" s="155">
        <v>198.44444327053731</v>
      </c>
      <c r="G15" s="155">
        <v>209.44403123702369</v>
      </c>
      <c r="H15" s="155">
        <v>213.49196428611515</v>
      </c>
      <c r="I15" s="155">
        <v>210.54581844424703</v>
      </c>
      <c r="J15" s="155">
        <v>146.8001553503463</v>
      </c>
      <c r="K15" s="155">
        <v>120.65735947439909</v>
      </c>
      <c r="L15" s="155">
        <v>153.09637834542971</v>
      </c>
      <c r="M15" s="155">
        <v>148.36524596184731</v>
      </c>
      <c r="N15" s="155">
        <v>144.99288138780483</v>
      </c>
      <c r="O15" s="155">
        <v>164.55622362047478</v>
      </c>
      <c r="P15" s="155">
        <v>150.94196666663439</v>
      </c>
      <c r="Q15" s="155">
        <v>160.94741744962465</v>
      </c>
    </row>
    <row r="16" spans="1:17" x14ac:dyDescent="0.25">
      <c r="A16" s="84" t="s">
        <v>33</v>
      </c>
      <c r="B16" s="153">
        <v>42.785119083231287</v>
      </c>
      <c r="C16" s="153">
        <v>0</v>
      </c>
      <c r="D16" s="153">
        <v>50.270716996461879</v>
      </c>
      <c r="E16" s="153">
        <v>72.662704181806163</v>
      </c>
      <c r="F16" s="153">
        <v>32.872334549290258</v>
      </c>
      <c r="G16" s="153">
        <v>3.1243169256676584</v>
      </c>
      <c r="H16" s="153">
        <v>15.54255520730352</v>
      </c>
      <c r="I16" s="153">
        <v>13.70032438355476</v>
      </c>
      <c r="J16" s="153">
        <v>126.18821377549622</v>
      </c>
      <c r="K16" s="153">
        <v>50.651106418383257</v>
      </c>
      <c r="L16" s="153">
        <v>34.025745258209909</v>
      </c>
      <c r="M16" s="153">
        <v>29.554105203959629</v>
      </c>
      <c r="N16" s="153">
        <v>0</v>
      </c>
      <c r="O16" s="153">
        <v>0</v>
      </c>
      <c r="P16" s="153">
        <v>0</v>
      </c>
      <c r="Q16" s="153">
        <v>24.147112827749591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30.381172753711137</v>
      </c>
      <c r="C18" s="153">
        <v>45.357676584830969</v>
      </c>
      <c r="D18" s="153">
        <v>26.578256583551919</v>
      </c>
      <c r="E18" s="153">
        <v>12.931197160141052</v>
      </c>
      <c r="F18" s="153">
        <v>35.478816738328263</v>
      </c>
      <c r="G18" s="153">
        <v>103.60706857454255</v>
      </c>
      <c r="H18" s="153">
        <v>110.38764222305119</v>
      </c>
      <c r="I18" s="153">
        <v>101.13753241465179</v>
      </c>
      <c r="J18" s="153">
        <v>17.238989514168679</v>
      </c>
      <c r="K18" s="153">
        <v>67.675552294938399</v>
      </c>
      <c r="L18" s="153">
        <v>115.6993999541379</v>
      </c>
      <c r="M18" s="153">
        <v>93.142853488819057</v>
      </c>
      <c r="N18" s="153">
        <v>115.59001994858558</v>
      </c>
      <c r="O18" s="153">
        <v>46.54326888547466</v>
      </c>
      <c r="P18" s="153">
        <v>88.227595909836523</v>
      </c>
      <c r="Q18" s="153">
        <v>132.89044882018459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130.6505364801092</v>
      </c>
      <c r="C20" s="153">
        <v>157.96255457252767</v>
      </c>
      <c r="D20" s="153">
        <v>126.24351691781541</v>
      </c>
      <c r="E20" s="153">
        <v>98.72611366439962</v>
      </c>
      <c r="F20" s="153">
        <v>130.0932919829188</v>
      </c>
      <c r="G20" s="153">
        <v>102.7126457368135</v>
      </c>
      <c r="H20" s="153">
        <v>87.561766855760453</v>
      </c>
      <c r="I20" s="153">
        <v>95.707961646040488</v>
      </c>
      <c r="J20" s="153">
        <v>3.3729520606813912</v>
      </c>
      <c r="K20" s="153">
        <v>2.3307007610774422</v>
      </c>
      <c r="L20" s="153">
        <v>3.3712331330819136</v>
      </c>
      <c r="M20" s="153">
        <v>25.668287269068639</v>
      </c>
      <c r="N20" s="153">
        <v>29.402861439219244</v>
      </c>
      <c r="O20" s="153">
        <v>118.01295473500014</v>
      </c>
      <c r="P20" s="153">
        <v>62.714370756797862</v>
      </c>
      <c r="Q20" s="153">
        <v>3.9098558016904708</v>
      </c>
    </row>
    <row r="21" spans="1:17" x14ac:dyDescent="0.25">
      <c r="A21" s="156" t="s">
        <v>116</v>
      </c>
      <c r="B21" s="155">
        <v>2335.9653110903892</v>
      </c>
      <c r="C21" s="155">
        <v>2154.1941431779255</v>
      </c>
      <c r="D21" s="155">
        <v>2357.419089357028</v>
      </c>
      <c r="E21" s="155">
        <v>2247.7582120098568</v>
      </c>
      <c r="F21" s="155">
        <v>2240.4315173260811</v>
      </c>
      <c r="G21" s="155">
        <v>2355.4184438494253</v>
      </c>
      <c r="H21" s="155">
        <v>2470.0107648548119</v>
      </c>
      <c r="I21" s="155">
        <v>2410.0334292740449</v>
      </c>
      <c r="J21" s="155">
        <v>2140.496767317074</v>
      </c>
      <c r="K21" s="155">
        <v>1639.7973882310271</v>
      </c>
      <c r="L21" s="155">
        <v>1977.329901103903</v>
      </c>
      <c r="M21" s="155">
        <v>1857.4755025649974</v>
      </c>
      <c r="N21" s="155">
        <v>1736.7028128650168</v>
      </c>
      <c r="O21" s="155">
        <v>1782.5286398488777</v>
      </c>
      <c r="P21" s="155">
        <v>1730.5722287055194</v>
      </c>
      <c r="Q21" s="155">
        <v>2032.9503317302765</v>
      </c>
    </row>
    <row r="22" spans="1:17" x14ac:dyDescent="0.25">
      <c r="A22" s="84" t="s">
        <v>33</v>
      </c>
      <c r="B22" s="153">
        <v>686.29145615134132</v>
      </c>
      <c r="C22" s="153">
        <v>663.76522128382908</v>
      </c>
      <c r="D22" s="153">
        <v>681.90066508329107</v>
      </c>
      <c r="E22" s="153">
        <v>631.14046882346304</v>
      </c>
      <c r="F22" s="153">
        <v>712.19862516892863</v>
      </c>
      <c r="G22" s="153">
        <v>898.98020498085714</v>
      </c>
      <c r="H22" s="153">
        <v>974.95589351670981</v>
      </c>
      <c r="I22" s="153">
        <v>943.24610863037447</v>
      </c>
      <c r="J22" s="153">
        <v>651.60768143698328</v>
      </c>
      <c r="K22" s="153">
        <v>357.1657785564704</v>
      </c>
      <c r="L22" s="153">
        <v>712.09183115990675</v>
      </c>
      <c r="M22" s="153">
        <v>629.94975157307363</v>
      </c>
      <c r="N22" s="153">
        <v>575.49115978872055</v>
      </c>
      <c r="O22" s="153">
        <v>472.66223536527195</v>
      </c>
      <c r="P22" s="153">
        <v>576.48691422990453</v>
      </c>
      <c r="Q22" s="153">
        <v>908.69280063346207</v>
      </c>
    </row>
    <row r="23" spans="1:17" x14ac:dyDescent="0.25">
      <c r="A23" s="84" t="s">
        <v>47</v>
      </c>
      <c r="B23" s="153">
        <v>1067.5359585800325</v>
      </c>
      <c r="C23" s="153">
        <v>923.9668875873349</v>
      </c>
      <c r="D23" s="153">
        <v>1088.1898936759733</v>
      </c>
      <c r="E23" s="153">
        <v>1062.4907237493046</v>
      </c>
      <c r="F23" s="153">
        <v>963.53287728681585</v>
      </c>
      <c r="G23" s="153">
        <v>901.15673534017162</v>
      </c>
      <c r="H23" s="153">
        <v>942.26535859492787</v>
      </c>
      <c r="I23" s="153">
        <v>935.86408507508531</v>
      </c>
      <c r="J23" s="153">
        <v>991.03313243475895</v>
      </c>
      <c r="K23" s="153">
        <v>914.64790810162208</v>
      </c>
      <c r="L23" s="153">
        <v>835.78091686291782</v>
      </c>
      <c r="M23" s="153">
        <v>757.24888196689415</v>
      </c>
      <c r="N23" s="153">
        <v>623.18030722621256</v>
      </c>
      <c r="O23" s="153">
        <v>640.54160730842864</v>
      </c>
      <c r="P23" s="153">
        <v>650.62774123636757</v>
      </c>
      <c r="Q23" s="153">
        <v>674.08911959970783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27.900012900587448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68.437511161916305</v>
      </c>
      <c r="O25" s="153">
        <v>218.33855990191915</v>
      </c>
      <c r="P25" s="153">
        <v>92.988270973491581</v>
      </c>
      <c r="Q25" s="153">
        <v>0</v>
      </c>
    </row>
    <row r="26" spans="1:17" x14ac:dyDescent="0.25">
      <c r="A26" s="84" t="s">
        <v>25</v>
      </c>
      <c r="B26" s="153">
        <v>582.13789635901571</v>
      </c>
      <c r="C26" s="153">
        <v>538.56202140617415</v>
      </c>
      <c r="D26" s="153">
        <v>587.3285305977638</v>
      </c>
      <c r="E26" s="153">
        <v>554.1270194370893</v>
      </c>
      <c r="F26" s="153">
        <v>564.70001487033664</v>
      </c>
      <c r="G26" s="153">
        <v>555.28150352839646</v>
      </c>
      <c r="H26" s="153">
        <v>552.78951274317421</v>
      </c>
      <c r="I26" s="153">
        <v>530.92323556858514</v>
      </c>
      <c r="J26" s="153">
        <v>497.85595344533175</v>
      </c>
      <c r="K26" s="153">
        <v>367.98370157293454</v>
      </c>
      <c r="L26" s="153">
        <v>429.45715308107845</v>
      </c>
      <c r="M26" s="153">
        <v>470.2768690250295</v>
      </c>
      <c r="N26" s="153">
        <v>469.59383468816725</v>
      </c>
      <c r="O26" s="153">
        <v>450.98623727325798</v>
      </c>
      <c r="P26" s="153">
        <v>410.46930226575574</v>
      </c>
      <c r="Q26" s="153">
        <v>450.1684114971066</v>
      </c>
    </row>
    <row r="27" spans="1:17" x14ac:dyDescent="0.25">
      <c r="A27" s="156" t="s">
        <v>113</v>
      </c>
      <c r="B27" s="155">
        <v>304.86268598799529</v>
      </c>
      <c r="C27" s="155">
        <v>275.13441107067592</v>
      </c>
      <c r="D27" s="155">
        <v>305.48049657261015</v>
      </c>
      <c r="E27" s="155">
        <v>295.47546369821134</v>
      </c>
      <c r="F27" s="155">
        <v>296.03385941033855</v>
      </c>
      <c r="G27" s="155">
        <v>313.12389553127286</v>
      </c>
      <c r="H27" s="155">
        <v>327.64556035121143</v>
      </c>
      <c r="I27" s="155">
        <v>319.30588193774696</v>
      </c>
      <c r="J27" s="155">
        <v>281.82404878119132</v>
      </c>
      <c r="K27" s="155">
        <v>214.42929294485805</v>
      </c>
      <c r="L27" s="155">
        <v>262.12779815443207</v>
      </c>
      <c r="M27" s="155">
        <v>244.28546834187438</v>
      </c>
      <c r="N27" s="155">
        <v>228.82234570987799</v>
      </c>
      <c r="O27" s="155">
        <v>232.77726684682065</v>
      </c>
      <c r="P27" s="155">
        <v>227.80433075362953</v>
      </c>
      <c r="Q27" s="155">
        <v>271.10969729078266</v>
      </c>
    </row>
    <row r="28" spans="1:17" x14ac:dyDescent="0.25">
      <c r="A28" s="152" t="s">
        <v>123</v>
      </c>
      <c r="B28" s="151">
        <v>167.19356522618583</v>
      </c>
      <c r="C28" s="151">
        <v>168.49307673233847</v>
      </c>
      <c r="D28" s="151">
        <v>175.28815139693177</v>
      </c>
      <c r="E28" s="151">
        <v>157.71741214300826</v>
      </c>
      <c r="F28" s="151">
        <v>157.09773492916949</v>
      </c>
      <c r="G28" s="151">
        <v>165.7467207630655</v>
      </c>
      <c r="H28" s="151">
        <v>175.97999036011433</v>
      </c>
      <c r="I28" s="151">
        <v>172.22705282976474</v>
      </c>
      <c r="J28" s="151">
        <v>151.06621333620726</v>
      </c>
      <c r="K28" s="151">
        <v>114.63254633755729</v>
      </c>
      <c r="L28" s="151">
        <v>139.51289024721547</v>
      </c>
      <c r="M28" s="151">
        <v>132.52331768219179</v>
      </c>
      <c r="N28" s="151">
        <v>122.53394612547933</v>
      </c>
      <c r="O28" s="151">
        <v>124.27626597059282</v>
      </c>
      <c r="P28" s="151">
        <v>122.43224242662725</v>
      </c>
      <c r="Q28" s="151">
        <v>145.34947381751539</v>
      </c>
    </row>
    <row r="29" spans="1:17" x14ac:dyDescent="0.25">
      <c r="A29" s="154" t="s">
        <v>30</v>
      </c>
      <c r="B29" s="153">
        <v>0</v>
      </c>
      <c r="C29" s="153">
        <v>17.85338712580365</v>
      </c>
      <c r="D29" s="153">
        <v>13.041573438918585</v>
      </c>
      <c r="E29" s="153">
        <v>2.5331887435871989</v>
      </c>
      <c r="F29" s="153">
        <v>2.5404853409907253</v>
      </c>
      <c r="G29" s="153">
        <v>0.88018057268739813</v>
      </c>
      <c r="H29" s="153">
        <v>2.0732150801437328</v>
      </c>
      <c r="I29" s="153">
        <v>2.6299622235846303</v>
      </c>
      <c r="J29" s="153">
        <v>2.0020379607661649</v>
      </c>
      <c r="K29" s="153">
        <v>2.3333752570775612</v>
      </c>
      <c r="L29" s="153">
        <v>1.8208255529581652</v>
      </c>
      <c r="M29" s="153">
        <v>1.7595770029777884</v>
      </c>
      <c r="N29" s="153">
        <v>2.0467982616278246</v>
      </c>
      <c r="O29" s="153">
        <v>1.5108611739613047</v>
      </c>
      <c r="P29" s="153">
        <v>2.1224916494144623</v>
      </c>
      <c r="Q29" s="153">
        <v>1.8373104935786841</v>
      </c>
    </row>
    <row r="30" spans="1:17" x14ac:dyDescent="0.25">
      <c r="A30" s="154" t="s">
        <v>125</v>
      </c>
      <c r="B30" s="153">
        <v>4.9165384956050566</v>
      </c>
      <c r="C30" s="153">
        <v>23.048883911431133</v>
      </c>
      <c r="D30" s="153">
        <v>12.774150877156568</v>
      </c>
      <c r="E30" s="153">
        <v>0</v>
      </c>
      <c r="F30" s="153">
        <v>0</v>
      </c>
      <c r="G30" s="153">
        <v>0.91918042839077962</v>
      </c>
      <c r="H30" s="153">
        <v>3.5338853364165592</v>
      </c>
      <c r="I30" s="153">
        <v>4.000257180796118</v>
      </c>
      <c r="J30" s="153">
        <v>2.9582811531324169</v>
      </c>
      <c r="K30" s="153">
        <v>1.281890793786693</v>
      </c>
      <c r="L30" s="153">
        <v>1.2910890990600099</v>
      </c>
      <c r="M30" s="153">
        <v>1.518964430350896</v>
      </c>
      <c r="N30" s="153">
        <v>1.2728678203580079</v>
      </c>
      <c r="O30" s="153">
        <v>1.0566188548579021</v>
      </c>
      <c r="P30" s="153">
        <v>2.4092749893487362</v>
      </c>
      <c r="Q30" s="153">
        <v>2.9236252658589095</v>
      </c>
    </row>
    <row r="31" spans="1:17" x14ac:dyDescent="0.25">
      <c r="A31" s="154" t="s">
        <v>29</v>
      </c>
      <c r="B31" s="153">
        <v>9.1292349836472386</v>
      </c>
      <c r="C31" s="153">
        <v>8.9593742420060956</v>
      </c>
      <c r="D31" s="153">
        <v>4.6420536777541326</v>
      </c>
      <c r="E31" s="153">
        <v>1.9375020265033267</v>
      </c>
      <c r="F31" s="153">
        <v>0</v>
      </c>
      <c r="G31" s="153">
        <v>0</v>
      </c>
      <c r="H31" s="153">
        <v>1.654974120124594</v>
      </c>
      <c r="I31" s="153">
        <v>1.9813634785413203</v>
      </c>
      <c r="J31" s="153">
        <v>0.64645029475362847</v>
      </c>
      <c r="K31" s="153">
        <v>0</v>
      </c>
      <c r="L31" s="153">
        <v>0</v>
      </c>
      <c r="M31" s="153">
        <v>4.9167753165971737</v>
      </c>
      <c r="N31" s="153">
        <v>0.9754651619071415</v>
      </c>
      <c r="O31" s="153">
        <v>1.0085984590915635</v>
      </c>
      <c r="P31" s="153">
        <v>0.68099657753478859</v>
      </c>
      <c r="Q31" s="153">
        <v>0.68860691916544059</v>
      </c>
    </row>
    <row r="32" spans="1:17" x14ac:dyDescent="0.25">
      <c r="A32" s="154" t="s">
        <v>26</v>
      </c>
      <c r="B32" s="153">
        <v>153.14779174693354</v>
      </c>
      <c r="C32" s="153">
        <v>118.63143145309759</v>
      </c>
      <c r="D32" s="153">
        <v>144.83037340310247</v>
      </c>
      <c r="E32" s="153">
        <v>153.24672137291773</v>
      </c>
      <c r="F32" s="153">
        <v>154.55724958817876</v>
      </c>
      <c r="G32" s="153">
        <v>163.94735976198731</v>
      </c>
      <c r="H32" s="153">
        <v>168.71791582342945</v>
      </c>
      <c r="I32" s="153">
        <v>163.61546994684267</v>
      </c>
      <c r="J32" s="153">
        <v>145.45944392755504</v>
      </c>
      <c r="K32" s="153">
        <v>111.01728028669304</v>
      </c>
      <c r="L32" s="153">
        <v>136.40097559519728</v>
      </c>
      <c r="M32" s="153">
        <v>124.32800093226594</v>
      </c>
      <c r="N32" s="153">
        <v>118.23881488158636</v>
      </c>
      <c r="O32" s="153">
        <v>120.70018748268204</v>
      </c>
      <c r="P32" s="153">
        <v>117.21947921032927</v>
      </c>
      <c r="Q32" s="153">
        <v>139.89993113891236</v>
      </c>
    </row>
    <row r="33" spans="1:17" x14ac:dyDescent="0.25">
      <c r="A33" s="152" t="s">
        <v>122</v>
      </c>
      <c r="B33" s="151">
        <v>137.66912076180947</v>
      </c>
      <c r="C33" s="151">
        <v>106.64133433833743</v>
      </c>
      <c r="D33" s="151">
        <v>130.19234517567835</v>
      </c>
      <c r="E33" s="151">
        <v>137.75805155520305</v>
      </c>
      <c r="F33" s="151">
        <v>138.93612448116903</v>
      </c>
      <c r="G33" s="151">
        <v>147.3771747682074</v>
      </c>
      <c r="H33" s="151">
        <v>151.66556999109707</v>
      </c>
      <c r="I33" s="151">
        <v>147.07882910798222</v>
      </c>
      <c r="J33" s="151">
        <v>130.7578354449841</v>
      </c>
      <c r="K33" s="151">
        <v>99.796746607300761</v>
      </c>
      <c r="L33" s="151">
        <v>122.6149079072166</v>
      </c>
      <c r="M33" s="151">
        <v>111.76215065968258</v>
      </c>
      <c r="N33" s="151">
        <v>106.28839958439866</v>
      </c>
      <c r="O33" s="151">
        <v>108.50100087622783</v>
      </c>
      <c r="P33" s="151">
        <v>105.37208832700227</v>
      </c>
      <c r="Q33" s="151">
        <v>125.76022347326726</v>
      </c>
    </row>
    <row r="34" spans="1:17" x14ac:dyDescent="0.25">
      <c r="A34" s="156" t="s">
        <v>112</v>
      </c>
      <c r="B34" s="155">
        <v>142.48696915769062</v>
      </c>
      <c r="C34" s="155">
        <v>129.09918983174163</v>
      </c>
      <c r="D34" s="155">
        <v>142.39614734864051</v>
      </c>
      <c r="E34" s="155">
        <v>137.51656652479573</v>
      </c>
      <c r="F34" s="155">
        <v>137.63250675684736</v>
      </c>
      <c r="G34" s="155">
        <v>145.6134687480986</v>
      </c>
      <c r="H34" s="155">
        <v>152.103222665045</v>
      </c>
      <c r="I34" s="155">
        <v>148.52226667693691</v>
      </c>
      <c r="J34" s="155">
        <v>127.62841582713362</v>
      </c>
      <c r="K34" s="155">
        <v>96.19285979877526</v>
      </c>
      <c r="L34" s="155">
        <v>119.19159819646069</v>
      </c>
      <c r="M34" s="155">
        <v>113.87387596983166</v>
      </c>
      <c r="N34" s="155">
        <v>106.40246885674755</v>
      </c>
      <c r="O34" s="155">
        <v>108.48376734269193</v>
      </c>
      <c r="P34" s="155">
        <v>106.03995075957016</v>
      </c>
      <c r="Q34" s="155">
        <v>125.37451366026804</v>
      </c>
    </row>
    <row r="35" spans="1:17" x14ac:dyDescent="0.25">
      <c r="A35" s="152" t="s">
        <v>121</v>
      </c>
      <c r="B35" s="151">
        <v>16.479255934320246</v>
      </c>
      <c r="C35" s="151">
        <v>24.286967942420809</v>
      </c>
      <c r="D35" s="151">
        <v>21.951436909237593</v>
      </c>
      <c r="E35" s="151">
        <v>15.515921138039173</v>
      </c>
      <c r="F35" s="151">
        <v>15.587771383018758</v>
      </c>
      <c r="G35" s="151">
        <v>16.316283217750861</v>
      </c>
      <c r="H35" s="151">
        <v>18.014523302839589</v>
      </c>
      <c r="I35" s="151">
        <v>17.88496186641277</v>
      </c>
      <c r="J35" s="151">
        <v>28.731199607869812</v>
      </c>
      <c r="K35" s="151">
        <v>25.274946472052317</v>
      </c>
      <c r="L35" s="151">
        <v>22.831453850644017</v>
      </c>
      <c r="M35" s="151">
        <v>13.23944196557779</v>
      </c>
      <c r="N35" s="151">
        <v>12.430714752360251</v>
      </c>
      <c r="O35" s="151">
        <v>12.455888503306577</v>
      </c>
      <c r="P35" s="151">
        <v>12.708014985773911</v>
      </c>
      <c r="Q35" s="151">
        <v>17.602954529928628</v>
      </c>
    </row>
    <row r="36" spans="1:17" x14ac:dyDescent="0.25">
      <c r="A36" s="154" t="s">
        <v>30</v>
      </c>
      <c r="B36" s="153">
        <v>0</v>
      </c>
      <c r="C36" s="153">
        <v>5.4478243668283142</v>
      </c>
      <c r="D36" s="153">
        <v>3.9908896498653288</v>
      </c>
      <c r="E36" s="153">
        <v>0.77834850248703058</v>
      </c>
      <c r="F36" s="153">
        <v>0.78406705067932669</v>
      </c>
      <c r="G36" s="153">
        <v>0.27261562392928412</v>
      </c>
      <c r="H36" s="153">
        <v>0.64046474850542578</v>
      </c>
      <c r="I36" s="153">
        <v>0.81347930364612731</v>
      </c>
      <c r="J36" s="153">
        <v>0.61871099122499418</v>
      </c>
      <c r="K36" s="153">
        <v>0.72033052644659479</v>
      </c>
      <c r="L36" s="153">
        <v>0.56118747309615924</v>
      </c>
      <c r="M36" s="153">
        <v>0.54313806036611223</v>
      </c>
      <c r="N36" s="153">
        <v>0.63262448391572046</v>
      </c>
      <c r="O36" s="153">
        <v>0.46770622585115817</v>
      </c>
      <c r="P36" s="153">
        <v>0.65702646492088901</v>
      </c>
      <c r="Q36" s="153">
        <v>0.56850360687259427</v>
      </c>
    </row>
    <row r="37" spans="1:17" x14ac:dyDescent="0.25">
      <c r="A37" s="154" t="s">
        <v>125</v>
      </c>
      <c r="B37" s="153">
        <v>1.490614728534839</v>
      </c>
      <c r="C37" s="153">
        <v>7.0331904257769446</v>
      </c>
      <c r="D37" s="153">
        <v>3.9090548974196153</v>
      </c>
      <c r="E37" s="153">
        <v>0</v>
      </c>
      <c r="F37" s="153">
        <v>0</v>
      </c>
      <c r="G37" s="153">
        <v>0.2846949293873306</v>
      </c>
      <c r="H37" s="153">
        <v>1.0917000387041997</v>
      </c>
      <c r="I37" s="153">
        <v>1.2373282006325099</v>
      </c>
      <c r="J37" s="153">
        <v>0.91422895092175294</v>
      </c>
      <c r="K37" s="153">
        <v>0.39572934851975183</v>
      </c>
      <c r="L37" s="153">
        <v>0.39792006865587454</v>
      </c>
      <c r="M37" s="153">
        <v>0.4688668885020183</v>
      </c>
      <c r="N37" s="153">
        <v>0.3934180339329082</v>
      </c>
      <c r="O37" s="153">
        <v>0.3270897586659533</v>
      </c>
      <c r="P37" s="153">
        <v>0.74580148746912955</v>
      </c>
      <c r="Q37" s="153">
        <v>0.90463289389222512</v>
      </c>
    </row>
    <row r="38" spans="1:17" x14ac:dyDescent="0.25">
      <c r="A38" s="154" t="s">
        <v>26</v>
      </c>
      <c r="B38" s="153">
        <v>14.988641205785406</v>
      </c>
      <c r="C38" s="153">
        <v>11.805953149815553</v>
      </c>
      <c r="D38" s="153">
        <v>14.051492361952649</v>
      </c>
      <c r="E38" s="153">
        <v>14.737572635552143</v>
      </c>
      <c r="F38" s="153">
        <v>14.803704332339432</v>
      </c>
      <c r="G38" s="153">
        <v>15.758972664434248</v>
      </c>
      <c r="H38" s="153">
        <v>16.282358515629962</v>
      </c>
      <c r="I38" s="153">
        <v>15.834154362134132</v>
      </c>
      <c r="J38" s="153">
        <v>27.198259665723064</v>
      </c>
      <c r="K38" s="153">
        <v>24.158886597085971</v>
      </c>
      <c r="L38" s="153">
        <v>21.872346308891984</v>
      </c>
      <c r="M38" s="153">
        <v>12.22743701670966</v>
      </c>
      <c r="N38" s="153">
        <v>11.404672234511622</v>
      </c>
      <c r="O38" s="153">
        <v>11.661092518789465</v>
      </c>
      <c r="P38" s="153">
        <v>11.305187033383891</v>
      </c>
      <c r="Q38" s="153">
        <v>16.129818029163808</v>
      </c>
    </row>
    <row r="39" spans="1:17" x14ac:dyDescent="0.25">
      <c r="A39" s="152" t="s">
        <v>120</v>
      </c>
      <c r="B39" s="151">
        <v>41.244362956170178</v>
      </c>
      <c r="C39" s="151">
        <v>38.047521317950107</v>
      </c>
      <c r="D39" s="151">
        <v>40.981098461463823</v>
      </c>
      <c r="E39" s="151">
        <v>38.657131171910017</v>
      </c>
      <c r="F39" s="151">
        <v>38.327235011633235</v>
      </c>
      <c r="G39" s="151">
        <v>40.177478048719571</v>
      </c>
      <c r="H39" s="151">
        <v>42.00915465312562</v>
      </c>
      <c r="I39" s="151">
        <v>41.09243186604148</v>
      </c>
      <c r="J39" s="151">
        <v>36.159444009959856</v>
      </c>
      <c r="K39" s="151">
        <v>27.555855886601215</v>
      </c>
      <c r="L39" s="151">
        <v>33.534586292470173</v>
      </c>
      <c r="M39" s="151">
        <v>31.486169495964777</v>
      </c>
      <c r="N39" s="151">
        <v>29.476366295425002</v>
      </c>
      <c r="O39" s="151">
        <v>30.082390112438027</v>
      </c>
      <c r="P39" s="151">
        <v>29.399153929832153</v>
      </c>
      <c r="Q39" s="151">
        <v>34.837690345638464</v>
      </c>
    </row>
    <row r="40" spans="1:17" x14ac:dyDescent="0.25">
      <c r="A40" s="150" t="s">
        <v>33</v>
      </c>
      <c r="B40" s="87">
        <v>15.987413462551089</v>
      </c>
      <c r="C40" s="87">
        <v>23.083244523649736</v>
      </c>
      <c r="D40" s="87">
        <v>23.531973492410803</v>
      </c>
      <c r="E40" s="87">
        <v>23.724245344511459</v>
      </c>
      <c r="F40" s="87">
        <v>24.21213800124352</v>
      </c>
      <c r="G40" s="87">
        <v>22.171615487954345</v>
      </c>
      <c r="H40" s="87">
        <v>15.664124294854163</v>
      </c>
      <c r="I40" s="87">
        <v>21.704703076259406</v>
      </c>
      <c r="J40" s="87">
        <v>17.718556246012472</v>
      </c>
      <c r="K40" s="87">
        <v>6.421853303279434</v>
      </c>
      <c r="L40" s="87">
        <v>9.2673249004511078</v>
      </c>
      <c r="M40" s="87">
        <v>10.728146694344725</v>
      </c>
      <c r="N40" s="87">
        <v>8.2270297439487301</v>
      </c>
      <c r="O40" s="87">
        <v>7.6594768390969108</v>
      </c>
      <c r="P40" s="87">
        <v>9.9934059469750594</v>
      </c>
      <c r="Q40" s="87">
        <v>17.767382438430694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1.4031365496570671</v>
      </c>
      <c r="D42" s="87">
        <v>0.89522495272406921</v>
      </c>
      <c r="E42" s="87">
        <v>0.18172256365417699</v>
      </c>
      <c r="F42" s="87">
        <v>0.17847635554135516</v>
      </c>
      <c r="G42" s="87">
        <v>4.6572123393966547E-2</v>
      </c>
      <c r="H42" s="87">
        <v>7.0662796780125256E-2</v>
      </c>
      <c r="I42" s="87">
        <v>0.12897054337789607</v>
      </c>
      <c r="J42" s="87">
        <v>9.6133685400879479E-2</v>
      </c>
      <c r="K42" s="87">
        <v>7.7890202981186402E-2</v>
      </c>
      <c r="L42" s="87">
        <v>4.7378376099415288E-2</v>
      </c>
      <c r="M42" s="87">
        <v>6.165887546065707E-2</v>
      </c>
      <c r="N42" s="87">
        <v>6.4320442372888822E-2</v>
      </c>
      <c r="O42" s="87">
        <v>5.1914956776729922E-2</v>
      </c>
      <c r="P42" s="87">
        <v>7.76278134102944E-2</v>
      </c>
      <c r="Q42" s="87">
        <v>7.239458863913073E-2</v>
      </c>
    </row>
    <row r="43" spans="1:17" x14ac:dyDescent="0.25">
      <c r="A43" s="150" t="s">
        <v>125</v>
      </c>
      <c r="B43" s="87">
        <v>0.2569480949425782</v>
      </c>
      <c r="C43" s="87">
        <v>1.8740828067633424</v>
      </c>
      <c r="D43" s="87">
        <v>0.92040118005676153</v>
      </c>
      <c r="E43" s="87">
        <v>0</v>
      </c>
      <c r="F43" s="87">
        <v>0</v>
      </c>
      <c r="G43" s="87">
        <v>7.0349776691628813E-2</v>
      </c>
      <c r="H43" s="87">
        <v>0.13680964645881508</v>
      </c>
      <c r="I43" s="87">
        <v>0.21964178838490156</v>
      </c>
      <c r="J43" s="87">
        <v>0.16179656264279121</v>
      </c>
      <c r="K43" s="87">
        <v>5.261274074313893E-2</v>
      </c>
      <c r="L43" s="87">
        <v>4.2808519363512335E-2</v>
      </c>
      <c r="M43" s="87">
        <v>6.5066907933347809E-2</v>
      </c>
      <c r="N43" s="87">
        <v>4.9814686200177684E-2</v>
      </c>
      <c r="O43" s="87">
        <v>4.7052002278730659E-2</v>
      </c>
      <c r="P43" s="87">
        <v>0.10027744319807345</v>
      </c>
      <c r="Q43" s="87">
        <v>0.13082457792953384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17.220595817104698</v>
      </c>
      <c r="C45" s="87">
        <v>0</v>
      </c>
      <c r="D45" s="87">
        <v>5.0338502820206239</v>
      </c>
      <c r="E45" s="87">
        <v>3.5632334509212864</v>
      </c>
      <c r="F45" s="87">
        <v>2.3618485587434397</v>
      </c>
      <c r="G45" s="87">
        <v>1.9384614256401318</v>
      </c>
      <c r="H45" s="87">
        <v>6.2843007102484183</v>
      </c>
      <c r="I45" s="87">
        <v>0.50269258297400832</v>
      </c>
      <c r="J45" s="87">
        <v>1.0131148070858536</v>
      </c>
      <c r="K45" s="87">
        <v>1.0230203773081272</v>
      </c>
      <c r="L45" s="87">
        <v>0.7873164106834506</v>
      </c>
      <c r="M45" s="87">
        <v>1.0174611781793923</v>
      </c>
      <c r="N45" s="87">
        <v>1.0112873086338947</v>
      </c>
      <c r="O45" s="87">
        <v>0.7898454382519895</v>
      </c>
      <c r="P45" s="87">
        <v>1.8535935101203898</v>
      </c>
      <c r="Q45" s="87">
        <v>1.8787251198201054</v>
      </c>
    </row>
    <row r="46" spans="1:17" x14ac:dyDescent="0.25">
      <c r="A46" s="150" t="s">
        <v>26</v>
      </c>
      <c r="B46" s="87">
        <v>7.7794055815718091</v>
      </c>
      <c r="C46" s="87">
        <v>11.687057437879959</v>
      </c>
      <c r="D46" s="87">
        <v>10.599648554251571</v>
      </c>
      <c r="E46" s="87">
        <v>11.187929812823093</v>
      </c>
      <c r="F46" s="87">
        <v>11.574772096104921</v>
      </c>
      <c r="G46" s="87">
        <v>11.641184769773279</v>
      </c>
      <c r="H46" s="87">
        <v>7.9337324332322474</v>
      </c>
      <c r="I46" s="87">
        <v>10.817848184190083</v>
      </c>
      <c r="J46" s="87">
        <v>8.5609179774559028</v>
      </c>
      <c r="K46" s="87">
        <v>5.7088573370714499</v>
      </c>
      <c r="L46" s="87">
        <v>5.7678052907744295</v>
      </c>
      <c r="M46" s="87">
        <v>6.5199990267899492</v>
      </c>
      <c r="N46" s="87">
        <v>7.0562388192139407</v>
      </c>
      <c r="O46" s="87">
        <v>8.469207579398951</v>
      </c>
      <c r="P46" s="87">
        <v>7.8608022561367124</v>
      </c>
      <c r="Q46" s="87">
        <v>9.0789615743051719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4.3092944652662197</v>
      </c>
      <c r="H48" s="87">
        <v>11.919524771551856</v>
      </c>
      <c r="I48" s="87">
        <v>7.7185756908551859</v>
      </c>
      <c r="J48" s="87">
        <v>8.6089247313619577</v>
      </c>
      <c r="K48" s="87">
        <v>14.271621925217877</v>
      </c>
      <c r="L48" s="87">
        <v>17.621952795098256</v>
      </c>
      <c r="M48" s="87">
        <v>13.093836813256708</v>
      </c>
      <c r="N48" s="87">
        <v>13.06767529505537</v>
      </c>
      <c r="O48" s="87">
        <v>13.064893296634716</v>
      </c>
      <c r="P48" s="87">
        <v>9.5134469599916223</v>
      </c>
      <c r="Q48" s="87">
        <v>5.9094020465138239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49" t="s">
        <v>119</v>
      </c>
      <c r="B50" s="148">
        <v>84.763350267200181</v>
      </c>
      <c r="C50" s="148">
        <v>66.76470057137071</v>
      </c>
      <c r="D50" s="148">
        <v>79.463611977939095</v>
      </c>
      <c r="E50" s="148">
        <v>83.343514214846536</v>
      </c>
      <c r="F50" s="148">
        <v>83.717500362195381</v>
      </c>
      <c r="G50" s="148">
        <v>89.119707481628168</v>
      </c>
      <c r="H50" s="148">
        <v>92.079544709079769</v>
      </c>
      <c r="I50" s="148">
        <v>89.544872944482677</v>
      </c>
      <c r="J50" s="148">
        <v>62.737772209303955</v>
      </c>
      <c r="K50" s="148">
        <v>43.362057440121731</v>
      </c>
      <c r="L50" s="148">
        <v>62.825558053346491</v>
      </c>
      <c r="M50" s="148">
        <v>69.148264508289088</v>
      </c>
      <c r="N50" s="148">
        <v>64.495387808962292</v>
      </c>
      <c r="O50" s="148">
        <v>65.945488726947332</v>
      </c>
      <c r="P50" s="148">
        <v>63.932781843964086</v>
      </c>
      <c r="Q50" s="148">
        <v>72.933868784700948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591.61925726660161</v>
      </c>
      <c r="C53" s="96">
        <v>592.64577981699813</v>
      </c>
      <c r="D53" s="96">
        <v>556.24954166817042</v>
      </c>
      <c r="E53" s="96">
        <v>547.10616711628211</v>
      </c>
      <c r="F53" s="96">
        <v>542.85402803110685</v>
      </c>
      <c r="G53" s="96">
        <v>524.90764392676465</v>
      </c>
      <c r="H53" s="96">
        <v>562.51246501081198</v>
      </c>
      <c r="I53" s="96">
        <v>555.18596713023908</v>
      </c>
      <c r="J53" s="96">
        <v>521.55850454546942</v>
      </c>
      <c r="K53" s="96">
        <v>387.95664266374729</v>
      </c>
      <c r="L53" s="96">
        <v>408.01462954677532</v>
      </c>
      <c r="M53" s="96">
        <v>433.3540530565283</v>
      </c>
      <c r="N53" s="96">
        <v>415.84403017662856</v>
      </c>
      <c r="O53" s="96">
        <v>365.89007237556615</v>
      </c>
      <c r="P53" s="96">
        <v>346.82088650705862</v>
      </c>
      <c r="Q53" s="96">
        <v>385.47302523259577</v>
      </c>
    </row>
    <row r="54" spans="1:17" x14ac:dyDescent="0.25">
      <c r="A54" s="132" t="s">
        <v>83</v>
      </c>
      <c r="B54" s="160">
        <v>1.3475563124648813</v>
      </c>
      <c r="C54" s="160">
        <v>1.3500760157173093</v>
      </c>
      <c r="D54" s="160">
        <v>1.270391330145026</v>
      </c>
      <c r="E54" s="160">
        <v>1.2483385256551474</v>
      </c>
      <c r="F54" s="160">
        <v>1.2330138322620507</v>
      </c>
      <c r="G54" s="160">
        <v>1.1975680740729833</v>
      </c>
      <c r="H54" s="160">
        <v>1.2878696961982525</v>
      </c>
      <c r="I54" s="160">
        <v>1.2695432949258514</v>
      </c>
      <c r="J54" s="160">
        <v>1.208967382578636</v>
      </c>
      <c r="K54" s="160">
        <v>0.89990668656519035</v>
      </c>
      <c r="L54" s="160">
        <v>0.94493531220278459</v>
      </c>
      <c r="M54" s="160">
        <v>0.99907278086180984</v>
      </c>
      <c r="N54" s="160">
        <v>0.95694257955737616</v>
      </c>
      <c r="O54" s="160">
        <v>0.82921067797950876</v>
      </c>
      <c r="P54" s="160">
        <v>0.79353894793273028</v>
      </c>
      <c r="Q54" s="160">
        <v>0.89162886058807345</v>
      </c>
    </row>
    <row r="55" spans="1:17" x14ac:dyDescent="0.25">
      <c r="A55" s="76" t="s">
        <v>82</v>
      </c>
      <c r="B55" s="159">
        <v>0.25896977391808562</v>
      </c>
      <c r="C55" s="159">
        <v>0.25945400376108801</v>
      </c>
      <c r="D55" s="159">
        <v>0.24414041365987599</v>
      </c>
      <c r="E55" s="159">
        <v>0.23990236457786226</v>
      </c>
      <c r="F55" s="159">
        <v>0.23695730592119293</v>
      </c>
      <c r="G55" s="159">
        <v>0.23014543475880148</v>
      </c>
      <c r="H55" s="159">
        <v>0.24749935937768586</v>
      </c>
      <c r="I55" s="159">
        <v>0.2439774405158576</v>
      </c>
      <c r="J55" s="159">
        <v>0.23233612342926735</v>
      </c>
      <c r="K55" s="159">
        <v>0.17294166411560208</v>
      </c>
      <c r="L55" s="159">
        <v>0.18159514515631645</v>
      </c>
      <c r="M55" s="159">
        <v>0.19199913932668308</v>
      </c>
      <c r="N55" s="159">
        <v>0.18390266973501465</v>
      </c>
      <c r="O55" s="159">
        <v>0.15935549395633306</v>
      </c>
      <c r="P55" s="159">
        <v>0.1525001961257112</v>
      </c>
      <c r="Q55" s="159">
        <v>0.17135085362256527</v>
      </c>
    </row>
    <row r="56" spans="1:17" x14ac:dyDescent="0.25">
      <c r="A56" s="76" t="s">
        <v>81</v>
      </c>
      <c r="B56" s="159">
        <v>35.967515706663981</v>
      </c>
      <c r="C56" s="159">
        <v>36.034768900812189</v>
      </c>
      <c r="D56" s="159">
        <v>33.907911452711019</v>
      </c>
      <c r="E56" s="159">
        <v>33.31930184543247</v>
      </c>
      <c r="F56" s="159">
        <v>32.910271703079601</v>
      </c>
      <c r="G56" s="159">
        <v>31.964191860176474</v>
      </c>
      <c r="H56" s="159">
        <v>34.374425096505512</v>
      </c>
      <c r="I56" s="159">
        <v>33.885276613793096</v>
      </c>
      <c r="J56" s="159">
        <v>32.268449874427631</v>
      </c>
      <c r="K56" s="159">
        <v>24.019336026381435</v>
      </c>
      <c r="L56" s="159">
        <v>25.221191403324632</v>
      </c>
      <c r="M56" s="159">
        <v>26.666170166958516</v>
      </c>
      <c r="N56" s="159">
        <v>25.541676397662584</v>
      </c>
      <c r="O56" s="159">
        <v>22.132394623129162</v>
      </c>
      <c r="P56" s="159">
        <v>21.180283383789146</v>
      </c>
      <c r="Q56" s="159">
        <v>23.798393247890502</v>
      </c>
    </row>
    <row r="57" spans="1:17" x14ac:dyDescent="0.25">
      <c r="A57" s="76" t="s">
        <v>80</v>
      </c>
      <c r="B57" s="159">
        <v>0.61774728745425422</v>
      </c>
      <c r="C57" s="159">
        <v>0.61890237079658206</v>
      </c>
      <c r="D57" s="159">
        <v>0.58237328632820606</v>
      </c>
      <c r="E57" s="159">
        <v>0.57226383114004908</v>
      </c>
      <c r="F57" s="159">
        <v>0.56523867925059867</v>
      </c>
      <c r="G57" s="159">
        <v>0.54898962103276139</v>
      </c>
      <c r="H57" s="159">
        <v>0.5903857256738857</v>
      </c>
      <c r="I57" s="159">
        <v>0.58198452969409331</v>
      </c>
      <c r="J57" s="159">
        <v>0.55421529645952006</v>
      </c>
      <c r="K57" s="159">
        <v>0.41253557231366522</v>
      </c>
      <c r="L57" s="159">
        <v>0.43317761234428687</v>
      </c>
      <c r="M57" s="159">
        <v>0.45799533172595802</v>
      </c>
      <c r="N57" s="159">
        <v>0.43868198850239276</v>
      </c>
      <c r="O57" s="159">
        <v>0.38012708063604156</v>
      </c>
      <c r="P57" s="159">
        <v>0.36377443231154177</v>
      </c>
      <c r="Q57" s="159">
        <v>0.408740848118408</v>
      </c>
    </row>
    <row r="58" spans="1:17" x14ac:dyDescent="0.25">
      <c r="A58" s="129" t="s">
        <v>79</v>
      </c>
      <c r="B58" s="158">
        <v>1.4087212123192479</v>
      </c>
      <c r="C58" s="158">
        <v>1.4113552836286338</v>
      </c>
      <c r="D58" s="158">
        <v>1.3280537504575733</v>
      </c>
      <c r="E58" s="158">
        <v>1.3865301146301348</v>
      </c>
      <c r="F58" s="158">
        <v>1.3695089713662509</v>
      </c>
      <c r="G58" s="158">
        <v>1.2519250836034246</v>
      </c>
      <c r="H58" s="158">
        <v>1.3463254507109179</v>
      </c>
      <c r="I58" s="158">
        <v>1.3271672233484684</v>
      </c>
      <c r="J58" s="158">
        <v>1.263841800959979</v>
      </c>
      <c r="K58" s="158">
        <v>0.9407529961797797</v>
      </c>
      <c r="L58" s="158">
        <v>0.98782544837380604</v>
      </c>
      <c r="M58" s="158">
        <v>1.0444201893696305</v>
      </c>
      <c r="N58" s="158">
        <v>1.0003777195241388</v>
      </c>
      <c r="O58" s="158">
        <v>0.86684813150010875</v>
      </c>
      <c r="P58" s="158">
        <v>0.82955727965800274</v>
      </c>
      <c r="Q58" s="158">
        <v>0.93209944386587185</v>
      </c>
    </row>
    <row r="59" spans="1:17" x14ac:dyDescent="0.25">
      <c r="A59" s="92" t="s">
        <v>125</v>
      </c>
      <c r="B59" s="91">
        <v>0.23018332295995</v>
      </c>
      <c r="C59" s="91">
        <v>0.23061372698993515</v>
      </c>
      <c r="D59" s="91">
        <v>0.21700235836334586</v>
      </c>
      <c r="E59" s="91">
        <v>0</v>
      </c>
      <c r="F59" s="91">
        <v>0</v>
      </c>
      <c r="G59" s="91">
        <v>0.20456302731916509</v>
      </c>
      <c r="H59" s="91">
        <v>0.21998793183499021</v>
      </c>
      <c r="I59" s="91">
        <v>0.21685750091810876</v>
      </c>
      <c r="J59" s="91">
        <v>0.20651020435882225</v>
      </c>
      <c r="K59" s="91">
        <v>0.15371788885657575</v>
      </c>
      <c r="L59" s="91">
        <v>0.16140946996654976</v>
      </c>
      <c r="M59" s="91">
        <v>0.17065698141917374</v>
      </c>
      <c r="N59" s="91">
        <v>0.16346049571870772</v>
      </c>
      <c r="O59" s="91">
        <v>0.14164192436757306</v>
      </c>
      <c r="P59" s="91">
        <v>0.13554864479035186</v>
      </c>
      <c r="Q59" s="91">
        <v>0.15230390899341764</v>
      </c>
    </row>
    <row r="60" spans="1:17" x14ac:dyDescent="0.25">
      <c r="A60" s="92" t="s">
        <v>26</v>
      </c>
      <c r="B60" s="91">
        <v>0.38305423448988929</v>
      </c>
      <c r="C60" s="91">
        <v>0.38377048136697528</v>
      </c>
      <c r="D60" s="91">
        <v>0.36111943817856396</v>
      </c>
      <c r="E60" s="91">
        <v>0.35485074271546002</v>
      </c>
      <c r="F60" s="91">
        <v>0.35049456951350494</v>
      </c>
      <c r="G60" s="91">
        <v>0.34041881413064329</v>
      </c>
      <c r="H60" s="91">
        <v>0.36608781097806969</v>
      </c>
      <c r="I60" s="91">
        <v>0.3608783770231252</v>
      </c>
      <c r="J60" s="91">
        <v>0.34365916360840271</v>
      </c>
      <c r="K60" s="91">
        <v>0.25580605704264048</v>
      </c>
      <c r="L60" s="91">
        <v>0.26860582322991822</v>
      </c>
      <c r="M60" s="91">
        <v>0.2839948547847268</v>
      </c>
      <c r="N60" s="91">
        <v>0.27201899013232067</v>
      </c>
      <c r="O60" s="91">
        <v>0.23571012101400465</v>
      </c>
      <c r="P60" s="91">
        <v>0.22557013122685807</v>
      </c>
      <c r="Q60" s="91">
        <v>0.25345301527097253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0.79548365486940853</v>
      </c>
      <c r="C62" s="157">
        <v>0.79697107527172328</v>
      </c>
      <c r="D62" s="157">
        <v>0.74993195391566347</v>
      </c>
      <c r="E62" s="157">
        <v>1.0316793719146746</v>
      </c>
      <c r="F62" s="157">
        <v>1.0190144018527461</v>
      </c>
      <c r="G62" s="157">
        <v>0.70694324215361626</v>
      </c>
      <c r="H62" s="157">
        <v>0.76024970789785806</v>
      </c>
      <c r="I62" s="157">
        <v>0.74943134540723455</v>
      </c>
      <c r="J62" s="157">
        <v>0.71367243299275418</v>
      </c>
      <c r="K62" s="157">
        <v>0.53122905028056344</v>
      </c>
      <c r="L62" s="157">
        <v>0.55781015517733812</v>
      </c>
      <c r="M62" s="157">
        <v>0.58976835316573006</v>
      </c>
      <c r="N62" s="157">
        <v>0.56489823367311054</v>
      </c>
      <c r="O62" s="157">
        <v>0.48949608611853102</v>
      </c>
      <c r="P62" s="157">
        <v>0.46843850364079281</v>
      </c>
      <c r="Q62" s="157">
        <v>0.52634251960148171</v>
      </c>
    </row>
    <row r="63" spans="1:17" x14ac:dyDescent="0.25">
      <c r="A63" s="156" t="s">
        <v>115</v>
      </c>
      <c r="B63" s="155">
        <v>82.73647842637169</v>
      </c>
      <c r="C63" s="155">
        <v>85.964970898947854</v>
      </c>
      <c r="D63" s="155">
        <v>77.605757720557477</v>
      </c>
      <c r="E63" s="155">
        <v>74.685303222879213</v>
      </c>
      <c r="F63" s="155">
        <v>76.029335409642187</v>
      </c>
      <c r="G63" s="155">
        <v>71.535655922196582</v>
      </c>
      <c r="H63" s="155">
        <v>75.554296249307413</v>
      </c>
      <c r="I63" s="155">
        <v>75.184834623067587</v>
      </c>
      <c r="J63" s="155">
        <v>65.600700089778627</v>
      </c>
      <c r="K63" s="155">
        <v>48.813612023797681</v>
      </c>
      <c r="L63" s="155">
        <v>51.288783719177303</v>
      </c>
      <c r="M63" s="155">
        <v>55.810043215207926</v>
      </c>
      <c r="N63" s="155">
        <v>53.851046212758135</v>
      </c>
      <c r="O63" s="155">
        <v>52.086400954806876</v>
      </c>
      <c r="P63" s="155">
        <v>46.664849839919484</v>
      </c>
      <c r="Q63" s="155">
        <v>48.419105199695188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31.852199557500661</v>
      </c>
      <c r="C66" s="153">
        <v>19.177488267958626</v>
      </c>
      <c r="D66" s="153">
        <v>31.656351744115515</v>
      </c>
      <c r="E66" s="153">
        <v>37.624747698384837</v>
      </c>
      <c r="F66" s="153">
        <v>27.79638421473031</v>
      </c>
      <c r="G66" s="153">
        <v>36.559215686998087</v>
      </c>
      <c r="H66" s="153">
        <v>45.014209825556058</v>
      </c>
      <c r="I66" s="153">
        <v>41.450138415990011</v>
      </c>
      <c r="J66" s="153">
        <v>64.315871858715838</v>
      </c>
      <c r="K66" s="153">
        <v>47.944204364181417</v>
      </c>
      <c r="L66" s="153">
        <v>50.207777815237648</v>
      </c>
      <c r="M66" s="153">
        <v>46.526939585787339</v>
      </c>
      <c r="N66" s="153">
        <v>42.930683537050285</v>
      </c>
      <c r="O66" s="153">
        <v>14.73217670883999</v>
      </c>
      <c r="P66" s="153">
        <v>27.276228114627486</v>
      </c>
      <c r="Q66" s="153">
        <v>47.277372859696897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50.884278868871036</v>
      </c>
      <c r="C68" s="153">
        <v>66.787482630989231</v>
      </c>
      <c r="D68" s="153">
        <v>45.949405976441959</v>
      </c>
      <c r="E68" s="153">
        <v>37.060555524494383</v>
      </c>
      <c r="F68" s="153">
        <v>48.232951194911877</v>
      </c>
      <c r="G68" s="153">
        <v>34.976440235198503</v>
      </c>
      <c r="H68" s="153">
        <v>30.540086423751351</v>
      </c>
      <c r="I68" s="153">
        <v>33.734696207077569</v>
      </c>
      <c r="J68" s="153">
        <v>1.2848282310627894</v>
      </c>
      <c r="K68" s="153">
        <v>0.86940765961626698</v>
      </c>
      <c r="L68" s="153">
        <v>1.0810059039396585</v>
      </c>
      <c r="M68" s="153">
        <v>9.2831036294205909</v>
      </c>
      <c r="N68" s="153">
        <v>10.920362675707853</v>
      </c>
      <c r="O68" s="153">
        <v>37.354224245966883</v>
      </c>
      <c r="P68" s="153">
        <v>19.388621725291994</v>
      </c>
      <c r="Q68" s="153">
        <v>1.1417323399982893</v>
      </c>
    </row>
    <row r="69" spans="1:17" x14ac:dyDescent="0.25">
      <c r="A69" s="156" t="s">
        <v>114</v>
      </c>
      <c r="B69" s="155">
        <v>315.3019092924003</v>
      </c>
      <c r="C69" s="155">
        <v>315.89147073706272</v>
      </c>
      <c r="D69" s="155">
        <v>297.24680760135408</v>
      </c>
      <c r="E69" s="155">
        <v>292.08688122455419</v>
      </c>
      <c r="F69" s="155">
        <v>288.50120169378511</v>
      </c>
      <c r="G69" s="155">
        <v>280.20758521931884</v>
      </c>
      <c r="H69" s="155">
        <v>301.3364045531975</v>
      </c>
      <c r="I69" s="155">
        <v>297.04838389076059</v>
      </c>
      <c r="J69" s="155">
        <v>282.87480120368917</v>
      </c>
      <c r="K69" s="155">
        <v>210.56062283586147</v>
      </c>
      <c r="L69" s="155">
        <v>221.09644349509361</v>
      </c>
      <c r="M69" s="155">
        <v>233.76355586327762</v>
      </c>
      <c r="N69" s="155">
        <v>223.90590999921477</v>
      </c>
      <c r="O69" s="155">
        <v>194.01913489934287</v>
      </c>
      <c r="P69" s="155">
        <v>185.67264541502644</v>
      </c>
      <c r="Q69" s="155">
        <v>208.62377291632009</v>
      </c>
    </row>
    <row r="70" spans="1:17" x14ac:dyDescent="0.25">
      <c r="A70" s="156" t="s">
        <v>113</v>
      </c>
      <c r="B70" s="155">
        <v>96.293745807322054</v>
      </c>
      <c r="C70" s="155">
        <v>94.342464992610843</v>
      </c>
      <c r="D70" s="155">
        <v>90.172827357277043</v>
      </c>
      <c r="E70" s="155">
        <v>89.95445756033314</v>
      </c>
      <c r="F70" s="155">
        <v>89.012644091225198</v>
      </c>
      <c r="G70" s="155">
        <v>86.474743879356936</v>
      </c>
      <c r="H70" s="155">
        <v>92.679016311885334</v>
      </c>
      <c r="I70" s="155">
        <v>91.276092132008841</v>
      </c>
      <c r="J70" s="155">
        <v>87.063141638527682</v>
      </c>
      <c r="K70" s="155">
        <v>64.869782273669557</v>
      </c>
      <c r="L70" s="155">
        <v>68.16693095092819</v>
      </c>
      <c r="M70" s="155">
        <v>71.649856229366407</v>
      </c>
      <c r="N70" s="155">
        <v>68.923493238911192</v>
      </c>
      <c r="O70" s="155">
        <v>59.754688226932714</v>
      </c>
      <c r="P70" s="155">
        <v>57.116715742810072</v>
      </c>
      <c r="Q70" s="155">
        <v>64.205169511227396</v>
      </c>
    </row>
    <row r="71" spans="1:17" x14ac:dyDescent="0.25">
      <c r="A71" s="152" t="s">
        <v>123</v>
      </c>
      <c r="B71" s="151">
        <v>52.809659595875317</v>
      </c>
      <c r="C71" s="151">
        <v>57.775587325696591</v>
      </c>
      <c r="D71" s="151">
        <v>51.742184496334168</v>
      </c>
      <c r="E71" s="151">
        <v>48.015439521009846</v>
      </c>
      <c r="F71" s="151">
        <v>47.236774856232685</v>
      </c>
      <c r="G71" s="151">
        <v>45.773910683216769</v>
      </c>
      <c r="H71" s="151">
        <v>49.778340898829022</v>
      </c>
      <c r="I71" s="151">
        <v>49.232454617853968</v>
      </c>
      <c r="J71" s="151">
        <v>46.668476964141995</v>
      </c>
      <c r="K71" s="151">
        <v>34.678976087030918</v>
      </c>
      <c r="L71" s="151">
        <v>36.280644873244107</v>
      </c>
      <c r="M71" s="151">
        <v>38.869592708147408</v>
      </c>
      <c r="N71" s="151">
        <v>36.908404120743185</v>
      </c>
      <c r="O71" s="151">
        <v>31.902125270535482</v>
      </c>
      <c r="P71" s="151">
        <v>30.697079222779717</v>
      </c>
      <c r="Q71" s="151">
        <v>34.422182969028626</v>
      </c>
    </row>
    <row r="72" spans="1:17" x14ac:dyDescent="0.25">
      <c r="A72" s="154" t="s">
        <v>30</v>
      </c>
      <c r="B72" s="153">
        <v>0</v>
      </c>
      <c r="C72" s="153">
        <v>6.1218534728576453</v>
      </c>
      <c r="D72" s="153">
        <v>3.8496583689274293</v>
      </c>
      <c r="E72" s="153">
        <v>0.77120318714540925</v>
      </c>
      <c r="F72" s="153">
        <v>0.76388328661800675</v>
      </c>
      <c r="G72" s="153">
        <v>0.24307755069790471</v>
      </c>
      <c r="H72" s="153">
        <v>0.58643716711657656</v>
      </c>
      <c r="I72" s="153">
        <v>0.75179534046421104</v>
      </c>
      <c r="J72" s="153">
        <v>0.61848417584555904</v>
      </c>
      <c r="K72" s="153">
        <v>0.70589956628879857</v>
      </c>
      <c r="L72" s="153">
        <v>0.4735098322882173</v>
      </c>
      <c r="M72" s="153">
        <v>0.51609062194162059</v>
      </c>
      <c r="N72" s="153">
        <v>0.6165153394834314</v>
      </c>
      <c r="O72" s="153">
        <v>0.38784302104399576</v>
      </c>
      <c r="P72" s="153">
        <v>0.53216614365950754</v>
      </c>
      <c r="Q72" s="153">
        <v>0.43511845154860451</v>
      </c>
    </row>
    <row r="73" spans="1:17" x14ac:dyDescent="0.25">
      <c r="A73" s="154" t="s">
        <v>125</v>
      </c>
      <c r="B73" s="153">
        <v>1.5529349110515585</v>
      </c>
      <c r="C73" s="153">
        <v>7.903368084969804</v>
      </c>
      <c r="D73" s="153">
        <v>3.7707196191094812</v>
      </c>
      <c r="E73" s="153">
        <v>0</v>
      </c>
      <c r="F73" s="153">
        <v>0</v>
      </c>
      <c r="G73" s="153">
        <v>0.25384805586027742</v>
      </c>
      <c r="H73" s="153">
        <v>0.99960767479043267</v>
      </c>
      <c r="I73" s="153">
        <v>1.1435049074894992</v>
      </c>
      <c r="J73" s="153">
        <v>0.91389380060224201</v>
      </c>
      <c r="K73" s="153">
        <v>0.38780138454753144</v>
      </c>
      <c r="L73" s="153">
        <v>0.3357506608866761</v>
      </c>
      <c r="M73" s="153">
        <v>0.44551803998366329</v>
      </c>
      <c r="N73" s="153">
        <v>0.38340004049126231</v>
      </c>
      <c r="O73" s="153">
        <v>0.27123752719495842</v>
      </c>
      <c r="P73" s="153">
        <v>0.60407049443550154</v>
      </c>
      <c r="Q73" s="153">
        <v>0.69238340663427256</v>
      </c>
    </row>
    <row r="74" spans="1:17" x14ac:dyDescent="0.25">
      <c r="A74" s="154" t="s">
        <v>29</v>
      </c>
      <c r="B74" s="153">
        <v>2.8835547062169997</v>
      </c>
      <c r="C74" s="153">
        <v>3.072132807717149</v>
      </c>
      <c r="D74" s="153">
        <v>1.3702580346822291</v>
      </c>
      <c r="E74" s="153">
        <v>0.58985250969658753</v>
      </c>
      <c r="F74" s="153">
        <v>0</v>
      </c>
      <c r="G74" s="153">
        <v>0</v>
      </c>
      <c r="H74" s="153">
        <v>0.46813200615433953</v>
      </c>
      <c r="I74" s="153">
        <v>0.56638829925968759</v>
      </c>
      <c r="J74" s="153">
        <v>0.19970614224657782</v>
      </c>
      <c r="K74" s="153">
        <v>0</v>
      </c>
      <c r="L74" s="153">
        <v>0</v>
      </c>
      <c r="M74" s="153">
        <v>1.4421088857126159</v>
      </c>
      <c r="N74" s="153">
        <v>0.29381949688053532</v>
      </c>
      <c r="O74" s="153">
        <v>0.2589105340292564</v>
      </c>
      <c r="P74" s="153">
        <v>0.17074428660861318</v>
      </c>
      <c r="Q74" s="153">
        <v>0.16307835689182598</v>
      </c>
    </row>
    <row r="75" spans="1:17" x14ac:dyDescent="0.25">
      <c r="A75" s="154" t="s">
        <v>26</v>
      </c>
      <c r="B75" s="153">
        <v>48.373169978606761</v>
      </c>
      <c r="C75" s="153">
        <v>40.678232960151988</v>
      </c>
      <c r="D75" s="153">
        <v>42.751548473615031</v>
      </c>
      <c r="E75" s="153">
        <v>46.654383824167851</v>
      </c>
      <c r="F75" s="153">
        <v>46.472891569614681</v>
      </c>
      <c r="G75" s="153">
        <v>45.27698507665859</v>
      </c>
      <c r="H75" s="153">
        <v>47.724164050767676</v>
      </c>
      <c r="I75" s="153">
        <v>46.770766070640569</v>
      </c>
      <c r="J75" s="153">
        <v>44.936392845447614</v>
      </c>
      <c r="K75" s="153">
        <v>33.585275136194589</v>
      </c>
      <c r="L75" s="153">
        <v>35.47138438006921</v>
      </c>
      <c r="M75" s="153">
        <v>36.465875160509512</v>
      </c>
      <c r="N75" s="153">
        <v>35.614669243887953</v>
      </c>
      <c r="O75" s="153">
        <v>30.984134188267273</v>
      </c>
      <c r="P75" s="153">
        <v>29.390098298076094</v>
      </c>
      <c r="Q75" s="153">
        <v>33.131602753953921</v>
      </c>
    </row>
    <row r="76" spans="1:17" x14ac:dyDescent="0.25">
      <c r="A76" s="152" t="s">
        <v>122</v>
      </c>
      <c r="B76" s="151">
        <v>43.484086211446737</v>
      </c>
      <c r="C76" s="151">
        <v>36.566877666914259</v>
      </c>
      <c r="D76" s="151">
        <v>38.430642860942868</v>
      </c>
      <c r="E76" s="151">
        <v>41.939018039323287</v>
      </c>
      <c r="F76" s="151">
        <v>41.775869234992513</v>
      </c>
      <c r="G76" s="151">
        <v>40.700833196140167</v>
      </c>
      <c r="H76" s="151">
        <v>42.900675413056319</v>
      </c>
      <c r="I76" s="151">
        <v>42.043637514154874</v>
      </c>
      <c r="J76" s="151">
        <v>40.394664674385687</v>
      </c>
      <c r="K76" s="151">
        <v>30.190806186638635</v>
      </c>
      <c r="L76" s="151">
        <v>31.886286077684076</v>
      </c>
      <c r="M76" s="151">
        <v>32.780263521219005</v>
      </c>
      <c r="N76" s="151">
        <v>32.015089118168007</v>
      </c>
      <c r="O76" s="151">
        <v>27.852562956397229</v>
      </c>
      <c r="P76" s="151">
        <v>26.419636520030355</v>
      </c>
      <c r="Q76" s="151">
        <v>29.782986542198771</v>
      </c>
    </row>
    <row r="77" spans="1:17" x14ac:dyDescent="0.25">
      <c r="A77" s="156" t="s">
        <v>112</v>
      </c>
      <c r="B77" s="155">
        <v>57.686613447687137</v>
      </c>
      <c r="C77" s="155">
        <v>56.772316613660877</v>
      </c>
      <c r="D77" s="155">
        <v>53.891278755680062</v>
      </c>
      <c r="E77" s="155">
        <v>53.613188427079926</v>
      </c>
      <c r="F77" s="155">
        <v>52.995856344574705</v>
      </c>
      <c r="G77" s="155">
        <v>51.496838832247846</v>
      </c>
      <c r="H77" s="155">
        <v>55.096242567955493</v>
      </c>
      <c r="I77" s="155">
        <v>54.36870738212469</v>
      </c>
      <c r="J77" s="155">
        <v>50.492051135618894</v>
      </c>
      <c r="K77" s="155">
        <v>37.267152584862906</v>
      </c>
      <c r="L77" s="155">
        <v>39.693746460174395</v>
      </c>
      <c r="M77" s="155">
        <v>42.770940140433687</v>
      </c>
      <c r="N77" s="155">
        <v>41.041999370763001</v>
      </c>
      <c r="O77" s="155">
        <v>35.661912287282497</v>
      </c>
      <c r="P77" s="155">
        <v>34.047021269485541</v>
      </c>
      <c r="Q77" s="155">
        <v>38.022764351267682</v>
      </c>
    </row>
    <row r="78" spans="1:17" x14ac:dyDescent="0.25">
      <c r="A78" s="152" t="s">
        <v>121</v>
      </c>
      <c r="B78" s="151">
        <v>6.7077720031289445</v>
      </c>
      <c r="C78" s="151">
        <v>10.732045182766285</v>
      </c>
      <c r="D78" s="151">
        <v>8.3502992104463729</v>
      </c>
      <c r="E78" s="151">
        <v>6.0420566941606868</v>
      </c>
      <c r="F78" s="151">
        <v>5.995153518777073</v>
      </c>
      <c r="G78" s="151">
        <v>5.7636854918587623</v>
      </c>
      <c r="H78" s="151">
        <v>6.5178726198846055</v>
      </c>
      <c r="I78" s="151">
        <v>6.5394933746206716</v>
      </c>
      <c r="J78" s="151">
        <v>11.353140443566872</v>
      </c>
      <c r="K78" s="151">
        <v>9.7803531710050393</v>
      </c>
      <c r="L78" s="151">
        <v>7.5945176435197519</v>
      </c>
      <c r="M78" s="151">
        <v>4.96699058422774</v>
      </c>
      <c r="N78" s="151">
        <v>4.7892875658184124</v>
      </c>
      <c r="O78" s="151">
        <v>4.0898944355569826</v>
      </c>
      <c r="P78" s="151">
        <v>4.0755378955249348</v>
      </c>
      <c r="Q78" s="151">
        <v>5.3323233661116101</v>
      </c>
    </row>
    <row r="79" spans="1:17" x14ac:dyDescent="0.25">
      <c r="A79" s="154" t="s">
        <v>30</v>
      </c>
      <c r="B79" s="153">
        <v>0</v>
      </c>
      <c r="C79" s="153">
        <v>2.4073115010151787</v>
      </c>
      <c r="D79" s="153">
        <v>1.5181294431903545</v>
      </c>
      <c r="E79" s="153">
        <v>0.30309678284663089</v>
      </c>
      <c r="F79" s="153">
        <v>0.30155704894146296</v>
      </c>
      <c r="G79" s="153">
        <v>9.6300774847167245E-2</v>
      </c>
      <c r="H79" s="153">
        <v>0.2317278996567611</v>
      </c>
      <c r="I79" s="153">
        <v>0.29744220626911955</v>
      </c>
      <c r="J79" s="153">
        <v>0.24448379716911617</v>
      </c>
      <c r="K79" s="153">
        <v>0.27873795722154199</v>
      </c>
      <c r="L79" s="153">
        <v>0.18667002958424528</v>
      </c>
      <c r="M79" s="153">
        <v>0.20376701969677488</v>
      </c>
      <c r="N79" s="153">
        <v>0.24373663421683531</v>
      </c>
      <c r="O79" s="153">
        <v>0.15357146863318608</v>
      </c>
      <c r="P79" s="153">
        <v>0.21071239364648844</v>
      </c>
      <c r="Q79" s="153">
        <v>0.17221228751635903</v>
      </c>
    </row>
    <row r="80" spans="1:17" x14ac:dyDescent="0.25">
      <c r="A80" s="154" t="s">
        <v>125</v>
      </c>
      <c r="B80" s="153">
        <v>0.60674485446239179</v>
      </c>
      <c r="C80" s="153">
        <v>3.1078608744980234</v>
      </c>
      <c r="D80" s="153">
        <v>1.4869996054690267</v>
      </c>
      <c r="E80" s="153">
        <v>0</v>
      </c>
      <c r="F80" s="153">
        <v>0</v>
      </c>
      <c r="G80" s="153">
        <v>0.10056775873627567</v>
      </c>
      <c r="H80" s="153">
        <v>0.39499029043280087</v>
      </c>
      <c r="I80" s="153">
        <v>0.45241916816513422</v>
      </c>
      <c r="J80" s="153">
        <v>0.36125779010447001</v>
      </c>
      <c r="K80" s="153">
        <v>0.1531308006105794</v>
      </c>
      <c r="L80" s="153">
        <v>0.13236174103877257</v>
      </c>
      <c r="M80" s="153">
        <v>0.17590298945383445</v>
      </c>
      <c r="N80" s="153">
        <v>0.15157552366213264</v>
      </c>
      <c r="O80" s="153">
        <v>0.10740001273617955</v>
      </c>
      <c r="P80" s="153">
        <v>0.23918308470063515</v>
      </c>
      <c r="Q80" s="153">
        <v>0.27403326581644216</v>
      </c>
    </row>
    <row r="81" spans="1:17" x14ac:dyDescent="0.25">
      <c r="A81" s="154" t="s">
        <v>26</v>
      </c>
      <c r="B81" s="153">
        <v>6.101027148666553</v>
      </c>
      <c r="C81" s="153">
        <v>5.2168728072530817</v>
      </c>
      <c r="D81" s="153">
        <v>5.3451701617869913</v>
      </c>
      <c r="E81" s="153">
        <v>5.7389599113140557</v>
      </c>
      <c r="F81" s="153">
        <v>5.6935964698356099</v>
      </c>
      <c r="G81" s="153">
        <v>5.5668169582753197</v>
      </c>
      <c r="H81" s="153">
        <v>5.8911544297950433</v>
      </c>
      <c r="I81" s="153">
        <v>5.7896320001864181</v>
      </c>
      <c r="J81" s="153">
        <v>10.747398856293286</v>
      </c>
      <c r="K81" s="153">
        <v>9.3484844131729172</v>
      </c>
      <c r="L81" s="153">
        <v>7.2754858728967342</v>
      </c>
      <c r="M81" s="153">
        <v>4.5873205750771309</v>
      </c>
      <c r="N81" s="153">
        <v>4.3939754079394442</v>
      </c>
      <c r="O81" s="153">
        <v>3.8289229541876169</v>
      </c>
      <c r="P81" s="153">
        <v>3.625642417177811</v>
      </c>
      <c r="Q81" s="153">
        <v>4.8860778127788089</v>
      </c>
    </row>
    <row r="82" spans="1:17" x14ac:dyDescent="0.25">
      <c r="A82" s="152" t="s">
        <v>120</v>
      </c>
      <c r="B82" s="151">
        <v>16.73299622186428</v>
      </c>
      <c r="C82" s="151">
        <v>16.757297539733159</v>
      </c>
      <c r="D82" s="151">
        <v>15.537856204022749</v>
      </c>
      <c r="E82" s="151">
        <v>15.116323958591487</v>
      </c>
      <c r="F82" s="151">
        <v>14.802433134313514</v>
      </c>
      <c r="G82" s="151">
        <v>14.251843645314858</v>
      </c>
      <c r="H82" s="151">
        <v>15.262875931298908</v>
      </c>
      <c r="I82" s="151">
        <v>15.087846834035997</v>
      </c>
      <c r="J82" s="151">
        <v>14.348064896193385</v>
      </c>
      <c r="K82" s="151">
        <v>10.707486490099944</v>
      </c>
      <c r="L82" s="151">
        <v>11.201312625187228</v>
      </c>
      <c r="M82" s="151">
        <v>11.861860786804241</v>
      </c>
      <c r="N82" s="151">
        <v>11.404023291080151</v>
      </c>
      <c r="O82" s="151">
        <v>9.9187983866645144</v>
      </c>
      <c r="P82" s="151">
        <v>9.4678503940584999</v>
      </c>
      <c r="Q82" s="151">
        <v>10.597162720967084</v>
      </c>
    </row>
    <row r="83" spans="1:17" x14ac:dyDescent="0.25">
      <c r="A83" s="150" t="s">
        <v>33</v>
      </c>
      <c r="B83" s="87">
        <v>6.4861549528728686</v>
      </c>
      <c r="C83" s="87">
        <v>10.166570206578047</v>
      </c>
      <c r="D83" s="87">
        <v>8.9220746648793892</v>
      </c>
      <c r="E83" s="87">
        <v>9.2770303286585527</v>
      </c>
      <c r="F83" s="87">
        <v>9.3510151121883922</v>
      </c>
      <c r="G83" s="87">
        <v>7.8647643566676493</v>
      </c>
      <c r="H83" s="87">
        <v>5.6911306037674745</v>
      </c>
      <c r="I83" s="87">
        <v>7.9692834111250743</v>
      </c>
      <c r="J83" s="87">
        <v>7.0307218997785093</v>
      </c>
      <c r="K83" s="87">
        <v>2.4953646066824979</v>
      </c>
      <c r="L83" s="87">
        <v>3.0954967657508736</v>
      </c>
      <c r="M83" s="87">
        <v>4.0416406513037471</v>
      </c>
      <c r="N83" s="87">
        <v>3.1829309581813137</v>
      </c>
      <c r="O83" s="87">
        <v>2.5254910341354999</v>
      </c>
      <c r="P83" s="87">
        <v>3.2183263728907767</v>
      </c>
      <c r="Q83" s="87">
        <v>5.4046017677310045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</v>
      </c>
      <c r="C85" s="87">
        <v>0.617984453047278</v>
      </c>
      <c r="D85" s="87">
        <v>0.33942176046744255</v>
      </c>
      <c r="E85" s="87">
        <v>7.1060036259968942E-2</v>
      </c>
      <c r="F85" s="87">
        <v>6.8929687157317759E-2</v>
      </c>
      <c r="G85" s="87">
        <v>1.6520166348825235E-2</v>
      </c>
      <c r="H85" s="87">
        <v>2.5673392124147265E-2</v>
      </c>
      <c r="I85" s="87">
        <v>4.7353921786171059E-2</v>
      </c>
      <c r="J85" s="87">
        <v>3.8145839755227735E-2</v>
      </c>
      <c r="K85" s="87">
        <v>3.0266100227999974E-2</v>
      </c>
      <c r="L85" s="87">
        <v>1.582545249655912E-2</v>
      </c>
      <c r="M85" s="87">
        <v>2.3228897280723478E-2</v>
      </c>
      <c r="N85" s="87">
        <v>2.4884743782915018E-2</v>
      </c>
      <c r="O85" s="87">
        <v>1.7117456013173604E-2</v>
      </c>
      <c r="P85" s="87">
        <v>2.4999648817810423E-2</v>
      </c>
      <c r="Q85" s="87">
        <v>2.2021472385651171E-2</v>
      </c>
    </row>
    <row r="86" spans="1:17" x14ac:dyDescent="0.25">
      <c r="A86" s="150" t="s">
        <v>125</v>
      </c>
      <c r="B86" s="87">
        <v>0.1042448275042681</v>
      </c>
      <c r="C86" s="87">
        <v>0.82540365624857381</v>
      </c>
      <c r="D86" s="87">
        <v>0.3489672488691995</v>
      </c>
      <c r="E86" s="87">
        <v>0</v>
      </c>
      <c r="F86" s="87">
        <v>0</v>
      </c>
      <c r="G86" s="87">
        <v>2.4954627980286147E-2</v>
      </c>
      <c r="H86" s="87">
        <v>4.970603853725486E-2</v>
      </c>
      <c r="I86" s="87">
        <v>8.0645547391994199E-2</v>
      </c>
      <c r="J86" s="87">
        <v>6.4200864928685167E-2</v>
      </c>
      <c r="K86" s="87">
        <v>2.0443938051955584E-2</v>
      </c>
      <c r="L86" s="87">
        <v>1.4299016669835933E-2</v>
      </c>
      <c r="M86" s="87">
        <v>2.451281359684275E-2</v>
      </c>
      <c r="N86" s="87">
        <v>1.9272655115323618E-2</v>
      </c>
      <c r="O86" s="87">
        <v>1.5514037366952591E-2</v>
      </c>
      <c r="P86" s="87">
        <v>3.2293848740138846E-2</v>
      </c>
      <c r="Q86" s="87">
        <v>3.979509911438997E-2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6.9864617633221835</v>
      </c>
      <c r="C88" s="87">
        <v>0</v>
      </c>
      <c r="D88" s="87">
        <v>1.9085687004745551</v>
      </c>
      <c r="E88" s="87">
        <v>1.3933520039209555</v>
      </c>
      <c r="F88" s="87">
        <v>0.91217395028790782</v>
      </c>
      <c r="G88" s="87">
        <v>0.68761531316617164</v>
      </c>
      <c r="H88" s="87">
        <v>2.2832285688081249</v>
      </c>
      <c r="I88" s="87">
        <v>0.18457288488651338</v>
      </c>
      <c r="J88" s="87">
        <v>0.4020038857720924</v>
      </c>
      <c r="K88" s="87">
        <v>0.3975190215176726</v>
      </c>
      <c r="L88" s="87">
        <v>0.26298154311764493</v>
      </c>
      <c r="M88" s="87">
        <v>0.38331061049164838</v>
      </c>
      <c r="N88" s="87">
        <v>0.3912539254685774</v>
      </c>
      <c r="O88" s="87">
        <v>0.26042869696743087</v>
      </c>
      <c r="P88" s="87">
        <v>0.59694051356388145</v>
      </c>
      <c r="Q88" s="87">
        <v>0.57148322994938694</v>
      </c>
    </row>
    <row r="89" spans="1:17" x14ac:dyDescent="0.25">
      <c r="A89" s="150" t="s">
        <v>26</v>
      </c>
      <c r="B89" s="87">
        <v>3.1561346781649608</v>
      </c>
      <c r="C89" s="87">
        <v>5.1473392238592623</v>
      </c>
      <c r="D89" s="87">
        <v>4.0188238293321641</v>
      </c>
      <c r="E89" s="87">
        <v>4.3748815897520101</v>
      </c>
      <c r="F89" s="87">
        <v>4.4703143846798952</v>
      </c>
      <c r="G89" s="87">
        <v>4.1293867420908672</v>
      </c>
      <c r="H89" s="87">
        <v>2.8825044160115327</v>
      </c>
      <c r="I89" s="87">
        <v>3.9719731606295325</v>
      </c>
      <c r="J89" s="87">
        <v>3.3969716646553674</v>
      </c>
      <c r="K89" s="87">
        <v>2.2183129808108486</v>
      </c>
      <c r="L89" s="87">
        <v>1.9265778220642644</v>
      </c>
      <c r="M89" s="87">
        <v>2.4562950026611916</v>
      </c>
      <c r="N89" s="87">
        <v>2.7299671552198506</v>
      </c>
      <c r="O89" s="87">
        <v>2.7924763345229109</v>
      </c>
      <c r="P89" s="87">
        <v>2.53153202694241</v>
      </c>
      <c r="Q89" s="87">
        <v>2.761699532482488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1.5286024390610586</v>
      </c>
      <c r="H91" s="87">
        <v>4.3306329120503735</v>
      </c>
      <c r="I91" s="87">
        <v>2.8340179082167127</v>
      </c>
      <c r="J91" s="87">
        <v>3.4160207413035026</v>
      </c>
      <c r="K91" s="87">
        <v>5.5455798428089693</v>
      </c>
      <c r="L91" s="87">
        <v>5.8861320250880507</v>
      </c>
      <c r="M91" s="87">
        <v>4.932872811470089</v>
      </c>
      <c r="N91" s="87">
        <v>5.0557138533121693</v>
      </c>
      <c r="O91" s="87">
        <v>4.3077708276585458</v>
      </c>
      <c r="P91" s="87">
        <v>3.063757983103482</v>
      </c>
      <c r="Q91" s="87">
        <v>1.7975616193041637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49" t="s">
        <v>119</v>
      </c>
      <c r="B93" s="148">
        <v>34.245845222693909</v>
      </c>
      <c r="C93" s="148">
        <v>29.282973891161433</v>
      </c>
      <c r="D93" s="148">
        <v>30.003123341210944</v>
      </c>
      <c r="E93" s="148">
        <v>32.454807774327755</v>
      </c>
      <c r="F93" s="148">
        <v>32.198269691484121</v>
      </c>
      <c r="G93" s="148">
        <v>31.481309695074227</v>
      </c>
      <c r="H93" s="148">
        <v>33.315494016771979</v>
      </c>
      <c r="I93" s="148">
        <v>32.741367173468021</v>
      </c>
      <c r="J93" s="148">
        <v>24.790845795858637</v>
      </c>
      <c r="K93" s="148">
        <v>16.779312923757921</v>
      </c>
      <c r="L93" s="148">
        <v>20.897916191467413</v>
      </c>
      <c r="M93" s="148">
        <v>25.942088769401707</v>
      </c>
      <c r="N93" s="148">
        <v>24.848688513864438</v>
      </c>
      <c r="O93" s="148">
        <v>21.653219465060999</v>
      </c>
      <c r="P93" s="148">
        <v>20.503632979902108</v>
      </c>
      <c r="Q93" s="148">
        <v>22.093278264188985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129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1</v>
      </c>
      <c r="C98" s="77">
        <f t="shared" si="0"/>
        <v>1</v>
      </c>
      <c r="D98" s="77">
        <f t="shared" si="0"/>
        <v>0.99999999999999989</v>
      </c>
      <c r="E98" s="77">
        <f t="shared" si="0"/>
        <v>1</v>
      </c>
      <c r="F98" s="77">
        <f t="shared" si="0"/>
        <v>0.99999999999999989</v>
      </c>
      <c r="G98" s="77">
        <f t="shared" si="0"/>
        <v>1</v>
      </c>
      <c r="H98" s="77">
        <f t="shared" si="0"/>
        <v>0.99999999999999989</v>
      </c>
      <c r="I98" s="77">
        <f t="shared" si="0"/>
        <v>1</v>
      </c>
      <c r="J98" s="77">
        <f t="shared" si="0"/>
        <v>0.99999999999999989</v>
      </c>
      <c r="K98" s="77">
        <f t="shared" si="0"/>
        <v>1</v>
      </c>
      <c r="L98" s="77">
        <f t="shared" si="0"/>
        <v>0.99999999999999989</v>
      </c>
      <c r="M98" s="77">
        <f t="shared" si="0"/>
        <v>1</v>
      </c>
      <c r="N98" s="77">
        <f t="shared" si="0"/>
        <v>1</v>
      </c>
      <c r="O98" s="77">
        <f t="shared" si="0"/>
        <v>1.0000000000000002</v>
      </c>
      <c r="P98" s="77">
        <f t="shared" si="0"/>
        <v>1</v>
      </c>
      <c r="Q98" s="77">
        <f t="shared" si="0"/>
        <v>1</v>
      </c>
    </row>
    <row r="99" spans="1:17" x14ac:dyDescent="0.25">
      <c r="A99" s="132" t="s">
        <v>83</v>
      </c>
      <c r="B99" s="146">
        <f t="shared" ref="B99:Q99" si="1">IF(B$6=0,0,B$6/B$5)</f>
        <v>1.2903423066992848E-3</v>
      </c>
      <c r="C99" s="146">
        <f t="shared" si="1"/>
        <v>1.2880715494429454E-3</v>
      </c>
      <c r="D99" s="146">
        <f t="shared" si="1"/>
        <v>1.292402443822696E-3</v>
      </c>
      <c r="E99" s="146">
        <f t="shared" si="1"/>
        <v>1.2928268022723535E-3</v>
      </c>
      <c r="F99" s="146">
        <f t="shared" si="1"/>
        <v>1.2896344134175647E-3</v>
      </c>
      <c r="G99" s="146">
        <f t="shared" si="1"/>
        <v>1.2955633351365754E-3</v>
      </c>
      <c r="H99" s="146">
        <f t="shared" si="1"/>
        <v>1.3000894000391272E-3</v>
      </c>
      <c r="I99" s="146">
        <f t="shared" si="1"/>
        <v>1.2989311646473308E-3</v>
      </c>
      <c r="J99" s="146">
        <f t="shared" si="1"/>
        <v>1.3104775483649433E-3</v>
      </c>
      <c r="K99" s="146">
        <f t="shared" si="1"/>
        <v>1.2974207165429592E-3</v>
      </c>
      <c r="L99" s="146">
        <f t="shared" si="1"/>
        <v>1.3065193232892429E-3</v>
      </c>
      <c r="M99" s="146">
        <f t="shared" si="1"/>
        <v>1.3014601164097492E-3</v>
      </c>
      <c r="N99" s="146">
        <f t="shared" si="1"/>
        <v>1.2945896567785689E-3</v>
      </c>
      <c r="O99" s="146">
        <f t="shared" si="1"/>
        <v>1.2757305962484017E-3</v>
      </c>
      <c r="P99" s="146">
        <f t="shared" si="1"/>
        <v>1.2907012457546848E-3</v>
      </c>
      <c r="Q99" s="146">
        <f t="shared" si="1"/>
        <v>1.3124659477704015E-3</v>
      </c>
    </row>
    <row r="100" spans="1:17" x14ac:dyDescent="0.25">
      <c r="A100" s="76" t="s">
        <v>82</v>
      </c>
      <c r="B100" s="145">
        <f t="shared" ref="B100:Q100" si="2">IF(B$7=0,0,B$7/B$5)</f>
        <v>1.7884455991443494E-4</v>
      </c>
      <c r="C100" s="145">
        <f t="shared" si="2"/>
        <v>1.7852982747477603E-4</v>
      </c>
      <c r="D100" s="145">
        <f t="shared" si="2"/>
        <v>1.7913009989501758E-4</v>
      </c>
      <c r="E100" s="145">
        <f t="shared" si="2"/>
        <v>1.7918891700097536E-4</v>
      </c>
      <c r="F100" s="145">
        <f t="shared" si="2"/>
        <v>1.7874644419601021E-4</v>
      </c>
      <c r="G100" s="145">
        <f t="shared" si="2"/>
        <v>1.7956820706474538E-4</v>
      </c>
      <c r="H100" s="145">
        <f t="shared" si="2"/>
        <v>1.8019553059078839E-4</v>
      </c>
      <c r="I100" s="145">
        <f t="shared" si="2"/>
        <v>1.8003499636832073E-4</v>
      </c>
      <c r="J100" s="145">
        <f t="shared" si="2"/>
        <v>1.8163535303636013E-4</v>
      </c>
      <c r="K100" s="145">
        <f t="shared" si="2"/>
        <v>1.7982564461328836E-4</v>
      </c>
      <c r="L100" s="145">
        <f t="shared" si="2"/>
        <v>1.8108673348166482E-4</v>
      </c>
      <c r="M100" s="145">
        <f t="shared" si="2"/>
        <v>1.8038551519006772E-4</v>
      </c>
      <c r="N100" s="145">
        <f t="shared" si="2"/>
        <v>1.7943325289287041E-4</v>
      </c>
      <c r="O100" s="145">
        <f t="shared" si="2"/>
        <v>1.768193415583306E-4</v>
      </c>
      <c r="P100" s="145">
        <f t="shared" si="2"/>
        <v>1.7889430973435931E-4</v>
      </c>
      <c r="Q100" s="145">
        <f t="shared" si="2"/>
        <v>1.8191094999598628E-4</v>
      </c>
    </row>
    <row r="101" spans="1:17" x14ac:dyDescent="0.25">
      <c r="A101" s="76" t="s">
        <v>81</v>
      </c>
      <c r="B101" s="145">
        <f t="shared" ref="B101:Q101" si="3">IF(B$8=0,0,B$8/B$5)</f>
        <v>2.4625606747194648E-2</v>
      </c>
      <c r="C101" s="145">
        <f t="shared" si="3"/>
        <v>2.4582270358917961E-2</v>
      </c>
      <c r="D101" s="145">
        <f t="shared" si="3"/>
        <v>2.4664923544282534E-2</v>
      </c>
      <c r="E101" s="145">
        <f t="shared" si="3"/>
        <v>2.4673022235805593E-2</v>
      </c>
      <c r="F101" s="145">
        <f t="shared" si="3"/>
        <v>2.4612096920008385E-2</v>
      </c>
      <c r="G101" s="145">
        <f t="shared" si="3"/>
        <v>2.4725247743576075E-2</v>
      </c>
      <c r="H101" s="145">
        <f t="shared" si="3"/>
        <v>2.4811625671218879E-2</v>
      </c>
      <c r="I101" s="145">
        <f t="shared" si="3"/>
        <v>2.4789521265952956E-2</v>
      </c>
      <c r="J101" s="145">
        <f t="shared" si="3"/>
        <v>2.5009878843400338E-2</v>
      </c>
      <c r="K101" s="145">
        <f t="shared" si="3"/>
        <v>2.4760695038340951E-2</v>
      </c>
      <c r="L101" s="145">
        <f t="shared" si="3"/>
        <v>2.4934337885295654E-2</v>
      </c>
      <c r="M101" s="145">
        <f t="shared" si="3"/>
        <v>2.4837785181086633E-2</v>
      </c>
      <c r="N101" s="145">
        <f t="shared" si="3"/>
        <v>2.4706665526889823E-2</v>
      </c>
      <c r="O101" s="145">
        <f t="shared" si="3"/>
        <v>2.4346748777802196E-2</v>
      </c>
      <c r="P101" s="145">
        <f t="shared" si="3"/>
        <v>2.4632456938790001E-2</v>
      </c>
      <c r="Q101" s="145">
        <f t="shared" si="3"/>
        <v>2.5047826558174127E-2</v>
      </c>
    </row>
    <row r="102" spans="1:17" x14ac:dyDescent="0.25">
      <c r="A102" s="76" t="s">
        <v>80</v>
      </c>
      <c r="B102" s="145">
        <f t="shared" ref="B102:Q102" si="4">IF(B$9=0,0,B$9/B$5)</f>
        <v>4.2666330932977981E-4</v>
      </c>
      <c r="C102" s="145">
        <f t="shared" si="4"/>
        <v>4.2591246298408984E-4</v>
      </c>
      <c r="D102" s="145">
        <f t="shared" si="4"/>
        <v>4.2734451223088929E-4</v>
      </c>
      <c r="E102" s="145">
        <f t="shared" si="4"/>
        <v>4.2748483017561819E-4</v>
      </c>
      <c r="F102" s="145">
        <f t="shared" si="4"/>
        <v>4.2642923803826058E-4</v>
      </c>
      <c r="G102" s="145">
        <f t="shared" si="4"/>
        <v>4.2838968942256119E-4</v>
      </c>
      <c r="H102" s="145">
        <f t="shared" si="4"/>
        <v>4.2988627356115613E-4</v>
      </c>
      <c r="I102" s="145">
        <f t="shared" si="4"/>
        <v>4.2950329259348495E-4</v>
      </c>
      <c r="J102" s="145">
        <f t="shared" si="4"/>
        <v>4.3332120839936902E-4</v>
      </c>
      <c r="K102" s="145">
        <f t="shared" si="4"/>
        <v>4.2900384931906377E-4</v>
      </c>
      <c r="L102" s="145">
        <f t="shared" si="4"/>
        <v>4.3201238561559898E-4</v>
      </c>
      <c r="M102" s="145">
        <f t="shared" si="4"/>
        <v>4.3033951327886962E-4</v>
      </c>
      <c r="N102" s="145">
        <f t="shared" si="4"/>
        <v>4.2806773390091944E-4</v>
      </c>
      <c r="O102" s="145">
        <f t="shared" si="4"/>
        <v>4.218318156218119E-4</v>
      </c>
      <c r="P102" s="145">
        <f t="shared" si="4"/>
        <v>4.2678199576238736E-4</v>
      </c>
      <c r="Q102" s="145">
        <f t="shared" si="4"/>
        <v>4.3397869057770067E-4</v>
      </c>
    </row>
    <row r="103" spans="1:17" x14ac:dyDescent="0.25">
      <c r="A103" s="129" t="s">
        <v>79</v>
      </c>
      <c r="B103" s="144">
        <f t="shared" ref="B103:Q103" si="5">IF(B$10=0,0,B$10/B$5)</f>
        <v>1.3486552313353259E-3</v>
      </c>
      <c r="C103" s="144">
        <f t="shared" si="5"/>
        <v>1.3462818544128191E-3</v>
      </c>
      <c r="D103" s="144">
        <f t="shared" si="5"/>
        <v>1.3508084698165661E-3</v>
      </c>
      <c r="E103" s="144">
        <f t="shared" si="5"/>
        <v>1.4356717446361981E-3</v>
      </c>
      <c r="F103" s="144">
        <f t="shared" si="5"/>
        <v>1.432126627480013E-3</v>
      </c>
      <c r="G103" s="144">
        <f t="shared" si="5"/>
        <v>1.3541122075798036E-3</v>
      </c>
      <c r="H103" s="144">
        <f t="shared" si="5"/>
        <v>1.3588428136186029E-3</v>
      </c>
      <c r="I103" s="144">
        <f t="shared" si="5"/>
        <v>1.3576322354548448E-3</v>
      </c>
      <c r="J103" s="144">
        <f t="shared" si="5"/>
        <v>1.3697004213330528E-3</v>
      </c>
      <c r="K103" s="144">
        <f t="shared" si="5"/>
        <v>1.3560535274429898E-3</v>
      </c>
      <c r="L103" s="144">
        <f t="shared" si="5"/>
        <v>1.3655633168395936E-3</v>
      </c>
      <c r="M103" s="144">
        <f t="shared" si="5"/>
        <v>1.3602754751645498E-3</v>
      </c>
      <c r="N103" s="144">
        <f t="shared" si="5"/>
        <v>1.3530945269191403E-3</v>
      </c>
      <c r="O103" s="144">
        <f t="shared" si="5"/>
        <v>1.3333831910123598E-3</v>
      </c>
      <c r="P103" s="144">
        <f t="shared" si="5"/>
        <v>1.3490303915019597E-3</v>
      </c>
      <c r="Q103" s="144">
        <f t="shared" si="5"/>
        <v>1.3717786801378928E-3</v>
      </c>
    </row>
    <row r="104" spans="1:17" x14ac:dyDescent="0.25">
      <c r="A104" s="127" t="s">
        <v>117</v>
      </c>
      <c r="B104" s="143">
        <f t="shared" ref="B104:Q104" si="6">IF(B$15=0,0,B$15/B$5)</f>
        <v>6.6329992809214977E-2</v>
      </c>
      <c r="C104" s="143">
        <f t="shared" si="6"/>
        <v>7.1571934640183257E-2</v>
      </c>
      <c r="D104" s="143">
        <f t="shared" si="6"/>
        <v>6.5624257354895382E-2</v>
      </c>
      <c r="E104" s="143">
        <f t="shared" si="6"/>
        <v>6.2531640792269208E-2</v>
      </c>
      <c r="F104" s="143">
        <f t="shared" si="6"/>
        <v>6.715309135619528E-2</v>
      </c>
      <c r="G104" s="143">
        <f t="shared" si="6"/>
        <v>6.7331391259491488E-2</v>
      </c>
      <c r="H104" s="143">
        <f t="shared" si="6"/>
        <v>6.5596103428080241E-2</v>
      </c>
      <c r="I104" s="143">
        <f t="shared" si="6"/>
        <v>6.6260307688097736E-2</v>
      </c>
      <c r="J104" s="143">
        <f t="shared" si="6"/>
        <v>5.2895154315348129E-2</v>
      </c>
      <c r="K104" s="143">
        <f t="shared" si="6"/>
        <v>5.6625699611672083E-2</v>
      </c>
      <c r="L104" s="143">
        <f t="shared" si="6"/>
        <v>5.923214022924779E-2</v>
      </c>
      <c r="M104" s="143">
        <f t="shared" si="6"/>
        <v>6.0996047701662441E-2</v>
      </c>
      <c r="N104" s="143">
        <f t="shared" si="6"/>
        <v>6.3574048562214103E-2</v>
      </c>
      <c r="O104" s="143">
        <f t="shared" si="6"/>
        <v>6.9929094662811844E-2</v>
      </c>
      <c r="P104" s="143">
        <f t="shared" si="6"/>
        <v>6.6234890852177472E-2</v>
      </c>
      <c r="Q104" s="143">
        <f t="shared" si="6"/>
        <v>6.0371361741843467E-2</v>
      </c>
    </row>
    <row r="105" spans="1:17" x14ac:dyDescent="0.25">
      <c r="A105" s="127" t="s">
        <v>116</v>
      </c>
      <c r="B105" s="143">
        <f t="shared" ref="B105:Q105" si="7">IF(B$21=0,0,B$21/B$5)</f>
        <v>0.76021476522131837</v>
      </c>
      <c r="C105" s="143">
        <f t="shared" si="7"/>
        <v>0.75831038328138323</v>
      </c>
      <c r="D105" s="143">
        <f t="shared" si="7"/>
        <v>0.7617410010290967</v>
      </c>
      <c r="E105" s="143">
        <f t="shared" si="7"/>
        <v>0.76256509146027252</v>
      </c>
      <c r="F105" s="143">
        <f t="shared" si="7"/>
        <v>0.75815628737554508</v>
      </c>
      <c r="G105" s="143">
        <f t="shared" si="7"/>
        <v>0.75721232009314687</v>
      </c>
      <c r="H105" s="143">
        <f t="shared" si="7"/>
        <v>0.75891887613507369</v>
      </c>
      <c r="I105" s="143">
        <f t="shared" si="7"/>
        <v>0.75845513220005212</v>
      </c>
      <c r="J105" s="143">
        <f t="shared" si="7"/>
        <v>0.77126557903518833</v>
      </c>
      <c r="K105" s="143">
        <f t="shared" si="7"/>
        <v>0.76957323394497412</v>
      </c>
      <c r="L105" s="143">
        <f t="shared" si="7"/>
        <v>0.76501797918048131</v>
      </c>
      <c r="M105" s="143">
        <f t="shared" si="7"/>
        <v>0.76364692839358883</v>
      </c>
      <c r="N105" s="143">
        <f t="shared" si="7"/>
        <v>0.76148034238942153</v>
      </c>
      <c r="O105" s="143">
        <f t="shared" si="7"/>
        <v>0.75749559179635828</v>
      </c>
      <c r="P105" s="143">
        <f t="shared" si="7"/>
        <v>0.75939293233985139</v>
      </c>
      <c r="Q105" s="143">
        <f t="shared" si="7"/>
        <v>0.76255948573081889</v>
      </c>
    </row>
    <row r="106" spans="1:17" x14ac:dyDescent="0.25">
      <c r="A106" s="127" t="s">
        <v>113</v>
      </c>
      <c r="B106" s="143">
        <f t="shared" ref="B106:Q106" si="8">IF(B$27=0,0,B$27/B$5)</f>
        <v>9.9214279489844903E-2</v>
      </c>
      <c r="C106" s="143">
        <f t="shared" si="8"/>
        <v>9.6851660920920776E-2</v>
      </c>
      <c r="D106" s="143">
        <f t="shared" si="8"/>
        <v>9.8708379984125919E-2</v>
      </c>
      <c r="E106" s="143">
        <f t="shared" si="8"/>
        <v>0.10024177547006773</v>
      </c>
      <c r="F106" s="143">
        <f t="shared" si="8"/>
        <v>0.10017709983649123</v>
      </c>
      <c r="G106" s="143">
        <f t="shared" si="8"/>
        <v>0.10066205944466843</v>
      </c>
      <c r="H106" s="143">
        <f t="shared" si="8"/>
        <v>0.1006701687176671</v>
      </c>
      <c r="I106" s="143">
        <f t="shared" si="8"/>
        <v>0.10048789446472442</v>
      </c>
      <c r="J106" s="143">
        <f t="shared" si="8"/>
        <v>0.10154707612182474</v>
      </c>
      <c r="K106" s="143">
        <f t="shared" si="8"/>
        <v>0.10063380122963063</v>
      </c>
      <c r="L106" s="143">
        <f t="shared" si="8"/>
        <v>0.10141579223536727</v>
      </c>
      <c r="M106" s="143">
        <f t="shared" si="8"/>
        <v>0.10043085213929162</v>
      </c>
      <c r="N106" s="143">
        <f t="shared" si="8"/>
        <v>0.10033018710326196</v>
      </c>
      <c r="O106" s="143">
        <f t="shared" si="8"/>
        <v>9.8920011474160796E-2</v>
      </c>
      <c r="P106" s="143">
        <f t="shared" si="8"/>
        <v>9.9962888495047766E-2</v>
      </c>
      <c r="Q106" s="143">
        <f t="shared" si="8"/>
        <v>0.10169322295579146</v>
      </c>
    </row>
    <row r="107" spans="1:17" x14ac:dyDescent="0.25">
      <c r="A107" s="142" t="s">
        <v>123</v>
      </c>
      <c r="B107" s="141">
        <f t="shared" ref="B107:Q107" si="9">IF(B$28=0,0,B$28/B$5)</f>
        <v>5.4411346063872199E-2</v>
      </c>
      <c r="C107" s="141">
        <f t="shared" si="9"/>
        <v>5.931222587425164E-2</v>
      </c>
      <c r="D107" s="141">
        <f t="shared" si="9"/>
        <v>5.6639980780870229E-2</v>
      </c>
      <c r="E107" s="141">
        <f t="shared" si="9"/>
        <v>5.3506552516682862E-2</v>
      </c>
      <c r="F107" s="141">
        <f t="shared" si="9"/>
        <v>5.3161471148716964E-2</v>
      </c>
      <c r="G107" s="141">
        <f t="shared" si="9"/>
        <v>5.3283720905114455E-2</v>
      </c>
      <c r="H107" s="141">
        <f t="shared" si="9"/>
        <v>5.4070426901240434E-2</v>
      </c>
      <c r="I107" s="141">
        <f t="shared" si="9"/>
        <v>5.420111212389786E-2</v>
      </c>
      <c r="J107" s="141">
        <f t="shared" si="9"/>
        <v>5.4432303884037643E-2</v>
      </c>
      <c r="K107" s="141">
        <f t="shared" si="9"/>
        <v>5.3798194846199028E-2</v>
      </c>
      <c r="L107" s="141">
        <f t="shared" si="9"/>
        <v>5.3976763971944161E-2</v>
      </c>
      <c r="M107" s="141">
        <f t="shared" si="9"/>
        <v>5.4483100503228452E-2</v>
      </c>
      <c r="N107" s="141">
        <f t="shared" si="9"/>
        <v>5.3726631038288716E-2</v>
      </c>
      <c r="O107" s="141">
        <f t="shared" si="9"/>
        <v>5.2811899642530781E-2</v>
      </c>
      <c r="P107" s="141">
        <f t="shared" si="9"/>
        <v>5.3724529983267676E-2</v>
      </c>
      <c r="Q107" s="141">
        <f t="shared" si="9"/>
        <v>5.4520574494898749E-2</v>
      </c>
    </row>
    <row r="108" spans="1:17" x14ac:dyDescent="0.25">
      <c r="A108" s="142" t="s">
        <v>122</v>
      </c>
      <c r="B108" s="141">
        <f t="shared" ref="B108:Q108" si="10">IF(B$33=0,0,B$33/B$5)</f>
        <v>4.4802933425972705E-2</v>
      </c>
      <c r="C108" s="141">
        <f t="shared" si="10"/>
        <v>3.753943504666913E-2</v>
      </c>
      <c r="D108" s="141">
        <f t="shared" si="10"/>
        <v>4.2068399203255676E-2</v>
      </c>
      <c r="E108" s="141">
        <f t="shared" si="10"/>
        <v>4.673522295338485E-2</v>
      </c>
      <c r="F108" s="141">
        <f t="shared" si="10"/>
        <v>4.7015628687774251E-2</v>
      </c>
      <c r="G108" s="141">
        <f t="shared" si="10"/>
        <v>4.7378338539553984E-2</v>
      </c>
      <c r="H108" s="141">
        <f t="shared" si="10"/>
        <v>4.6599741816426649E-2</v>
      </c>
      <c r="I108" s="141">
        <f t="shared" si="10"/>
        <v>4.6286782340826553E-2</v>
      </c>
      <c r="J108" s="141">
        <f t="shared" si="10"/>
        <v>4.7114772237787109E-2</v>
      </c>
      <c r="K108" s="141">
        <f t="shared" si="10"/>
        <v>4.6835606383431608E-2</v>
      </c>
      <c r="L108" s="141">
        <f t="shared" si="10"/>
        <v>4.7439028263423104E-2</v>
      </c>
      <c r="M108" s="141">
        <f t="shared" si="10"/>
        <v>4.5947751636063162E-2</v>
      </c>
      <c r="N108" s="141">
        <f t="shared" si="10"/>
        <v>4.6603556064973239E-2</v>
      </c>
      <c r="O108" s="141">
        <f t="shared" si="10"/>
        <v>4.6108111831630008E-2</v>
      </c>
      <c r="P108" s="141">
        <f t="shared" si="10"/>
        <v>4.6238358511780084E-2</v>
      </c>
      <c r="Q108" s="141">
        <f t="shared" si="10"/>
        <v>4.7172648460892704E-2</v>
      </c>
    </row>
    <row r="109" spans="1:17" x14ac:dyDescent="0.25">
      <c r="A109" s="127" t="s">
        <v>112</v>
      </c>
      <c r="B109" s="143">
        <f t="shared" ref="B109:Q109" si="11">IF(B$34=0,0,B$34/B$5)</f>
        <v>4.6370850325148337E-2</v>
      </c>
      <c r="C109" s="143">
        <f t="shared" si="11"/>
        <v>4.5444955104280135E-2</v>
      </c>
      <c r="D109" s="143">
        <f t="shared" si="11"/>
        <v>4.6011752561834242E-2</v>
      </c>
      <c r="E109" s="143">
        <f t="shared" si="11"/>
        <v>4.6653297747499746E-2</v>
      </c>
      <c r="F109" s="143">
        <f t="shared" si="11"/>
        <v>4.657448778862807E-2</v>
      </c>
      <c r="G109" s="143">
        <f t="shared" si="11"/>
        <v>4.681134801991356E-2</v>
      </c>
      <c r="H109" s="143">
        <f t="shared" si="11"/>
        <v>4.6734212030150435E-2</v>
      </c>
      <c r="I109" s="143">
        <f t="shared" si="11"/>
        <v>4.6741042692108832E-2</v>
      </c>
      <c r="J109" s="143">
        <f t="shared" si="11"/>
        <v>4.5987177153104603E-2</v>
      </c>
      <c r="K109" s="143">
        <f t="shared" si="11"/>
        <v>4.5144266437463935E-2</v>
      </c>
      <c r="L109" s="143">
        <f t="shared" si="11"/>
        <v>4.6114568710381734E-2</v>
      </c>
      <c r="M109" s="143">
        <f t="shared" si="11"/>
        <v>4.6815925964327237E-2</v>
      </c>
      <c r="N109" s="143">
        <f t="shared" si="11"/>
        <v>4.6653571247721203E-2</v>
      </c>
      <c r="O109" s="143">
        <f t="shared" si="11"/>
        <v>4.6100788344426109E-2</v>
      </c>
      <c r="P109" s="143">
        <f t="shared" si="11"/>
        <v>4.6531423431379955E-2</v>
      </c>
      <c r="Q109" s="143">
        <f t="shared" si="11"/>
        <v>4.702796874489016E-2</v>
      </c>
    </row>
    <row r="110" spans="1:17" x14ac:dyDescent="0.25">
      <c r="A110" s="142" t="s">
        <v>121</v>
      </c>
      <c r="B110" s="141">
        <f t="shared" ref="B110:Q110" si="12">IF(B$35=0,0,B$35/B$5)</f>
        <v>5.3629964544651271E-3</v>
      </c>
      <c r="C110" s="141">
        <f t="shared" si="12"/>
        <v>8.5493965469567411E-3</v>
      </c>
      <c r="D110" s="141">
        <f t="shared" si="12"/>
        <v>7.093057658165626E-3</v>
      </c>
      <c r="E110" s="141">
        <f t="shared" si="12"/>
        <v>5.263866797817012E-3</v>
      </c>
      <c r="F110" s="141">
        <f t="shared" si="12"/>
        <v>5.2748619133482022E-3</v>
      </c>
      <c r="G110" s="141">
        <f t="shared" si="12"/>
        <v>5.2453060741167465E-3</v>
      </c>
      <c r="H110" s="141">
        <f t="shared" si="12"/>
        <v>5.5350211317413984E-3</v>
      </c>
      <c r="I110" s="141">
        <f t="shared" si="12"/>
        <v>5.6285281988262903E-3</v>
      </c>
      <c r="J110" s="141">
        <f t="shared" si="12"/>
        <v>1.0352449786557793E-2</v>
      </c>
      <c r="K110" s="141">
        <f t="shared" si="12"/>
        <v>1.1861783921528616E-2</v>
      </c>
      <c r="L110" s="141">
        <f t="shared" si="12"/>
        <v>8.8333629491067368E-3</v>
      </c>
      <c r="M110" s="141">
        <f t="shared" si="12"/>
        <v>5.4430107835593787E-3</v>
      </c>
      <c r="N110" s="141">
        <f t="shared" si="12"/>
        <v>5.4504114668628865E-3</v>
      </c>
      <c r="O110" s="141">
        <f t="shared" si="12"/>
        <v>5.2932000205963541E-3</v>
      </c>
      <c r="P110" s="141">
        <f t="shared" si="12"/>
        <v>5.5764079673716813E-3</v>
      </c>
      <c r="Q110" s="141">
        <f t="shared" si="12"/>
        <v>6.6028666535402165E-3</v>
      </c>
    </row>
    <row r="111" spans="1:17" x14ac:dyDescent="0.25">
      <c r="A111" s="142" t="s">
        <v>120</v>
      </c>
      <c r="B111" s="141">
        <f t="shared" ref="B111:Q111" si="13">IF(B$39=0,0,B$39/B$5)</f>
        <v>1.3422533953122776E-2</v>
      </c>
      <c r="C111" s="141">
        <f t="shared" si="13"/>
        <v>1.3393328806919113E-2</v>
      </c>
      <c r="D111" s="141">
        <f t="shared" si="13"/>
        <v>1.3242016706423495E-2</v>
      </c>
      <c r="E111" s="141">
        <f t="shared" si="13"/>
        <v>1.311465735513462E-2</v>
      </c>
      <c r="F111" s="141">
        <f t="shared" si="13"/>
        <v>1.2969838166028907E-2</v>
      </c>
      <c r="G111" s="141">
        <f t="shared" si="13"/>
        <v>1.2916125985259232E-2</v>
      </c>
      <c r="H111" s="141">
        <f t="shared" si="13"/>
        <v>1.2907449995914737E-2</v>
      </c>
      <c r="I111" s="141">
        <f t="shared" si="13"/>
        <v>1.2932088602923752E-2</v>
      </c>
      <c r="J111" s="141">
        <f t="shared" si="13"/>
        <v>1.3029001000028609E-2</v>
      </c>
      <c r="K111" s="141">
        <f t="shared" si="13"/>
        <v>1.2932237409921801E-2</v>
      </c>
      <c r="L111" s="141">
        <f t="shared" si="13"/>
        <v>1.2974345567624595E-2</v>
      </c>
      <c r="M111" s="141">
        <f t="shared" si="13"/>
        <v>1.2944621121124071E-2</v>
      </c>
      <c r="N111" s="141">
        <f t="shared" si="13"/>
        <v>1.2924303071754625E-2</v>
      </c>
      <c r="O111" s="141">
        <f t="shared" si="13"/>
        <v>1.2783681221975799E-2</v>
      </c>
      <c r="P111" s="141">
        <f t="shared" si="13"/>
        <v>1.2900651784863987E-2</v>
      </c>
      <c r="Q111" s="141">
        <f t="shared" si="13"/>
        <v>1.3067614500649898E-2</v>
      </c>
    </row>
    <row r="112" spans="1:17" x14ac:dyDescent="0.25">
      <c r="A112" s="140" t="s">
        <v>119</v>
      </c>
      <c r="B112" s="139">
        <f t="shared" ref="B112:Q112" si="14">IF(B$50=0,0,B$50/B$5)</f>
        <v>2.7585319917560431E-2</v>
      </c>
      <c r="C112" s="139">
        <f t="shared" si="14"/>
        <v>2.3502229750404283E-2</v>
      </c>
      <c r="D112" s="139">
        <f t="shared" si="14"/>
        <v>2.5676678197245121E-2</v>
      </c>
      <c r="E112" s="139">
        <f t="shared" si="14"/>
        <v>2.8274773594548108E-2</v>
      </c>
      <c r="F112" s="139">
        <f t="shared" si="14"/>
        <v>2.8329787709250966E-2</v>
      </c>
      <c r="G112" s="139">
        <f t="shared" si="14"/>
        <v>2.8649915960537582E-2</v>
      </c>
      <c r="H112" s="139">
        <f t="shared" si="14"/>
        <v>2.8291740902494294E-2</v>
      </c>
      <c r="I112" s="139">
        <f t="shared" si="14"/>
        <v>2.8180425890358792E-2</v>
      </c>
      <c r="J112" s="139">
        <f t="shared" si="14"/>
        <v>2.2605726366518204E-2</v>
      </c>
      <c r="K112" s="139">
        <f t="shared" si="14"/>
        <v>2.0350245106013517E-2</v>
      </c>
      <c r="L112" s="139">
        <f t="shared" si="14"/>
        <v>2.4306860193650404E-2</v>
      </c>
      <c r="M112" s="139">
        <f t="shared" si="14"/>
        <v>2.8428294059643786E-2</v>
      </c>
      <c r="N112" s="139">
        <f t="shared" si="14"/>
        <v>2.8278856709103687E-2</v>
      </c>
      <c r="O112" s="139">
        <f t="shared" si="14"/>
        <v>2.802390710185396E-2</v>
      </c>
      <c r="P112" s="139">
        <f t="shared" si="14"/>
        <v>2.8054363679144285E-2</v>
      </c>
      <c r="Q112" s="139">
        <f t="shared" si="14"/>
        <v>2.7357487590700044E-2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1</v>
      </c>
      <c r="C115" s="77">
        <f t="shared" si="15"/>
        <v>1</v>
      </c>
      <c r="D115" s="77">
        <f t="shared" si="15"/>
        <v>0.99999999999999978</v>
      </c>
      <c r="E115" s="77">
        <f t="shared" si="15"/>
        <v>1</v>
      </c>
      <c r="F115" s="77">
        <f t="shared" si="15"/>
        <v>1</v>
      </c>
      <c r="G115" s="77">
        <f t="shared" si="15"/>
        <v>1</v>
      </c>
      <c r="H115" s="77">
        <f t="shared" si="15"/>
        <v>1</v>
      </c>
      <c r="I115" s="77">
        <f t="shared" si="15"/>
        <v>1</v>
      </c>
      <c r="J115" s="77">
        <f t="shared" si="15"/>
        <v>0.99999999999999989</v>
      </c>
      <c r="K115" s="77">
        <f t="shared" si="15"/>
        <v>1</v>
      </c>
      <c r="L115" s="77">
        <f t="shared" si="15"/>
        <v>1</v>
      </c>
      <c r="M115" s="77">
        <f t="shared" si="15"/>
        <v>0.99999999999999989</v>
      </c>
      <c r="N115" s="77">
        <f t="shared" si="15"/>
        <v>1</v>
      </c>
      <c r="O115" s="77">
        <f t="shared" si="15"/>
        <v>1</v>
      </c>
      <c r="P115" s="77">
        <f t="shared" si="15"/>
        <v>1</v>
      </c>
      <c r="Q115" s="77">
        <f t="shared" si="15"/>
        <v>1</v>
      </c>
    </row>
    <row r="116" spans="1:17" x14ac:dyDescent="0.25">
      <c r="A116" s="132" t="s">
        <v>83</v>
      </c>
      <c r="B116" s="146">
        <f t="shared" ref="B116:Q116" si="16">IF(B$54=0,0,B$54/B$53)</f>
        <v>2.2777424769620564E-3</v>
      </c>
      <c r="C116" s="146">
        <f t="shared" si="16"/>
        <v>2.2780488138027348E-3</v>
      </c>
      <c r="D116" s="146">
        <f t="shared" si="16"/>
        <v>2.283851464102195E-3</v>
      </c>
      <c r="E116" s="146">
        <f t="shared" si="16"/>
        <v>2.2817116689343134E-3</v>
      </c>
      <c r="F116" s="146">
        <f t="shared" si="16"/>
        <v>2.2713543026181542E-3</v>
      </c>
      <c r="G116" s="146">
        <f t="shared" si="16"/>
        <v>2.2814833960392248E-3</v>
      </c>
      <c r="H116" s="146">
        <f t="shared" si="16"/>
        <v>2.2894953913127924E-3</v>
      </c>
      <c r="I116" s="146">
        <f t="shared" si="16"/>
        <v>2.2866991784538998E-3</v>
      </c>
      <c r="J116" s="146">
        <f t="shared" si="16"/>
        <v>2.3179899705254225E-3</v>
      </c>
      <c r="K116" s="146">
        <f t="shared" si="16"/>
        <v>2.3196063363842548E-3</v>
      </c>
      <c r="L116" s="146">
        <f t="shared" si="16"/>
        <v>2.315934880208642E-3</v>
      </c>
      <c r="M116" s="146">
        <f t="shared" si="16"/>
        <v>2.3054423370801776E-3</v>
      </c>
      <c r="N116" s="146">
        <f t="shared" si="16"/>
        <v>2.3012055244629038E-3</v>
      </c>
      <c r="O116" s="146">
        <f t="shared" si="16"/>
        <v>2.2662836206399427E-3</v>
      </c>
      <c r="P116" s="146">
        <f t="shared" si="16"/>
        <v>2.2880367901850105E-3</v>
      </c>
      <c r="Q116" s="146">
        <f t="shared" si="16"/>
        <v>2.3130771862701974E-3</v>
      </c>
    </row>
    <row r="117" spans="1:17" x14ac:dyDescent="0.25">
      <c r="A117" s="76" t="s">
        <v>82</v>
      </c>
      <c r="B117" s="145">
        <f t="shared" ref="B117:Q117" si="17">IF(B$55=0,0,B$55/B$53)</f>
        <v>4.3773046725114625E-4</v>
      </c>
      <c r="C117" s="145">
        <f t="shared" si="17"/>
        <v>4.3778933824721453E-4</v>
      </c>
      <c r="D117" s="145">
        <f t="shared" si="17"/>
        <v>4.3890447608767194E-4</v>
      </c>
      <c r="E117" s="145">
        <f t="shared" si="17"/>
        <v>4.3849325596593641E-4</v>
      </c>
      <c r="F117" s="145">
        <f t="shared" si="17"/>
        <v>4.3650280496327959E-4</v>
      </c>
      <c r="G117" s="145">
        <f t="shared" si="17"/>
        <v>4.3844938709048688E-4</v>
      </c>
      <c r="H117" s="145">
        <f t="shared" si="17"/>
        <v>4.3998911094873019E-4</v>
      </c>
      <c r="I117" s="145">
        <f t="shared" si="17"/>
        <v>4.3945174222788635E-4</v>
      </c>
      <c r="J117" s="145">
        <f t="shared" si="17"/>
        <v>4.4546512309629556E-4</v>
      </c>
      <c r="K117" s="145">
        <f t="shared" si="17"/>
        <v>4.4577575197106596E-4</v>
      </c>
      <c r="L117" s="145">
        <f t="shared" si="17"/>
        <v>4.450701813266677E-4</v>
      </c>
      <c r="M117" s="145">
        <f t="shared" si="17"/>
        <v>4.430537524051679E-4</v>
      </c>
      <c r="N117" s="145">
        <f t="shared" si="17"/>
        <v>4.4223953306941189E-4</v>
      </c>
      <c r="O117" s="145">
        <f t="shared" si="17"/>
        <v>4.3552833484031609E-4</v>
      </c>
      <c r="P117" s="145">
        <f t="shared" si="17"/>
        <v>4.3970880087871369E-4</v>
      </c>
      <c r="Q117" s="145">
        <f t="shared" si="17"/>
        <v>4.4452099733612119E-4</v>
      </c>
    </row>
    <row r="118" spans="1:17" x14ac:dyDescent="0.25">
      <c r="A118" s="76" t="s">
        <v>81</v>
      </c>
      <c r="B118" s="145">
        <f t="shared" ref="B118:Q118" si="18">IF(B$56=0,0,B$56/B$53)</f>
        <v>6.0795038810671991E-2</v>
      </c>
      <c r="C118" s="145">
        <f t="shared" si="18"/>
        <v>6.0803215222319296E-2</v>
      </c>
      <c r="D118" s="145">
        <f t="shared" si="18"/>
        <v>6.0958093288531134E-2</v>
      </c>
      <c r="E118" s="145">
        <f t="shared" si="18"/>
        <v>6.0900980190104079E-2</v>
      </c>
      <c r="F118" s="145">
        <f t="shared" si="18"/>
        <v>6.062453256991171E-2</v>
      </c>
      <c r="G118" s="145">
        <f t="shared" si="18"/>
        <v>6.0894887376866116E-2</v>
      </c>
      <c r="H118" s="145">
        <f t="shared" si="18"/>
        <v>6.1108734889714494E-2</v>
      </c>
      <c r="I118" s="145">
        <f t="shared" si="18"/>
        <v>6.1034101400196362E-2</v>
      </c>
      <c r="J118" s="145">
        <f t="shared" si="18"/>
        <v>6.1869281381096666E-2</v>
      </c>
      <c r="K118" s="145">
        <f t="shared" si="18"/>
        <v>6.1912423670496743E-2</v>
      </c>
      <c r="L118" s="145">
        <f t="shared" si="18"/>
        <v>6.1814429132946672E-2</v>
      </c>
      <c r="M118" s="145">
        <f t="shared" si="18"/>
        <v>6.1534373519474349E-2</v>
      </c>
      <c r="N118" s="145">
        <f t="shared" si="18"/>
        <v>6.1421289099217874E-2</v>
      </c>
      <c r="O118" s="145">
        <f t="shared" si="18"/>
        <v>6.0489191410505037E-2</v>
      </c>
      <c r="P118" s="145">
        <f t="shared" si="18"/>
        <v>6.1069803485892644E-2</v>
      </c>
      <c r="Q118" s="145">
        <f t="shared" si="18"/>
        <v>6.1738154656945106E-2</v>
      </c>
    </row>
    <row r="119" spans="1:17" x14ac:dyDescent="0.25">
      <c r="A119" s="76" t="s">
        <v>80</v>
      </c>
      <c r="B119" s="145">
        <f t="shared" ref="B119:Q119" si="19">IF(B$57=0,0,B$57/B$53)</f>
        <v>1.0441635897863928E-3</v>
      </c>
      <c r="C119" s="145">
        <f t="shared" si="19"/>
        <v>1.0443040208397193E-3</v>
      </c>
      <c r="D119" s="145">
        <f t="shared" si="19"/>
        <v>1.0469640740407471E-3</v>
      </c>
      <c r="E119" s="145">
        <f t="shared" si="19"/>
        <v>1.0459831483098964E-3</v>
      </c>
      <c r="F119" s="145">
        <f t="shared" si="19"/>
        <v>1.0412351204257973E-3</v>
      </c>
      <c r="G119" s="145">
        <f t="shared" si="19"/>
        <v>1.0458785033607867E-3</v>
      </c>
      <c r="H119" s="145">
        <f t="shared" si="19"/>
        <v>1.0495513653418116E-3</v>
      </c>
      <c r="I119" s="145">
        <f t="shared" si="19"/>
        <v>1.0482695243584348E-3</v>
      </c>
      <c r="J119" s="145">
        <f t="shared" si="19"/>
        <v>1.0626138613970269E-3</v>
      </c>
      <c r="K119" s="145">
        <f t="shared" si="19"/>
        <v>1.0633548364609939E-3</v>
      </c>
      <c r="L119" s="145">
        <f t="shared" si="19"/>
        <v>1.0616717660968742E-3</v>
      </c>
      <c r="M119" s="145">
        <f t="shared" si="19"/>
        <v>1.0568617704060459E-3</v>
      </c>
      <c r="N119" s="145">
        <f t="shared" si="19"/>
        <v>1.0549195291226468E-3</v>
      </c>
      <c r="O119" s="145">
        <f t="shared" si="19"/>
        <v>1.0389106164265147E-3</v>
      </c>
      <c r="P119" s="145">
        <f t="shared" si="19"/>
        <v>1.048882712847048E-3</v>
      </c>
      <c r="Q119" s="145">
        <f t="shared" si="19"/>
        <v>1.0603617409331622E-3</v>
      </c>
    </row>
    <row r="120" spans="1:17" x14ac:dyDescent="0.25">
      <c r="A120" s="129" t="s">
        <v>79</v>
      </c>
      <c r="B120" s="144">
        <f t="shared" ref="B120:Q120" si="20">IF(B$58=0,0,B$58/B$53)</f>
        <v>2.3811280566285475E-3</v>
      </c>
      <c r="C120" s="144">
        <f t="shared" si="20"/>
        <v>2.3814482979435765E-3</v>
      </c>
      <c r="D120" s="144">
        <f t="shared" si="20"/>
        <v>2.3875143276069813E-3</v>
      </c>
      <c r="E120" s="144">
        <f t="shared" si="20"/>
        <v>2.5342980905120032E-3</v>
      </c>
      <c r="F120" s="144">
        <f t="shared" si="20"/>
        <v>2.5227941594784939E-3</v>
      </c>
      <c r="G120" s="144">
        <f t="shared" si="20"/>
        <v>2.3850387741316524E-3</v>
      </c>
      <c r="H120" s="144">
        <f t="shared" si="20"/>
        <v>2.3934144298207514E-3</v>
      </c>
      <c r="I120" s="144">
        <f t="shared" si="20"/>
        <v>2.3904912982736343E-3</v>
      </c>
      <c r="J120" s="144">
        <f t="shared" si="20"/>
        <v>2.4232023635802824E-3</v>
      </c>
      <c r="K120" s="144">
        <f t="shared" si="20"/>
        <v>2.4248920954684007E-3</v>
      </c>
      <c r="L120" s="144">
        <f t="shared" si="20"/>
        <v>2.4210539937528403E-3</v>
      </c>
      <c r="M120" s="144">
        <f t="shared" si="20"/>
        <v>2.4100851993955909E-3</v>
      </c>
      <c r="N120" s="144">
        <f t="shared" si="20"/>
        <v>2.4056560799952599E-3</v>
      </c>
      <c r="O120" s="144">
        <f t="shared" si="20"/>
        <v>2.3691490886102438E-3</v>
      </c>
      <c r="P120" s="144">
        <f t="shared" si="20"/>
        <v>2.3918896235250796E-3</v>
      </c>
      <c r="Q120" s="144">
        <f t="shared" si="20"/>
        <v>2.4180665905310489E-3</v>
      </c>
    </row>
    <row r="121" spans="1:17" x14ac:dyDescent="0.25">
      <c r="A121" s="127" t="s">
        <v>115</v>
      </c>
      <c r="B121" s="143">
        <f t="shared" ref="B121:Q121" si="21">IF(B$63=0,0,B$63/B$53)</f>
        <v>0.13984750734556992</v>
      </c>
      <c r="C121" s="143">
        <f t="shared" si="21"/>
        <v>0.14505286939779238</v>
      </c>
      <c r="D121" s="143">
        <f t="shared" si="21"/>
        <v>0.13951608389252937</v>
      </c>
      <c r="E121" s="143">
        <f t="shared" si="21"/>
        <v>0.13650970819161973</v>
      </c>
      <c r="F121" s="143">
        <f t="shared" si="21"/>
        <v>0.14005484252441711</v>
      </c>
      <c r="G121" s="143">
        <f t="shared" si="21"/>
        <v>0.13628236652651465</v>
      </c>
      <c r="H121" s="143">
        <f t="shared" si="21"/>
        <v>0.13431577244755846</v>
      </c>
      <c r="I121" s="143">
        <f t="shared" si="21"/>
        <v>0.13542279357617526</v>
      </c>
      <c r="J121" s="143">
        <f t="shared" si="21"/>
        <v>0.12577821954403501</v>
      </c>
      <c r="K121" s="143">
        <f t="shared" si="21"/>
        <v>0.1258223385186519</v>
      </c>
      <c r="L121" s="143">
        <f t="shared" si="21"/>
        <v>0.12570329592384749</v>
      </c>
      <c r="M121" s="143">
        <f t="shared" si="21"/>
        <v>0.12878624953792195</v>
      </c>
      <c r="N121" s="143">
        <f t="shared" si="21"/>
        <v>0.12949818274386446</v>
      </c>
      <c r="O121" s="143">
        <f t="shared" si="21"/>
        <v>0.14235532715231211</v>
      </c>
      <c r="P121" s="143">
        <f t="shared" si="21"/>
        <v>0.1345502870657409</v>
      </c>
      <c r="Q121" s="143">
        <f t="shared" si="21"/>
        <v>0.125609581034831</v>
      </c>
    </row>
    <row r="122" spans="1:17" x14ac:dyDescent="0.25">
      <c r="A122" s="127" t="s">
        <v>114</v>
      </c>
      <c r="B122" s="143">
        <f t="shared" ref="B122:Q122" si="22">IF(B$69=0,0,B$69/B$53)</f>
        <v>0.53294733972852359</v>
      </c>
      <c r="C122" s="143">
        <f t="shared" si="22"/>
        <v>0.53301901657783879</v>
      </c>
      <c r="D122" s="143">
        <f t="shared" si="22"/>
        <v>0.53437672363724131</v>
      </c>
      <c r="E122" s="143">
        <f t="shared" si="22"/>
        <v>0.53387605327884002</v>
      </c>
      <c r="F122" s="143">
        <f t="shared" si="22"/>
        <v>0.53145263145630239</v>
      </c>
      <c r="G122" s="143">
        <f t="shared" si="22"/>
        <v>0.53382264187109751</v>
      </c>
      <c r="H122" s="143">
        <f t="shared" si="22"/>
        <v>0.53569729258782839</v>
      </c>
      <c r="I122" s="143">
        <f t="shared" si="22"/>
        <v>0.53504303328523628</v>
      </c>
      <c r="J122" s="143">
        <f t="shared" si="22"/>
        <v>0.54236446868067156</v>
      </c>
      <c r="K122" s="143">
        <f t="shared" si="22"/>
        <v>0.54274266678392757</v>
      </c>
      <c r="L122" s="143">
        <f t="shared" si="22"/>
        <v>0.54188361760628201</v>
      </c>
      <c r="M122" s="143">
        <f t="shared" si="22"/>
        <v>0.53942856704465769</v>
      </c>
      <c r="N122" s="143">
        <f t="shared" si="22"/>
        <v>0.53843723548011824</v>
      </c>
      <c r="O122" s="143">
        <f t="shared" si="22"/>
        <v>0.53026619071586301</v>
      </c>
      <c r="P122" s="143">
        <f t="shared" si="22"/>
        <v>0.5353560083563409</v>
      </c>
      <c r="Q122" s="143">
        <f t="shared" si="22"/>
        <v>0.54121497292952159</v>
      </c>
    </row>
    <row r="123" spans="1:17" x14ac:dyDescent="0.25">
      <c r="A123" s="127" t="s">
        <v>113</v>
      </c>
      <c r="B123" s="143">
        <f t="shared" ref="B123:Q123" si="23">IF(B$70=0,0,B$70/B$53)</f>
        <v>0.16276303488195815</v>
      </c>
      <c r="C123" s="143">
        <f t="shared" si="23"/>
        <v>0.15918862194841354</v>
      </c>
      <c r="D123" s="143">
        <f t="shared" si="23"/>
        <v>0.16210858724818414</v>
      </c>
      <c r="E123" s="143">
        <f t="shared" si="23"/>
        <v>0.16441865028586708</v>
      </c>
      <c r="F123" s="143">
        <f t="shared" si="23"/>
        <v>0.16397160101043692</v>
      </c>
      <c r="G123" s="143">
        <f t="shared" si="23"/>
        <v>0.16474277881047952</v>
      </c>
      <c r="H123" s="143">
        <f t="shared" si="23"/>
        <v>0.16475904460197865</v>
      </c>
      <c r="I123" s="143">
        <f t="shared" si="23"/>
        <v>0.16440633866128809</v>
      </c>
      <c r="J123" s="143">
        <f t="shared" si="23"/>
        <v>0.166928812165381</v>
      </c>
      <c r="K123" s="143">
        <f t="shared" si="23"/>
        <v>0.16720884537062555</v>
      </c>
      <c r="L123" s="143">
        <f t="shared" si="23"/>
        <v>0.16706982057640521</v>
      </c>
      <c r="M123" s="143">
        <f t="shared" si="23"/>
        <v>0.16533791647731547</v>
      </c>
      <c r="N123" s="143">
        <f t="shared" si="23"/>
        <v>0.16574361596494758</v>
      </c>
      <c r="O123" s="143">
        <f t="shared" si="23"/>
        <v>0.16331322639876875</v>
      </c>
      <c r="P123" s="143">
        <f t="shared" si="23"/>
        <v>0.16468649370587321</v>
      </c>
      <c r="Q123" s="143">
        <f t="shared" si="23"/>
        <v>0.16656202978790999</v>
      </c>
    </row>
    <row r="124" spans="1:17" x14ac:dyDescent="0.25">
      <c r="A124" s="142" t="s">
        <v>123</v>
      </c>
      <c r="B124" s="141">
        <f t="shared" ref="B124:Q124" si="24">IF(B$71=0,0,B$71/B$53)</f>
        <v>8.9262915206422502E-2</v>
      </c>
      <c r="C124" s="141">
        <f t="shared" si="24"/>
        <v>9.7487553768689617E-2</v>
      </c>
      <c r="D124" s="141">
        <f t="shared" si="24"/>
        <v>9.3019734166722004E-2</v>
      </c>
      <c r="E124" s="141">
        <f t="shared" si="24"/>
        <v>8.776256311291887E-2</v>
      </c>
      <c r="F124" s="141">
        <f t="shared" si="24"/>
        <v>8.7015610858700132E-2</v>
      </c>
      <c r="G124" s="141">
        <f t="shared" si="24"/>
        <v>8.7203741863593753E-2</v>
      </c>
      <c r="H124" s="141">
        <f t="shared" si="24"/>
        <v>8.8492867260945476E-2</v>
      </c>
      <c r="I124" s="141">
        <f t="shared" si="24"/>
        <v>8.8677411773098194E-2</v>
      </c>
      <c r="J124" s="141">
        <f t="shared" si="24"/>
        <v>8.9478891739696365E-2</v>
      </c>
      <c r="K124" s="141">
        <f t="shared" si="24"/>
        <v>8.9388793162353819E-2</v>
      </c>
      <c r="L124" s="141">
        <f t="shared" si="24"/>
        <v>8.8919960819897143E-2</v>
      </c>
      <c r="M124" s="141">
        <f t="shared" si="24"/>
        <v>8.9694771363029377E-2</v>
      </c>
      <c r="N124" s="141">
        <f t="shared" si="24"/>
        <v>8.8755402127731517E-2</v>
      </c>
      <c r="O124" s="141">
        <f t="shared" si="24"/>
        <v>8.7190464238094151E-2</v>
      </c>
      <c r="P124" s="141">
        <f t="shared" si="24"/>
        <v>8.8509892042372598E-2</v>
      </c>
      <c r="Q124" s="141">
        <f t="shared" si="24"/>
        <v>8.9298551949927391E-2</v>
      </c>
    </row>
    <row r="125" spans="1:17" x14ac:dyDescent="0.25">
      <c r="A125" s="142" t="s">
        <v>122</v>
      </c>
      <c r="B125" s="141">
        <f t="shared" ref="B125:Q125" si="25">IF(B$76=0,0,B$76/B$53)</f>
        <v>7.3500119675535658E-2</v>
      </c>
      <c r="C125" s="141">
        <f t="shared" si="25"/>
        <v>6.1701068179723935E-2</v>
      </c>
      <c r="D125" s="141">
        <f t="shared" si="25"/>
        <v>6.908885308146212E-2</v>
      </c>
      <c r="E125" s="141">
        <f t="shared" si="25"/>
        <v>7.6656087172948195E-2</v>
      </c>
      <c r="F125" s="141">
        <f t="shared" si="25"/>
        <v>7.6955990151736806E-2</v>
      </c>
      <c r="G125" s="141">
        <f t="shared" si="25"/>
        <v>7.753903694688577E-2</v>
      </c>
      <c r="H125" s="141">
        <f t="shared" si="25"/>
        <v>7.6266177341033206E-2</v>
      </c>
      <c r="I125" s="141">
        <f t="shared" si="25"/>
        <v>7.5728926888189899E-2</v>
      </c>
      <c r="J125" s="141">
        <f t="shared" si="25"/>
        <v>7.7449920425684646E-2</v>
      </c>
      <c r="K125" s="141">
        <f t="shared" si="25"/>
        <v>7.7820052208271734E-2</v>
      </c>
      <c r="L125" s="141">
        <f t="shared" si="25"/>
        <v>7.8149859756508053E-2</v>
      </c>
      <c r="M125" s="141">
        <f t="shared" si="25"/>
        <v>7.5643145114286089E-2</v>
      </c>
      <c r="N125" s="141">
        <f t="shared" si="25"/>
        <v>7.698821383721606E-2</v>
      </c>
      <c r="O125" s="141">
        <f t="shared" si="25"/>
        <v>7.6122762160674581E-2</v>
      </c>
      <c r="P125" s="141">
        <f t="shared" si="25"/>
        <v>7.6176601663500598E-2</v>
      </c>
      <c r="Q125" s="141">
        <f t="shared" si="25"/>
        <v>7.7263477837982597E-2</v>
      </c>
    </row>
    <row r="126" spans="1:17" x14ac:dyDescent="0.25">
      <c r="A126" s="127" t="s">
        <v>112</v>
      </c>
      <c r="B126" s="143">
        <f t="shared" ref="B126:Q126" si="26">IF(B$77=0,0,B$77/B$53)</f>
        <v>9.7506314642648279E-2</v>
      </c>
      <c r="C126" s="143">
        <f t="shared" si="26"/>
        <v>9.5794686382802696E-2</v>
      </c>
      <c r="D126" s="143">
        <f t="shared" si="26"/>
        <v>9.6883277591676295E-2</v>
      </c>
      <c r="E126" s="143">
        <f t="shared" si="26"/>
        <v>9.799412188984695E-2</v>
      </c>
      <c r="F126" s="143">
        <f t="shared" si="26"/>
        <v>9.7624506051446139E-2</v>
      </c>
      <c r="G126" s="143">
        <f t="shared" si="26"/>
        <v>9.8106475354420075E-2</v>
      </c>
      <c r="H126" s="143">
        <f t="shared" si="26"/>
        <v>9.7946705175495974E-2</v>
      </c>
      <c r="I126" s="143">
        <f t="shared" si="26"/>
        <v>9.7928821333790175E-2</v>
      </c>
      <c r="J126" s="143">
        <f t="shared" si="26"/>
        <v>9.6809946910216674E-2</v>
      </c>
      <c r="K126" s="143">
        <f t="shared" si="26"/>
        <v>9.6060096636013462E-2</v>
      </c>
      <c r="L126" s="143">
        <f t="shared" si="26"/>
        <v>9.7285105939133615E-2</v>
      </c>
      <c r="M126" s="143">
        <f t="shared" si="26"/>
        <v>9.869745036134342E-2</v>
      </c>
      <c r="N126" s="143">
        <f t="shared" si="26"/>
        <v>9.8695656045201682E-2</v>
      </c>
      <c r="O126" s="143">
        <f t="shared" si="26"/>
        <v>9.7466192662034004E-2</v>
      </c>
      <c r="P126" s="143">
        <f t="shared" si="26"/>
        <v>9.8168889458716616E-2</v>
      </c>
      <c r="Q126" s="143">
        <f t="shared" si="26"/>
        <v>9.8639235075721865E-2</v>
      </c>
    </row>
    <row r="127" spans="1:17" x14ac:dyDescent="0.25">
      <c r="A127" s="142" t="s">
        <v>121</v>
      </c>
      <c r="B127" s="141">
        <f t="shared" ref="B127:Q127" si="27">IF(B$78=0,0,B$78/B$53)</f>
        <v>1.1337987938594465E-2</v>
      </c>
      <c r="C127" s="141">
        <f t="shared" si="27"/>
        <v>1.8108700927694468E-2</v>
      </c>
      <c r="D127" s="141">
        <f t="shared" si="27"/>
        <v>1.5011786230698106E-2</v>
      </c>
      <c r="E127" s="141">
        <f t="shared" si="27"/>
        <v>1.1043664022300276E-2</v>
      </c>
      <c r="F127" s="141">
        <f t="shared" si="27"/>
        <v>1.1043767217719781E-2</v>
      </c>
      <c r="G127" s="141">
        <f t="shared" si="27"/>
        <v>1.0980380184105139E-2</v>
      </c>
      <c r="H127" s="141">
        <f t="shared" si="27"/>
        <v>1.1587072332271475E-2</v>
      </c>
      <c r="I127" s="141">
        <f t="shared" si="27"/>
        <v>1.1778924111542962E-2</v>
      </c>
      <c r="J127" s="141">
        <f t="shared" si="27"/>
        <v>2.1767721827220452E-2</v>
      </c>
      <c r="K127" s="141">
        <f t="shared" si="27"/>
        <v>2.5209912901225772E-2</v>
      </c>
      <c r="L127" s="141">
        <f t="shared" si="27"/>
        <v>1.8613346418376663E-2</v>
      </c>
      <c r="M127" s="141">
        <f t="shared" si="27"/>
        <v>1.1461737923516842E-2</v>
      </c>
      <c r="N127" s="141">
        <f t="shared" si="27"/>
        <v>1.1517028545015245E-2</v>
      </c>
      <c r="O127" s="141">
        <f t="shared" si="27"/>
        <v>1.1177932237961706E-2</v>
      </c>
      <c r="P127" s="141">
        <f t="shared" si="27"/>
        <v>1.1751131647724417E-2</v>
      </c>
      <c r="Q127" s="141">
        <f t="shared" si="27"/>
        <v>1.3833194587076663E-2</v>
      </c>
    </row>
    <row r="128" spans="1:17" x14ac:dyDescent="0.25">
      <c r="A128" s="142" t="s">
        <v>120</v>
      </c>
      <c r="B128" s="141">
        <f t="shared" ref="B128:Q128" si="28">IF(B$82=0,0,B$82/B$53)</f>
        <v>2.8283386682127359E-2</v>
      </c>
      <c r="C128" s="141">
        <f t="shared" si="28"/>
        <v>2.8275401783688751E-2</v>
      </c>
      <c r="D128" s="141">
        <f t="shared" si="28"/>
        <v>2.7933247652528991E-2</v>
      </c>
      <c r="E128" s="141">
        <f t="shared" si="28"/>
        <v>2.7629598909965601E-2</v>
      </c>
      <c r="F128" s="141">
        <f t="shared" si="28"/>
        <v>2.7267796442444928E-2</v>
      </c>
      <c r="G128" s="141">
        <f t="shared" si="28"/>
        <v>2.7151145178033038E-2</v>
      </c>
      <c r="H128" s="141">
        <f t="shared" si="28"/>
        <v>2.7133400378968567E-2</v>
      </c>
      <c r="I128" s="141">
        <f t="shared" si="28"/>
        <v>2.717620351974169E-2</v>
      </c>
      <c r="J128" s="141">
        <f t="shared" si="28"/>
        <v>2.7509981662934464E-2</v>
      </c>
      <c r="K128" s="141">
        <f t="shared" si="28"/>
        <v>2.7599698813200672E-2</v>
      </c>
      <c r="L128" s="141">
        <f t="shared" si="28"/>
        <v>2.7453213228235716E-2</v>
      </c>
      <c r="M128" s="141">
        <f t="shared" si="28"/>
        <v>2.7372216097069562E-2</v>
      </c>
      <c r="N128" s="141">
        <f t="shared" si="28"/>
        <v>2.7423799462111612E-2</v>
      </c>
      <c r="O128" s="141">
        <f t="shared" si="28"/>
        <v>2.7108684098111877E-2</v>
      </c>
      <c r="P128" s="141">
        <f t="shared" si="28"/>
        <v>2.7298962555029994E-2</v>
      </c>
      <c r="Q128" s="141">
        <f t="shared" si="28"/>
        <v>2.749132112311288E-2</v>
      </c>
    </row>
    <row r="129" spans="1:17" x14ac:dyDescent="0.25">
      <c r="A129" s="140" t="s">
        <v>119</v>
      </c>
      <c r="B129" s="139">
        <f t="shared" ref="B129:Q129" si="29">IF(B$93=0,0,B$93/B$53)</f>
        <v>5.788494002192645E-2</v>
      </c>
      <c r="C129" s="139">
        <f t="shared" si="29"/>
        <v>4.9410583671419483E-2</v>
      </c>
      <c r="D129" s="139">
        <f t="shared" si="29"/>
        <v>5.3938243708449199E-2</v>
      </c>
      <c r="E129" s="139">
        <f t="shared" si="29"/>
        <v>5.9320858957581081E-2</v>
      </c>
      <c r="F129" s="139">
        <f t="shared" si="29"/>
        <v>5.9312942391281438E-2</v>
      </c>
      <c r="G129" s="139">
        <f t="shared" si="29"/>
        <v>5.9974949992281909E-2</v>
      </c>
      <c r="H129" s="139">
        <f t="shared" si="29"/>
        <v>5.9226232464255929E-2</v>
      </c>
      <c r="I129" s="139">
        <f t="shared" si="29"/>
        <v>5.8973693702505527E-2</v>
      </c>
      <c r="J129" s="139">
        <f t="shared" si="29"/>
        <v>4.7532243420061751E-2</v>
      </c>
      <c r="K129" s="139">
        <f t="shared" si="29"/>
        <v>4.3250484921587007E-2</v>
      </c>
      <c r="L129" s="139">
        <f t="shared" si="29"/>
        <v>5.1218546292521233E-2</v>
      </c>
      <c r="M129" s="139">
        <f t="shared" si="29"/>
        <v>5.9863496340757022E-2</v>
      </c>
      <c r="N129" s="139">
        <f t="shared" si="29"/>
        <v>5.9754828038074824E-2</v>
      </c>
      <c r="O129" s="139">
        <f t="shared" si="29"/>
        <v>5.9179576325960423E-2</v>
      </c>
      <c r="P129" s="139">
        <f t="shared" si="29"/>
        <v>5.9118795255962218E-2</v>
      </c>
      <c r="Q129" s="139">
        <f t="shared" si="29"/>
        <v>5.731471936553232E-2</v>
      </c>
    </row>
    <row r="130" spans="1:17" hidden="1" x14ac:dyDescent="0.25"/>
    <row r="132" spans="1:17" ht="12.75" x14ac:dyDescent="0.25">
      <c r="A132" s="98" t="s">
        <v>128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70">
        <f>IF(B$5=0,0,B$5/ISI_fec!B$5)</f>
        <v>0.5341034166770785</v>
      </c>
      <c r="C134" s="170">
        <f>IF(C$5=0,0,C$5/ISI_fec!C$5)</f>
        <v>0.53504499419237994</v>
      </c>
      <c r="D134" s="170">
        <f>IF(D$5=0,0,D$5/ISI_fec!D$5)</f>
        <v>0.53552608868638774</v>
      </c>
      <c r="E134" s="170">
        <f>IF(E$5=0,0,E$5/ISI_fec!E$5)</f>
        <v>0.53535030719706023</v>
      </c>
      <c r="F134" s="170">
        <f>IF(F$5=0,0,F$5/ISI_fec!F$5)</f>
        <v>0.53667552489931947</v>
      </c>
      <c r="G134" s="170">
        <f>IF(G$5=0,0,G$5/ISI_fec!G$5)</f>
        <v>0.53991995578993435</v>
      </c>
      <c r="H134" s="170">
        <f>IF(H$5=0,0,H$5/ISI_fec!H$5)</f>
        <v>0.53804030600430075</v>
      </c>
      <c r="I134" s="170">
        <f>IF(I$5=0,0,I$5/ISI_fec!I$5)</f>
        <v>0.53852006762800175</v>
      </c>
      <c r="J134" s="170">
        <f>IF(J$5=0,0,J$5/ISI_fec!J$5)</f>
        <v>0.53377526345472515</v>
      </c>
      <c r="K134" s="170">
        <f>IF(K$5=0,0,K$5/ISI_fec!K$5)</f>
        <v>0.53914700891616152</v>
      </c>
      <c r="L134" s="170">
        <f>IF(L$5=0,0,L$5/ISI_fec!L$5)</f>
        <v>0.53539238659629129</v>
      </c>
      <c r="M134" s="170">
        <f>IF(M$5=0,0,M$5/ISI_fec!M$5)</f>
        <v>0.53747363427445238</v>
      </c>
      <c r="N134" s="170">
        <f>IF(N$5=0,0,N$5/ISI_fec!N$5)</f>
        <v>0.54032603687767944</v>
      </c>
      <c r="O134" s="170">
        <f>IF(O$5=0,0,O$5/ISI_fec!O$5)</f>
        <v>0.5483136492038776</v>
      </c>
      <c r="P134" s="170">
        <f>IF(P$5=0,0,P$5/ISI_fec!P$5)</f>
        <v>0.54195384170485972</v>
      </c>
      <c r="Q134" s="170">
        <f>IF(Q$5=0,0,Q$5/ISI_fec!Q$5)</f>
        <v>0.53296658844239053</v>
      </c>
    </row>
    <row r="135" spans="1:17" x14ac:dyDescent="0.25">
      <c r="A135" s="132" t="s">
        <v>83</v>
      </c>
      <c r="B135" s="169">
        <f>IF(B$6=0,0,B$6/ISI_fec!B$6)</f>
        <v>0.47351499454505686</v>
      </c>
      <c r="C135" s="169">
        <f>IF(C$6=0,0,C$6/ISI_fec!C$6)</f>
        <v>0.47351499454505691</v>
      </c>
      <c r="D135" s="169">
        <f>IF(D$6=0,0,D$6/ISI_fec!D$6)</f>
        <v>0.47553429855578416</v>
      </c>
      <c r="E135" s="169">
        <f>IF(E$6=0,0,E$6/ISI_fec!E$6)</f>
        <v>0.47553429855578411</v>
      </c>
      <c r="F135" s="169">
        <f>IF(F$6=0,0,F$6/ISI_fec!F$6)</f>
        <v>0.47553429855578416</v>
      </c>
      <c r="G135" s="169">
        <f>IF(G$6=0,0,G$6/ISI_fec!G$6)</f>
        <v>0.48060852670220561</v>
      </c>
      <c r="H135" s="169">
        <f>IF(H$6=0,0,H$6/ISI_fec!H$6)</f>
        <v>0.48060852670220555</v>
      </c>
      <c r="I135" s="169">
        <f>IF(I$6=0,0,I$6/ISI_fec!I$6)</f>
        <v>0.4806085267022055</v>
      </c>
      <c r="J135" s="169">
        <f>IF(J$6=0,0,J$6/ISI_fec!J$6)</f>
        <v>0.48060852670220555</v>
      </c>
      <c r="K135" s="169">
        <f>IF(K$6=0,0,K$6/ISI_fec!K$6)</f>
        <v>0.48060852670220555</v>
      </c>
      <c r="L135" s="169">
        <f>IF(L$6=0,0,L$6/ISI_fec!L$6)</f>
        <v>0.4806085267022055</v>
      </c>
      <c r="M135" s="169">
        <f>IF(M$6=0,0,M$6/ISI_fec!M$6)</f>
        <v>0.4806085267022055</v>
      </c>
      <c r="N135" s="169">
        <f>IF(N$6=0,0,N$6/ISI_fec!N$6)</f>
        <v>0.48060852670220555</v>
      </c>
      <c r="O135" s="169">
        <f>IF(O$6=0,0,O$6/ISI_fec!O$6)</f>
        <v>0.48060852670220561</v>
      </c>
      <c r="P135" s="169">
        <f>IF(P$6=0,0,P$6/ISI_fec!P$6)</f>
        <v>0.4806085267022055</v>
      </c>
      <c r="Q135" s="169">
        <f>IF(Q$6=0,0,Q$6/ISI_fec!Q$6)</f>
        <v>0.48060852670220555</v>
      </c>
    </row>
    <row r="136" spans="1:17" x14ac:dyDescent="0.25">
      <c r="A136" s="76" t="s">
        <v>82</v>
      </c>
      <c r="B136" s="168">
        <f>IF(B$7=0,0,B$7/ISI_fec!B$7)</f>
        <v>0.12305685336260271</v>
      </c>
      <c r="C136" s="168">
        <f>IF(C$7=0,0,C$7/ISI_fec!C$7)</f>
        <v>0.12305685336260271</v>
      </c>
      <c r="D136" s="168">
        <f>IF(D$7=0,0,D$7/ISI_fec!D$7)</f>
        <v>0.12358162913613722</v>
      </c>
      <c r="E136" s="168">
        <f>IF(E$7=0,0,E$7/ISI_fec!E$7)</f>
        <v>0.12358162913613722</v>
      </c>
      <c r="F136" s="168">
        <f>IF(F$7=0,0,F$7/ISI_fec!F$7)</f>
        <v>0.12358162913613721</v>
      </c>
      <c r="G136" s="168">
        <f>IF(G$7=0,0,G$7/ISI_fec!G$7)</f>
        <v>0.12490031715264344</v>
      </c>
      <c r="H136" s="168">
        <f>IF(H$7=0,0,H$7/ISI_fec!H$7)</f>
        <v>0.12490031715264344</v>
      </c>
      <c r="I136" s="168">
        <f>IF(I$7=0,0,I$7/ISI_fec!I$7)</f>
        <v>0.12490031715264344</v>
      </c>
      <c r="J136" s="168">
        <f>IF(J$7=0,0,J$7/ISI_fec!J$7)</f>
        <v>0.12490031715264344</v>
      </c>
      <c r="K136" s="168">
        <f>IF(K$7=0,0,K$7/ISI_fec!K$7)</f>
        <v>0.12490031715264342</v>
      </c>
      <c r="L136" s="168">
        <f>IF(L$7=0,0,L$7/ISI_fec!L$7)</f>
        <v>0.12490031715264344</v>
      </c>
      <c r="M136" s="168">
        <f>IF(M$7=0,0,M$7/ISI_fec!M$7)</f>
        <v>0.12490031715264345</v>
      </c>
      <c r="N136" s="168">
        <f>IF(N$7=0,0,N$7/ISI_fec!N$7)</f>
        <v>0.12490031715264345</v>
      </c>
      <c r="O136" s="168">
        <f>IF(O$7=0,0,O$7/ISI_fec!O$7)</f>
        <v>0.12490031715264344</v>
      </c>
      <c r="P136" s="168">
        <f>IF(P$7=0,0,P$7/ISI_fec!P$7)</f>
        <v>0.12490031715264342</v>
      </c>
      <c r="Q136" s="168">
        <f>IF(Q$7=0,0,Q$7/ISI_fec!Q$7)</f>
        <v>0.12490031715264344</v>
      </c>
    </row>
    <row r="137" spans="1:17" x14ac:dyDescent="0.25">
      <c r="A137" s="76" t="s">
        <v>81</v>
      </c>
      <c r="B137" s="168">
        <f>IF(B$8=0,0,B$8/ISI_fec!B$8)</f>
        <v>0.67776166742884869</v>
      </c>
      <c r="C137" s="168">
        <f>IF(C$8=0,0,C$8/ISI_fec!C$8)</f>
        <v>0.67776166742884869</v>
      </c>
      <c r="D137" s="168">
        <f>IF(D$8=0,0,D$8/ISI_fec!D$8)</f>
        <v>0.68065198108126235</v>
      </c>
      <c r="E137" s="168">
        <f>IF(E$8=0,0,E$8/ISI_fec!E$8)</f>
        <v>0.68065198108126235</v>
      </c>
      <c r="F137" s="168">
        <f>IF(F$8=0,0,F$8/ISI_fec!F$8)</f>
        <v>0.68065198108126235</v>
      </c>
      <c r="G137" s="168">
        <f>IF(G$8=0,0,G$8/ISI_fec!G$8)</f>
        <v>0.6879149344598291</v>
      </c>
      <c r="H137" s="168">
        <f>IF(H$8=0,0,H$8/ISI_fec!H$8)</f>
        <v>0.6879149344598291</v>
      </c>
      <c r="I137" s="168">
        <f>IF(I$8=0,0,I$8/ISI_fec!I$8)</f>
        <v>0.68791493445982899</v>
      </c>
      <c r="J137" s="168">
        <f>IF(J$8=0,0,J$8/ISI_fec!J$8)</f>
        <v>0.68791493445982899</v>
      </c>
      <c r="K137" s="168">
        <f>IF(K$8=0,0,K$8/ISI_fec!K$8)</f>
        <v>0.68791493445982899</v>
      </c>
      <c r="L137" s="168">
        <f>IF(L$8=0,0,L$8/ISI_fec!L$8)</f>
        <v>0.6879149344598291</v>
      </c>
      <c r="M137" s="168">
        <f>IF(M$8=0,0,M$8/ISI_fec!M$8)</f>
        <v>0.68791493445982899</v>
      </c>
      <c r="N137" s="168">
        <f>IF(N$8=0,0,N$8/ISI_fec!N$8)</f>
        <v>0.68791493445982899</v>
      </c>
      <c r="O137" s="168">
        <f>IF(O$8=0,0,O$8/ISI_fec!O$8)</f>
        <v>0.6879149344598291</v>
      </c>
      <c r="P137" s="168">
        <f>IF(P$8=0,0,P$8/ISI_fec!P$8)</f>
        <v>0.68791493445982899</v>
      </c>
      <c r="Q137" s="168">
        <f>IF(Q$8=0,0,Q$8/ISI_fec!Q$8)</f>
        <v>0.68791493445982899</v>
      </c>
    </row>
    <row r="138" spans="1:17" x14ac:dyDescent="0.25">
      <c r="A138" s="76" t="s">
        <v>80</v>
      </c>
      <c r="B138" s="168">
        <f>IF(B$9=0,0,B$9/ISI_fec!B$9)</f>
        <v>0.46971599754796745</v>
      </c>
      <c r="C138" s="168">
        <f>IF(C$9=0,0,C$9/ISI_fec!C$9)</f>
        <v>0.46971599754796745</v>
      </c>
      <c r="D138" s="168">
        <f>IF(D$9=0,0,D$9/ISI_fec!D$9)</f>
        <v>0.47171910074148438</v>
      </c>
      <c r="E138" s="168">
        <f>IF(E$9=0,0,E$9/ISI_fec!E$9)</f>
        <v>0.47171910074148427</v>
      </c>
      <c r="F138" s="168">
        <f>IF(F$9=0,0,F$9/ISI_fec!F$9)</f>
        <v>0.47171910074148427</v>
      </c>
      <c r="G138" s="168">
        <f>IF(G$9=0,0,G$9/ISI_fec!G$9)</f>
        <v>0.47675261850341344</v>
      </c>
      <c r="H138" s="168">
        <f>IF(H$9=0,0,H$9/ISI_fec!H$9)</f>
        <v>0.47675261850341344</v>
      </c>
      <c r="I138" s="168">
        <f>IF(I$9=0,0,I$9/ISI_fec!I$9)</f>
        <v>0.47675261850341333</v>
      </c>
      <c r="J138" s="168">
        <f>IF(J$9=0,0,J$9/ISI_fec!J$9)</f>
        <v>0.47675261850341344</v>
      </c>
      <c r="K138" s="168">
        <f>IF(K$9=0,0,K$9/ISI_fec!K$9)</f>
        <v>0.47675261850341344</v>
      </c>
      <c r="L138" s="168">
        <f>IF(L$9=0,0,L$9/ISI_fec!L$9)</f>
        <v>0.47675261850341344</v>
      </c>
      <c r="M138" s="168">
        <f>IF(M$9=0,0,M$9/ISI_fec!M$9)</f>
        <v>0.47675261850341355</v>
      </c>
      <c r="N138" s="168">
        <f>IF(N$9=0,0,N$9/ISI_fec!N$9)</f>
        <v>0.47675261850341344</v>
      </c>
      <c r="O138" s="168">
        <f>IF(O$9=0,0,O$9/ISI_fec!O$9)</f>
        <v>0.47675261850341338</v>
      </c>
      <c r="P138" s="168">
        <f>IF(P$9=0,0,P$9/ISI_fec!P$9)</f>
        <v>0.47675261850341349</v>
      </c>
      <c r="Q138" s="168">
        <f>IF(Q$9=0,0,Q$9/ISI_fec!Q$9)</f>
        <v>0.47675261850341344</v>
      </c>
    </row>
    <row r="139" spans="1:17" x14ac:dyDescent="0.25">
      <c r="A139" s="129" t="s">
        <v>79</v>
      </c>
      <c r="B139" s="167">
        <f>IF(B$10=0,0,B$10/ISI_fec!B$10)</f>
        <v>0.74237100247741183</v>
      </c>
      <c r="C139" s="167">
        <f>IF(C$10=0,0,C$10/ISI_fec!C$10)</f>
        <v>0.74237100247741195</v>
      </c>
      <c r="D139" s="167">
        <f>IF(D$10=0,0,D$10/ISI_fec!D$10)</f>
        <v>0.74553684254587804</v>
      </c>
      <c r="E139" s="167">
        <f>IF(E$10=0,0,E$10/ISI_fec!E$10)</f>
        <v>0.79211440562876323</v>
      </c>
      <c r="F139" s="167">
        <f>IF(F$10=0,0,F$10/ISI_fec!F$10)</f>
        <v>0.79211440562876334</v>
      </c>
      <c r="G139" s="167">
        <f>IF(G$10=0,0,G$10/ISI_fec!G$10)</f>
        <v>0.75349215521655089</v>
      </c>
      <c r="H139" s="167">
        <f>IF(H$10=0,0,H$10/ISI_fec!H$10)</f>
        <v>0.753492155216551</v>
      </c>
      <c r="I139" s="167">
        <f>IF(I$10=0,0,I$10/ISI_fec!I$10)</f>
        <v>0.75349215521655089</v>
      </c>
      <c r="J139" s="167">
        <f>IF(J$10=0,0,J$10/ISI_fec!J$10)</f>
        <v>0.75349215521655089</v>
      </c>
      <c r="K139" s="167">
        <f>IF(K$10=0,0,K$10/ISI_fec!K$10)</f>
        <v>0.75349215521655111</v>
      </c>
      <c r="L139" s="167">
        <f>IF(L$10=0,0,L$10/ISI_fec!L$10)</f>
        <v>0.753492155216551</v>
      </c>
      <c r="M139" s="167">
        <f>IF(M$10=0,0,M$10/ISI_fec!M$10)</f>
        <v>0.75349215521655111</v>
      </c>
      <c r="N139" s="167">
        <f>IF(N$10=0,0,N$10/ISI_fec!N$10)</f>
        <v>0.75349215521655089</v>
      </c>
      <c r="O139" s="167">
        <f>IF(O$10=0,0,O$10/ISI_fec!O$10)</f>
        <v>0.75349215521655089</v>
      </c>
      <c r="P139" s="167">
        <f>IF(P$10=0,0,P$10/ISI_fec!P$10)</f>
        <v>0.753492155216551</v>
      </c>
      <c r="Q139" s="167">
        <f>IF(Q$10=0,0,Q$10/ISI_fec!Q$10)</f>
        <v>0.753492155216551</v>
      </c>
    </row>
    <row r="140" spans="1:17" x14ac:dyDescent="0.25">
      <c r="A140" s="127" t="s">
        <v>117</v>
      </c>
      <c r="B140" s="166">
        <f>IF(B$15=0,0,B$15/ISI_fec!B$15)</f>
        <v>0.50454989867140987</v>
      </c>
      <c r="C140" s="166">
        <f>IF(C$15=0,0,C$15/ISI_fec!C$15)</f>
        <v>0.54538335443959363</v>
      </c>
      <c r="D140" s="166">
        <f>IF(D$15=0,0,D$15/ISI_fec!D$15)</f>
        <v>0.50051125898376203</v>
      </c>
      <c r="E140" s="166">
        <f>IF(E$15=0,0,E$15/ISI_fec!E$15)</f>
        <v>0.47676755989260411</v>
      </c>
      <c r="F140" s="166">
        <f>IF(F$15=0,0,F$15/ISI_fec!F$15)</f>
        <v>0.51327086934363808</v>
      </c>
      <c r="G140" s="166">
        <f>IF(G$15=0,0,G$15/ISI_fec!G$15)</f>
        <v>0.51774484658384545</v>
      </c>
      <c r="H140" s="166">
        <f>IF(H$15=0,0,H$15/ISI_fec!H$15)</f>
        <v>0.50264535076287697</v>
      </c>
      <c r="I140" s="166">
        <f>IF(I$15=0,0,I$15/ISI_fec!I$15)</f>
        <v>0.5081877087566361</v>
      </c>
      <c r="J140" s="166">
        <f>IF(J$15=0,0,J$15/ISI_fec!J$15)</f>
        <v>0.40210840313226798</v>
      </c>
      <c r="K140" s="166">
        <f>IF(K$15=0,0,K$15/ISI_fec!K$15)</f>
        <v>0.43480006249922076</v>
      </c>
      <c r="L140" s="166">
        <f>IF(L$15=0,0,L$15/ISI_fec!L$15)</f>
        <v>0.45164627560083564</v>
      </c>
      <c r="M140" s="166">
        <f>IF(M$15=0,0,M$15/ISI_fec!M$15)</f>
        <v>0.46690408873639783</v>
      </c>
      <c r="N140" s="166">
        <f>IF(N$15=0,0,N$15/ISI_fec!N$15)</f>
        <v>0.48922042633529228</v>
      </c>
      <c r="O140" s="166">
        <f>IF(O$15=0,0,O$15/ISI_fec!O$15)</f>
        <v>0.54607938209504403</v>
      </c>
      <c r="P140" s="166">
        <f>IF(P$15=0,0,P$15/ISI_fec!P$15)</f>
        <v>0.51123189509255285</v>
      </c>
      <c r="Q140" s="166">
        <f>IF(Q$15=0,0,Q$15/ISI_fec!Q$15)</f>
        <v>0.45824715030699886</v>
      </c>
    </row>
    <row r="141" spans="1:17" x14ac:dyDescent="0.25">
      <c r="A141" s="127" t="s">
        <v>116</v>
      </c>
      <c r="B141" s="166">
        <f>IF(B$21=0,0,B$21/ISI_fec!B$21)</f>
        <v>0.53529334054751243</v>
      </c>
      <c r="C141" s="166">
        <f>IF(C$21=0,0,C$21/ISI_fec!C$21)</f>
        <v>0.53489371106633199</v>
      </c>
      <c r="D141" s="166">
        <f>IF(D$21=0,0,D$21/ISI_fec!D$21)</f>
        <v>0.53779671976787435</v>
      </c>
      <c r="E141" s="166">
        <f>IF(E$21=0,0,E$21/ISI_fec!E$21)</f>
        <v>0.53820181802645617</v>
      </c>
      <c r="F141" s="166">
        <f>IF(F$21=0,0,F$21/ISI_fec!F$21)</f>
        <v>0.5364147539914238</v>
      </c>
      <c r="G141" s="166">
        <f>IF(G$21=0,0,G$21/ISI_fec!G$21)</f>
        <v>0.53898569005565466</v>
      </c>
      <c r="H141" s="166">
        <f>IF(H$21=0,0,H$21/ISI_fec!H$21)</f>
        <v>0.53831979488186943</v>
      </c>
      <c r="I141" s="166">
        <f>IF(I$21=0,0,I$21/ISI_fec!I$21)</f>
        <v>0.53847056744557698</v>
      </c>
      <c r="J141" s="166">
        <f>IF(J$21=0,0,J$21/ISI_fec!J$21)</f>
        <v>0.54274093319114913</v>
      </c>
      <c r="K141" s="166">
        <f>IF(K$21=0,0,K$21/ISI_fec!K$21)</f>
        <v>0.5470000152226363</v>
      </c>
      <c r="L141" s="166">
        <f>IF(L$21=0,0,L$21/ISI_fec!L$21)</f>
        <v>0.53997545231498056</v>
      </c>
      <c r="M141" s="166">
        <f>IF(M$21=0,0,M$21/ISI_fec!M$21)</f>
        <v>0.54110302017000089</v>
      </c>
      <c r="N141" s="166">
        <f>IF(N$21=0,0,N$21/ISI_fec!N$21)</f>
        <v>0.54243134270378301</v>
      </c>
      <c r="O141" s="166">
        <f>IF(O$21=0,0,O$21/ISI_fec!O$21)</f>
        <v>0.5475696273685039</v>
      </c>
      <c r="P141" s="166">
        <f>IF(P$21=0,0,P$21/ISI_fec!P$21)</f>
        <v>0.54257406905065875</v>
      </c>
      <c r="Q141" s="166">
        <f>IF(Q$21=0,0,Q$21/ISI_fec!Q$21)</f>
        <v>0.53580146375367554</v>
      </c>
    </row>
    <row r="142" spans="1:17" x14ac:dyDescent="0.25">
      <c r="A142" s="127" t="s">
        <v>113</v>
      </c>
      <c r="B142" s="166">
        <f>IF(B$27=0,0,B$27/ISI_fec!B$27)</f>
        <v>0.52828270862532878</v>
      </c>
      <c r="C142" s="166">
        <f>IF(C$27=0,0,C$27/ISI_fec!C$27)</f>
        <v>0.51661169684952857</v>
      </c>
      <c r="D142" s="166">
        <f>IF(D$27=0,0,D$27/ISI_fec!D$27)</f>
        <v>0.52698895607527763</v>
      </c>
      <c r="E142" s="166">
        <f>IF(E$27=0,0,E$27/ISI_fec!E$27)</f>
        <v>0.53499985382204329</v>
      </c>
      <c r="F142" s="166">
        <f>IF(F$27=0,0,F$27/ISI_fec!F$27)</f>
        <v>0.53597816955391109</v>
      </c>
      <c r="G142" s="166">
        <f>IF(G$27=0,0,G$27/ISI_fec!G$27)</f>
        <v>0.54182875304322431</v>
      </c>
      <c r="H142" s="166">
        <f>IF(H$27=0,0,H$27/ISI_fec!H$27)</f>
        <v>0.53998595549734862</v>
      </c>
      <c r="I142" s="166">
        <f>IF(I$27=0,0,I$27/ISI_fec!I$27)</f>
        <v>0.53948887711679072</v>
      </c>
      <c r="J142" s="166">
        <f>IF(J$27=0,0,J$27/ISI_fec!J$27)</f>
        <v>0.54037185835706758</v>
      </c>
      <c r="K142" s="166">
        <f>IF(K$27=0,0,K$27/ISI_fec!K$27)</f>
        <v>0.54090118718128599</v>
      </c>
      <c r="L142" s="166">
        <f>IF(L$27=0,0,L$27/ISI_fec!L$27)</f>
        <v>0.54130823689730811</v>
      </c>
      <c r="M142" s="166">
        <f>IF(M$27=0,0,M$27/ISI_fec!M$27)</f>
        <v>0.53813491342794728</v>
      </c>
      <c r="N142" s="166">
        <f>IF(N$27=0,0,N$27/ISI_fec!N$27)</f>
        <v>0.54044857317285255</v>
      </c>
      <c r="O142" s="166">
        <f>IF(O$27=0,0,O$27/ISI_fec!O$27)</f>
        <v>0.54072951040162454</v>
      </c>
      <c r="P142" s="166">
        <f>IF(P$27=0,0,P$27/ISI_fec!P$27)</f>
        <v>0.54009225933219851</v>
      </c>
      <c r="Q142" s="166">
        <f>IF(Q$27=0,0,Q$27/ISI_fec!Q$27)</f>
        <v>0.54032971588429068</v>
      </c>
    </row>
    <row r="143" spans="1:17" x14ac:dyDescent="0.25">
      <c r="A143" s="72" t="s">
        <v>112</v>
      </c>
      <c r="B143" s="165">
        <f>IF(B$34=0,0,B$34/ISI_fec!B$34)</f>
        <v>0.51749146288089709</v>
      </c>
      <c r="C143" s="165">
        <f>IF(C$34=0,0,C$34/ISI_fec!C$34)</f>
        <v>0.50805269270782738</v>
      </c>
      <c r="D143" s="165">
        <f>IF(D$34=0,0,D$34/ISI_fec!D$34)</f>
        <v>0.51485173658678007</v>
      </c>
      <c r="E143" s="165">
        <f>IF(E$34=0,0,E$34/ISI_fec!E$34)</f>
        <v>0.52185899985765816</v>
      </c>
      <c r="F143" s="165">
        <f>IF(F$34=0,0,F$34/ISI_fec!F$34)</f>
        <v>0.52226707854323351</v>
      </c>
      <c r="G143" s="165">
        <f>IF(G$34=0,0,G$34/ISI_fec!G$34)</f>
        <v>0.52809651408638714</v>
      </c>
      <c r="H143" s="165">
        <f>IF(H$34=0,0,H$34/ISI_fec!H$34)</f>
        <v>0.52539085503637062</v>
      </c>
      <c r="I143" s="165">
        <f>IF(I$34=0,0,I$34/ISI_fec!I$34)</f>
        <v>0.52593619683720438</v>
      </c>
      <c r="J143" s="165">
        <f>IF(J$34=0,0,J$34/ISI_fec!J$34)</f>
        <v>0.51289441393706536</v>
      </c>
      <c r="K143" s="165">
        <f>IF(K$34=0,0,K$34/ISI_fec!K$34)</f>
        <v>0.50856044000368072</v>
      </c>
      <c r="L143" s="165">
        <f>IF(L$34=0,0,L$34/ISI_fec!L$34)</f>
        <v>0.51587337744066109</v>
      </c>
      <c r="M143" s="165">
        <f>IF(M$34=0,0,M$34/ISI_fec!M$34)</f>
        <v>0.52575517488434143</v>
      </c>
      <c r="N143" s="165">
        <f>IF(N$34=0,0,N$34/ISI_fec!N$34)</f>
        <v>0.52671242447278799</v>
      </c>
      <c r="O143" s="165">
        <f>IF(O$34=0,0,O$34/ISI_fec!O$34)</f>
        <v>0.52816568618436821</v>
      </c>
      <c r="P143" s="165">
        <f>IF(P$34=0,0,P$34/ISI_fec!P$34)</f>
        <v>0.52691602983937913</v>
      </c>
      <c r="Q143" s="165">
        <f>IF(Q$34=0,0,Q$34/ISI_fec!Q$34)</f>
        <v>0.52370772314285741</v>
      </c>
    </row>
    <row r="144" spans="1:17" x14ac:dyDescent="0.25"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45</v>
      </c>
      <c r="B145" s="170">
        <f>IF(B$53=0,0,B$53/ISI_fec!B$53)</f>
        <v>0.61183733181229849</v>
      </c>
      <c r="C145" s="170">
        <f>IF(C$53=0,0,C$53/ISI_fec!C$53)</f>
        <v>0.61175505600060287</v>
      </c>
      <c r="D145" s="170">
        <f>IF(D$53=0,0,D$53/ISI_fec!D$53)</f>
        <v>0.61020075147831077</v>
      </c>
      <c r="E145" s="170">
        <f>IF(E$53=0,0,E$53/ISI_fec!E$53)</f>
        <v>0.61534793564524271</v>
      </c>
      <c r="F145" s="170">
        <f>IF(F$53=0,0,F$53/ISI_fec!F$53)</f>
        <v>0.61815391971123534</v>
      </c>
      <c r="G145" s="170">
        <f>IF(G$53=0,0,G$53/ISI_fec!G$53)</f>
        <v>0.61540950403316119</v>
      </c>
      <c r="H145" s="170">
        <f>IF(H$53=0,0,H$53/ISI_fec!H$53)</f>
        <v>0.61325590369994754</v>
      </c>
      <c r="I145" s="170">
        <f>IF(I$53=0,0,I$53/ISI_fec!I$53)</f>
        <v>0.61400580296954721</v>
      </c>
      <c r="J145" s="170">
        <f>IF(J$53=0,0,J$53/ISI_fec!J$53)</f>
        <v>0.60571727361621552</v>
      </c>
      <c r="K145" s="170">
        <f>IF(K$53=0,0,K$53/ISI_fec!K$53)</f>
        <v>0.60529519306495094</v>
      </c>
      <c r="L145" s="170">
        <f>IF(L$53=0,0,L$53/ISI_fec!L$53)</f>
        <v>0.6062547687393961</v>
      </c>
      <c r="M145" s="170">
        <f>IF(M$53=0,0,M$53/ISI_fec!M$53)</f>
        <v>0.60901395911493661</v>
      </c>
      <c r="N145" s="170">
        <f>IF(N$53=0,0,N$53/ISI_fec!N$53)</f>
        <v>0.61013523142140558</v>
      </c>
      <c r="O145" s="170">
        <f>IF(O$53=0,0,O$53/ISI_fec!O$53)</f>
        <v>0.61953700429601233</v>
      </c>
      <c r="P145" s="170">
        <f>IF(P$53=0,0,P$53/ISI_fec!P$53)</f>
        <v>0.61364684835459327</v>
      </c>
      <c r="Q145" s="170">
        <f>IF(Q$53=0,0,Q$53/ISI_fec!Q$53)</f>
        <v>0.60700376690861535</v>
      </c>
    </row>
    <row r="146" spans="1:17" x14ac:dyDescent="0.25">
      <c r="A146" s="132" t="s">
        <v>83</v>
      </c>
      <c r="B146" s="169">
        <f>IF(B$54=0,0,B$54/ISI_fec!B$54)</f>
        <v>0.47176570820001451</v>
      </c>
      <c r="C146" s="169">
        <f>IF(C$54=0,0,C$54/ISI_fec!C$54)</f>
        <v>0.4717657082000144</v>
      </c>
      <c r="D146" s="169">
        <f>IF(D$54=0,0,D$54/ISI_fec!D$54)</f>
        <v>0.47176570820001451</v>
      </c>
      <c r="E146" s="169">
        <f>IF(E$54=0,0,E$54/ISI_fec!E$54)</f>
        <v>0.47529942378534096</v>
      </c>
      <c r="F146" s="169">
        <f>IF(F$54=0,0,F$54/ISI_fec!F$54)</f>
        <v>0.4752994237853409</v>
      </c>
      <c r="G146" s="169">
        <f>IF(G$54=0,0,G$54/ISI_fec!G$54)</f>
        <v>0.4752994237853409</v>
      </c>
      <c r="H146" s="169">
        <f>IF(H$54=0,0,H$54/ISI_fec!H$54)</f>
        <v>0.47529942378534085</v>
      </c>
      <c r="I146" s="169">
        <f>IF(I$54=0,0,I$54/ISI_fec!I$54)</f>
        <v>0.47529942378534085</v>
      </c>
      <c r="J146" s="169">
        <f>IF(J$54=0,0,J$54/ISI_fec!J$54)</f>
        <v>0.47529942378534085</v>
      </c>
      <c r="K146" s="169">
        <f>IF(K$54=0,0,K$54/ISI_fec!K$54)</f>
        <v>0.4752994237853409</v>
      </c>
      <c r="L146" s="169">
        <f>IF(L$54=0,0,L$54/ISI_fec!L$54)</f>
        <v>0.4752994237853409</v>
      </c>
      <c r="M146" s="169">
        <f>IF(M$54=0,0,M$54/ISI_fec!M$54)</f>
        <v>0.47529942378534079</v>
      </c>
      <c r="N146" s="169">
        <f>IF(N$54=0,0,N$54/ISI_fec!N$54)</f>
        <v>0.47529942378534085</v>
      </c>
      <c r="O146" s="169">
        <f>IF(O$54=0,0,O$54/ISI_fec!O$54)</f>
        <v>0.47529942378534079</v>
      </c>
      <c r="P146" s="169">
        <f>IF(P$54=0,0,P$54/ISI_fec!P$54)</f>
        <v>0.47529942378534085</v>
      </c>
      <c r="Q146" s="169">
        <f>IF(Q$54=0,0,Q$54/ISI_fec!Q$54)</f>
        <v>0.47529942378534085</v>
      </c>
    </row>
    <row r="147" spans="1:17" x14ac:dyDescent="0.25">
      <c r="A147" s="76" t="s">
        <v>82</v>
      </c>
      <c r="B147" s="168">
        <f>IF(B$55=0,0,B$55/ISI_fec!B$55)</f>
        <v>0.12270050856927833</v>
      </c>
      <c r="C147" s="168">
        <f>IF(C$55=0,0,C$55/ISI_fec!C$55)</f>
        <v>0.12270050856927833</v>
      </c>
      <c r="D147" s="168">
        <f>IF(D$55=0,0,D$55/ISI_fec!D$55)</f>
        <v>0.12270050856927828</v>
      </c>
      <c r="E147" s="168">
        <f>IF(E$55=0,0,E$55/ISI_fec!E$55)</f>
        <v>0.12361958490721957</v>
      </c>
      <c r="F147" s="168">
        <f>IF(F$55=0,0,F$55/ISI_fec!F$55)</f>
        <v>0.12361958490721958</v>
      </c>
      <c r="G147" s="168">
        <f>IF(G$55=0,0,G$55/ISI_fec!G$55)</f>
        <v>0.12361958490721957</v>
      </c>
      <c r="H147" s="168">
        <f>IF(H$55=0,0,H$55/ISI_fec!H$55)</f>
        <v>0.12361958490721957</v>
      </c>
      <c r="I147" s="168">
        <f>IF(I$55=0,0,I$55/ISI_fec!I$55)</f>
        <v>0.12361958490721957</v>
      </c>
      <c r="J147" s="168">
        <f>IF(J$55=0,0,J$55/ISI_fec!J$55)</f>
        <v>0.12361958490721958</v>
      </c>
      <c r="K147" s="168">
        <f>IF(K$55=0,0,K$55/ISI_fec!K$55)</f>
        <v>0.12361958490721958</v>
      </c>
      <c r="L147" s="168">
        <f>IF(L$55=0,0,L$55/ISI_fec!L$55)</f>
        <v>0.12361958490721958</v>
      </c>
      <c r="M147" s="168">
        <f>IF(M$55=0,0,M$55/ISI_fec!M$55)</f>
        <v>0.12361958490721958</v>
      </c>
      <c r="N147" s="168">
        <f>IF(N$55=0,0,N$55/ISI_fec!N$55)</f>
        <v>0.12361958490721957</v>
      </c>
      <c r="O147" s="168">
        <f>IF(O$55=0,0,O$55/ISI_fec!O$55)</f>
        <v>0.12361958490721958</v>
      </c>
      <c r="P147" s="168">
        <f>IF(P$55=0,0,P$55/ISI_fec!P$55)</f>
        <v>0.1236195849072196</v>
      </c>
      <c r="Q147" s="168">
        <f>IF(Q$55=0,0,Q$55/ISI_fec!Q$55)</f>
        <v>0.12361958490721957</v>
      </c>
    </row>
    <row r="148" spans="1:17" x14ac:dyDescent="0.25">
      <c r="A148" s="76" t="s">
        <v>81</v>
      </c>
      <c r="B148" s="168">
        <f>IF(B$56=0,0,B$56/ISI_fec!B$56)</f>
        <v>0.68165985588374078</v>
      </c>
      <c r="C148" s="168">
        <f>IF(C$56=0,0,C$56/ISI_fec!C$56)</f>
        <v>0.68165985588374067</v>
      </c>
      <c r="D148" s="168">
        <f>IF(D$56=0,0,D$56/ISI_fec!D$56)</f>
        <v>0.68165985588374078</v>
      </c>
      <c r="E148" s="168">
        <f>IF(E$56=0,0,E$56/ISI_fec!E$56)</f>
        <v>0.68676576336018336</v>
      </c>
      <c r="F148" s="168">
        <f>IF(F$56=0,0,F$56/ISI_fec!F$56)</f>
        <v>0.68676576336018347</v>
      </c>
      <c r="G148" s="168">
        <f>IF(G$56=0,0,G$56/ISI_fec!G$56)</f>
        <v>0.68676576336018347</v>
      </c>
      <c r="H148" s="168">
        <f>IF(H$56=0,0,H$56/ISI_fec!H$56)</f>
        <v>0.68676576336018347</v>
      </c>
      <c r="I148" s="168">
        <f>IF(I$56=0,0,I$56/ISI_fec!I$56)</f>
        <v>0.68676576336018358</v>
      </c>
      <c r="J148" s="168">
        <f>IF(J$56=0,0,J$56/ISI_fec!J$56)</f>
        <v>0.68676576336018358</v>
      </c>
      <c r="K148" s="168">
        <f>IF(K$56=0,0,K$56/ISI_fec!K$56)</f>
        <v>0.68676576336018347</v>
      </c>
      <c r="L148" s="168">
        <f>IF(L$56=0,0,L$56/ISI_fec!L$56)</f>
        <v>0.68676576336018358</v>
      </c>
      <c r="M148" s="168">
        <f>IF(M$56=0,0,M$56/ISI_fec!M$56)</f>
        <v>0.68676576336018358</v>
      </c>
      <c r="N148" s="168">
        <f>IF(N$56=0,0,N$56/ISI_fec!N$56)</f>
        <v>0.68676576336018336</v>
      </c>
      <c r="O148" s="168">
        <f>IF(O$56=0,0,O$56/ISI_fec!O$56)</f>
        <v>0.68676576336018347</v>
      </c>
      <c r="P148" s="168">
        <f>IF(P$56=0,0,P$56/ISI_fec!P$56)</f>
        <v>0.68676576336018336</v>
      </c>
      <c r="Q148" s="168">
        <f>IF(Q$56=0,0,Q$56/ISI_fec!Q$56)</f>
        <v>0.68676576336018347</v>
      </c>
    </row>
    <row r="149" spans="1:17" x14ac:dyDescent="0.25">
      <c r="A149" s="76" t="s">
        <v>80</v>
      </c>
      <c r="B149" s="168">
        <f>IF(B$57=0,0,B$57/ISI_fec!B$57)</f>
        <v>0.46830426696455907</v>
      </c>
      <c r="C149" s="168">
        <f>IF(C$57=0,0,C$57/ISI_fec!C$57)</f>
        <v>0.46830426696455907</v>
      </c>
      <c r="D149" s="168">
        <f>IF(D$57=0,0,D$57/ISI_fec!D$57)</f>
        <v>0.46830426696455918</v>
      </c>
      <c r="E149" s="168">
        <f>IF(E$57=0,0,E$57/ISI_fec!E$57)</f>
        <v>0.47181205495780154</v>
      </c>
      <c r="F149" s="168">
        <f>IF(F$57=0,0,F$57/ISI_fec!F$57)</f>
        <v>0.47181205495780154</v>
      </c>
      <c r="G149" s="168">
        <f>IF(G$57=0,0,G$57/ISI_fec!G$57)</f>
        <v>0.47181205495780143</v>
      </c>
      <c r="H149" s="168">
        <f>IF(H$57=0,0,H$57/ISI_fec!H$57)</f>
        <v>0.47181205495780154</v>
      </c>
      <c r="I149" s="168">
        <f>IF(I$57=0,0,I$57/ISI_fec!I$57)</f>
        <v>0.47181205495780143</v>
      </c>
      <c r="J149" s="168">
        <f>IF(J$57=0,0,J$57/ISI_fec!J$57)</f>
        <v>0.47181205495780149</v>
      </c>
      <c r="K149" s="168">
        <f>IF(K$57=0,0,K$57/ISI_fec!K$57)</f>
        <v>0.47181205495780154</v>
      </c>
      <c r="L149" s="168">
        <f>IF(L$57=0,0,L$57/ISI_fec!L$57)</f>
        <v>0.47181205495780149</v>
      </c>
      <c r="M149" s="168">
        <f>IF(M$57=0,0,M$57/ISI_fec!M$57)</f>
        <v>0.47181205495780154</v>
      </c>
      <c r="N149" s="168">
        <f>IF(N$57=0,0,N$57/ISI_fec!N$57)</f>
        <v>0.47181205495780149</v>
      </c>
      <c r="O149" s="168">
        <f>IF(O$57=0,0,O$57/ISI_fec!O$57)</f>
        <v>0.47181205495780154</v>
      </c>
      <c r="P149" s="168">
        <f>IF(P$57=0,0,P$57/ISI_fec!P$57)</f>
        <v>0.4718120549578016</v>
      </c>
      <c r="Q149" s="168">
        <f>IF(Q$57=0,0,Q$57/ISI_fec!Q$57)</f>
        <v>0.47181205495780149</v>
      </c>
    </row>
    <row r="150" spans="1:17" x14ac:dyDescent="0.25">
      <c r="A150" s="129" t="s">
        <v>79</v>
      </c>
      <c r="B150" s="167">
        <f>IF(B$58=0,0,B$58/ISI_fec!B$58)</f>
        <v>0.73976837283765751</v>
      </c>
      <c r="C150" s="167">
        <f>IF(C$58=0,0,C$58/ISI_fec!C$58)</f>
        <v>0.73976837283765773</v>
      </c>
      <c r="D150" s="167">
        <f>IF(D$58=0,0,D$58/ISI_fec!D$58)</f>
        <v>0.73976837283765762</v>
      </c>
      <c r="E150" s="167">
        <f>IF(E$58=0,0,E$58/ISI_fec!E$58)</f>
        <v>0.79187289865807431</v>
      </c>
      <c r="F150" s="167">
        <f>IF(F$58=0,0,F$58/ISI_fec!F$58)</f>
        <v>0.79187289865807431</v>
      </c>
      <c r="G150" s="167">
        <f>IF(G$58=0,0,G$58/ISI_fec!G$58)</f>
        <v>0.74530953656191812</v>
      </c>
      <c r="H150" s="167">
        <f>IF(H$58=0,0,H$58/ISI_fec!H$58)</f>
        <v>0.74530953656191812</v>
      </c>
      <c r="I150" s="167">
        <f>IF(I$58=0,0,I$58/ISI_fec!I$58)</f>
        <v>0.74530953656191812</v>
      </c>
      <c r="J150" s="167">
        <f>IF(J$58=0,0,J$58/ISI_fec!J$58)</f>
        <v>0.74530953656191801</v>
      </c>
      <c r="K150" s="167">
        <f>IF(K$58=0,0,K$58/ISI_fec!K$58)</f>
        <v>0.74530953656191812</v>
      </c>
      <c r="L150" s="167">
        <f>IF(L$58=0,0,L$58/ISI_fec!L$58)</f>
        <v>0.74530953656191801</v>
      </c>
      <c r="M150" s="167">
        <f>IF(M$58=0,0,M$58/ISI_fec!M$58)</f>
        <v>0.74530953656191812</v>
      </c>
      <c r="N150" s="167">
        <f>IF(N$58=0,0,N$58/ISI_fec!N$58)</f>
        <v>0.74530953656191801</v>
      </c>
      <c r="O150" s="167">
        <f>IF(O$58=0,0,O$58/ISI_fec!O$58)</f>
        <v>0.74530953656191812</v>
      </c>
      <c r="P150" s="167">
        <f>IF(P$58=0,0,P$58/ISI_fec!P$58)</f>
        <v>0.74530953656191823</v>
      </c>
      <c r="Q150" s="167">
        <f>IF(Q$58=0,0,Q$58/ISI_fec!Q$58)</f>
        <v>0.74530953656191812</v>
      </c>
    </row>
    <row r="151" spans="1:17" x14ac:dyDescent="0.25">
      <c r="A151" s="127" t="s">
        <v>115</v>
      </c>
      <c r="B151" s="166">
        <f>IF(B$63=0,0,B$63/ISI_fec!B$63)</f>
        <v>0.54503768286120591</v>
      </c>
      <c r="C151" s="166">
        <f>IF(C$63=0,0,C$63/ISI_fec!C$63)</f>
        <v>0.56524889119342048</v>
      </c>
      <c r="D151" s="166">
        <f>IF(D$63=0,0,D$63/ISI_fec!D$63)</f>
        <v>0.54229155712115562</v>
      </c>
      <c r="E151" s="166">
        <f>IF(E$63=0,0,E$63/ISI_fec!E$63)</f>
        <v>0.53508171906997726</v>
      </c>
      <c r="F151" s="166">
        <f>IF(F$63=0,0,F$63/ISI_fec!F$63)</f>
        <v>0.55148103806002668</v>
      </c>
      <c r="G151" s="166">
        <f>IF(G$63=0,0,G$63/ISI_fec!G$63)</f>
        <v>0.53424404848171625</v>
      </c>
      <c r="H151" s="166">
        <f>IF(H$63=0,0,H$63/ISI_fec!H$63)</f>
        <v>0.52469216511845662</v>
      </c>
      <c r="I151" s="166">
        <f>IF(I$63=0,0,I$63/ISI_fec!I$63)</f>
        <v>0.5296635310901715</v>
      </c>
      <c r="J151" s="166">
        <f>IF(J$63=0,0,J$63/ISI_fec!J$63)</f>
        <v>0.48530104787606659</v>
      </c>
      <c r="K151" s="166">
        <f>IF(K$63=0,0,K$63/ISI_fec!K$63)</f>
        <v>0.48513298614051253</v>
      </c>
      <c r="L151" s="166">
        <f>IF(L$63=0,0,L$63/ISI_fec!L$63)</f>
        <v>0.48544234844834089</v>
      </c>
      <c r="M151" s="166">
        <f>IF(M$63=0,0,M$63/ISI_fec!M$63)</f>
        <v>0.49961166590728201</v>
      </c>
      <c r="N151" s="166">
        <f>IF(N$63=0,0,N$63/ISI_fec!N$63)</f>
        <v>0.50329846381778409</v>
      </c>
      <c r="O151" s="166">
        <f>IF(O$63=0,0,O$63/ISI_fec!O$63)</f>
        <v>0.56179361967735053</v>
      </c>
      <c r="P151" s="166">
        <f>IF(P$63=0,0,P$63/ISI_fec!P$63)</f>
        <v>0.52594334497062001</v>
      </c>
      <c r="Q151" s="166">
        <f>IF(Q$63=0,0,Q$63/ISI_fec!Q$63)</f>
        <v>0.48567973247677504</v>
      </c>
    </row>
    <row r="152" spans="1:17" x14ac:dyDescent="0.25">
      <c r="A152" s="127" t="s">
        <v>114</v>
      </c>
      <c r="B152" s="166">
        <f>IF(B$69=0,0,B$69/ISI_fec!B$69)</f>
        <v>0.67811093554282298</v>
      </c>
      <c r="C152" s="166">
        <f>IF(C$69=0,0,C$69/ISI_fec!C$69)</f>
        <v>0.67811093554282298</v>
      </c>
      <c r="D152" s="166">
        <f>IF(D$69=0,0,D$69/ISI_fec!D$69)</f>
        <v>0.67811093554282298</v>
      </c>
      <c r="E152" s="166">
        <f>IF(E$69=0,0,E$69/ISI_fec!E$69)</f>
        <v>0.68319026017337037</v>
      </c>
      <c r="F152" s="166">
        <f>IF(F$69=0,0,F$69/ISI_fec!F$69)</f>
        <v>0.68319026017337037</v>
      </c>
      <c r="G152" s="166">
        <f>IF(G$69=0,0,G$69/ISI_fec!G$69)</f>
        <v>0.68319026017337048</v>
      </c>
      <c r="H152" s="166">
        <f>IF(H$69=0,0,H$69/ISI_fec!H$69)</f>
        <v>0.68319026017337037</v>
      </c>
      <c r="I152" s="166">
        <f>IF(I$69=0,0,I$69/ISI_fec!I$69)</f>
        <v>0.68319026017337048</v>
      </c>
      <c r="J152" s="166">
        <f>IF(J$69=0,0,J$69/ISI_fec!J$69)</f>
        <v>0.68319026017337048</v>
      </c>
      <c r="K152" s="166">
        <f>IF(K$69=0,0,K$69/ISI_fec!K$69)</f>
        <v>0.68319026017337037</v>
      </c>
      <c r="L152" s="166">
        <f>IF(L$69=0,0,L$69/ISI_fec!L$69)</f>
        <v>0.68319026017337037</v>
      </c>
      <c r="M152" s="166">
        <f>IF(M$69=0,0,M$69/ISI_fec!M$69)</f>
        <v>0.68319026017337048</v>
      </c>
      <c r="N152" s="166">
        <f>IF(N$69=0,0,N$69/ISI_fec!N$69)</f>
        <v>0.68319026017337037</v>
      </c>
      <c r="O152" s="166">
        <f>IF(O$69=0,0,O$69/ISI_fec!O$69)</f>
        <v>0.68319026017337026</v>
      </c>
      <c r="P152" s="166">
        <f>IF(P$69=0,0,P$69/ISI_fec!P$69)</f>
        <v>0.68319026017337026</v>
      </c>
      <c r="Q152" s="166">
        <f>IF(Q$69=0,0,Q$69/ISI_fec!Q$69)</f>
        <v>0.68319026017337037</v>
      </c>
    </row>
    <row r="153" spans="1:17" x14ac:dyDescent="0.25">
      <c r="A153" s="127" t="s">
        <v>113</v>
      </c>
      <c r="B153" s="166">
        <f>IF(B$70=0,0,B$70/ISI_fec!B$70)</f>
        <v>0.53611857773404148</v>
      </c>
      <c r="C153" s="166">
        <f>IF(C$70=0,0,C$70/ISI_fec!C$70)</f>
        <v>0.52427445311705168</v>
      </c>
      <c r="D153" s="166">
        <f>IF(D$70=0,0,D$70/ISI_fec!D$70)</f>
        <v>0.53253464210307455</v>
      </c>
      <c r="E153" s="166">
        <f>IF(E$70=0,0,E$70/ISI_fec!E$70)</f>
        <v>0.54467937702146085</v>
      </c>
      <c r="F153" s="166">
        <f>IF(F$70=0,0,F$70/ISI_fec!F$70)</f>
        <v>0.54567539300082479</v>
      </c>
      <c r="G153" s="166">
        <f>IF(G$70=0,0,G$70/ISI_fec!G$70)</f>
        <v>0.54580774184374203</v>
      </c>
      <c r="H153" s="166">
        <f>IF(H$70=0,0,H$70/ISI_fec!H$70)</f>
        <v>0.54395141147821513</v>
      </c>
      <c r="I153" s="166">
        <f>IF(I$70=0,0,I$70/ISI_fec!I$70)</f>
        <v>0.54345068273894503</v>
      </c>
      <c r="J153" s="166">
        <f>IF(J$70=0,0,J$70/ISI_fec!J$70)</f>
        <v>0.54434014826497912</v>
      </c>
      <c r="K153" s="166">
        <f>IF(K$70=0,0,K$70/ISI_fec!K$70)</f>
        <v>0.54487336428317079</v>
      </c>
      <c r="L153" s="166">
        <f>IF(L$70=0,0,L$70/ISI_fec!L$70)</f>
        <v>0.54528340322088364</v>
      </c>
      <c r="M153" s="166">
        <f>IF(M$70=0,0,M$70/ISI_fec!M$70)</f>
        <v>0.54208677604444921</v>
      </c>
      <c r="N153" s="166">
        <f>IF(N$70=0,0,N$70/ISI_fec!N$70)</f>
        <v>0.54441742644583313</v>
      </c>
      <c r="O153" s="166">
        <f>IF(O$70=0,0,O$70/ISI_fec!O$70)</f>
        <v>0.54470042677310371</v>
      </c>
      <c r="P153" s="166">
        <f>IF(P$70=0,0,P$70/ISI_fec!P$70)</f>
        <v>0.54405849596888289</v>
      </c>
      <c r="Q153" s="166">
        <f>IF(Q$70=0,0,Q$70/ISI_fec!Q$70)</f>
        <v>0.5442976963135594</v>
      </c>
    </row>
    <row r="154" spans="1:17" x14ac:dyDescent="0.25">
      <c r="A154" s="72" t="s">
        <v>112</v>
      </c>
      <c r="B154" s="165">
        <f>IF(B$77=0,0,B$77/ISI_fec!B$77)</f>
        <v>0.52625686000176508</v>
      </c>
      <c r="C154" s="165">
        <f>IF(C$77=0,0,C$77/ISI_fec!C$77)</f>
        <v>0.51694940879534501</v>
      </c>
      <c r="D154" s="165">
        <f>IF(D$77=0,0,D$77/ISI_fec!D$77)</f>
        <v>0.52149556157533927</v>
      </c>
      <c r="E154" s="165">
        <f>IF(E$77=0,0,E$77/ISI_fec!E$77)</f>
        <v>0.53192429819257303</v>
      </c>
      <c r="F154" s="165">
        <f>IF(F$77=0,0,F$77/ISI_fec!F$77)</f>
        <v>0.53233440119459219</v>
      </c>
      <c r="G154" s="165">
        <f>IF(G$77=0,0,G$77/ISI_fec!G$77)</f>
        <v>0.5325874492811109</v>
      </c>
      <c r="H154" s="165">
        <f>IF(H$77=0,0,H$77/ISI_fec!H$77)</f>
        <v>0.52985937734934363</v>
      </c>
      <c r="I154" s="165">
        <f>IF(I$77=0,0,I$77/ISI_fec!I$77)</f>
        <v>0.53041043400467125</v>
      </c>
      <c r="J154" s="165">
        <f>IF(J$77=0,0,J$77/ISI_fec!J$77)</f>
        <v>0.51727203082570938</v>
      </c>
      <c r="K154" s="165">
        <f>IF(K$77=0,0,K$77/ISI_fec!K$77)</f>
        <v>0.51290779556316535</v>
      </c>
      <c r="L154" s="165">
        <f>IF(L$77=0,0,L$77/ISI_fec!L$77)</f>
        <v>0.520272150828471</v>
      </c>
      <c r="M154" s="165">
        <f>IF(M$77=0,0,M$77/ISI_fec!M$77)</f>
        <v>0.5302274854567276</v>
      </c>
      <c r="N154" s="165">
        <f>IF(N$77=0,0,N$77/ISI_fec!N$77)</f>
        <v>0.53119404456086061</v>
      </c>
      <c r="O154" s="165">
        <f>IF(O$77=0,0,O$77/ISI_fec!O$77)</f>
        <v>0.53266027453281006</v>
      </c>
      <c r="P154" s="165">
        <f>IF(P$77=0,0,P$77/ISI_fec!P$77)</f>
        <v>0.53139986746716605</v>
      </c>
      <c r="Q154" s="165">
        <f>IF(Q$77=0,0,Q$77/ISI_fec!Q$77)</f>
        <v>0.52816563149245799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49</vt:i4>
      </vt:variant>
    </vt:vector>
  </HeadingPairs>
  <TitlesOfParts>
    <vt:vector size="99" baseType="lpstr">
      <vt:lpstr>cover</vt:lpstr>
      <vt:lpstr>index</vt:lpstr>
      <vt:lpstr>Ind_Summary</vt:lpstr>
      <vt:lpstr>Ind_Summary_fec</vt:lpstr>
      <vt:lpstr>Ind_Summary_ued</vt:lpstr>
      <vt:lpstr>Ind_Summary_emi</vt:lpstr>
      <vt:lpstr>ISI</vt:lpstr>
      <vt:lpstr>ISI_fec</vt:lpstr>
      <vt:lpstr>ISI_ued</vt:lpstr>
      <vt:lpstr>ISI_emi</vt:lpstr>
      <vt:lpstr>NFM</vt:lpstr>
      <vt:lpstr>NFM_fec</vt:lpstr>
      <vt:lpstr>NFM_ued</vt:lpstr>
      <vt:lpstr>NFM_emi</vt:lpstr>
      <vt:lpstr>CHI</vt:lpstr>
      <vt:lpstr>CHI_fec</vt:lpstr>
      <vt:lpstr>CHI_ued</vt:lpstr>
      <vt:lpstr>CHI_emi</vt:lpstr>
      <vt:lpstr>NMM</vt:lpstr>
      <vt:lpstr>NMM_fec</vt:lpstr>
      <vt:lpstr>NMM_ued</vt:lpstr>
      <vt:lpstr>NMM_emi</vt:lpstr>
      <vt:lpstr>PPA</vt:lpstr>
      <vt:lpstr>PPA_fec</vt:lpstr>
      <vt:lpstr>PPA_ued</vt:lpstr>
      <vt:lpstr>PPA_emi</vt:lpstr>
      <vt:lpstr>FBT</vt:lpstr>
      <vt:lpstr>FBT_fec</vt:lpstr>
      <vt:lpstr>FBT_ued</vt:lpstr>
      <vt:lpstr>FBT_emi</vt:lpstr>
      <vt:lpstr>TRE</vt:lpstr>
      <vt:lpstr>TRE_fec</vt:lpstr>
      <vt:lpstr>TRE_ued</vt:lpstr>
      <vt:lpstr>TRE_emi</vt:lpstr>
      <vt:lpstr>MAE</vt:lpstr>
      <vt:lpstr>MAE_fec</vt:lpstr>
      <vt:lpstr>MAE_ued</vt:lpstr>
      <vt:lpstr>MAE_emi</vt:lpstr>
      <vt:lpstr>TEL</vt:lpstr>
      <vt:lpstr>TEL_fec</vt:lpstr>
      <vt:lpstr>TEL_ued</vt:lpstr>
      <vt:lpstr>TEL_emi</vt:lpstr>
      <vt:lpstr>WWP</vt:lpstr>
      <vt:lpstr>WWP_fec</vt:lpstr>
      <vt:lpstr>WWP_ued</vt:lpstr>
      <vt:lpstr>WWP_emi</vt:lpstr>
      <vt:lpstr>OIS</vt:lpstr>
      <vt:lpstr>OIS_fec</vt:lpstr>
      <vt:lpstr>OIS_ued</vt:lpstr>
      <vt:lpstr>OIS_emi</vt:lpstr>
      <vt:lpstr>Ind_Summary!Print_Area</vt:lpstr>
      <vt:lpstr>CHI!Print_Titles</vt:lpstr>
      <vt:lpstr>CHI_emi!Print_Titles</vt:lpstr>
      <vt:lpstr>CHI_fec!Print_Titles</vt:lpstr>
      <vt:lpstr>CHI_ued!Print_Titles</vt:lpstr>
      <vt:lpstr>FBT!Print_Titles</vt:lpstr>
      <vt:lpstr>FBT_emi!Print_Titles</vt:lpstr>
      <vt:lpstr>FBT_fec!Print_Titles</vt:lpstr>
      <vt:lpstr>FBT_ued!Print_Titles</vt:lpstr>
      <vt:lpstr>Ind_Summary!Print_Titles</vt:lpstr>
      <vt:lpstr>Ind_Summary_emi!Print_Titles</vt:lpstr>
      <vt:lpstr>Ind_Summary_fec!Print_Titles</vt:lpstr>
      <vt:lpstr>Ind_Summary_ued!Print_Titles</vt:lpstr>
      <vt:lpstr>ISI!Print_Titles</vt:lpstr>
      <vt:lpstr>ISI_emi!Print_Titles</vt:lpstr>
      <vt:lpstr>ISI_fec!Print_Titles</vt:lpstr>
      <vt:lpstr>ISI_ued!Print_Titles</vt:lpstr>
      <vt:lpstr>MAE!Print_Titles</vt:lpstr>
      <vt:lpstr>MAE_emi!Print_Titles</vt:lpstr>
      <vt:lpstr>MAE_fec!Print_Titles</vt:lpstr>
      <vt:lpstr>MAE_ued!Print_Titles</vt:lpstr>
      <vt:lpstr>NFM!Print_Titles</vt:lpstr>
      <vt:lpstr>NFM_emi!Print_Titles</vt:lpstr>
      <vt:lpstr>NFM_fec!Print_Titles</vt:lpstr>
      <vt:lpstr>NFM_ued!Print_Titles</vt:lpstr>
      <vt:lpstr>NMM!Print_Titles</vt:lpstr>
      <vt:lpstr>NMM_emi!Print_Titles</vt:lpstr>
      <vt:lpstr>NMM_fec!Print_Titles</vt:lpstr>
      <vt:lpstr>NMM_ued!Print_Titles</vt:lpstr>
      <vt:lpstr>OIS!Print_Titles</vt:lpstr>
      <vt:lpstr>OIS_emi!Print_Titles</vt:lpstr>
      <vt:lpstr>OIS_fec!Print_Titles</vt:lpstr>
      <vt:lpstr>OIS_ued!Print_Titles</vt:lpstr>
      <vt:lpstr>PPA!Print_Titles</vt:lpstr>
      <vt:lpstr>PPA_emi!Print_Titles</vt:lpstr>
      <vt:lpstr>PPA_fec!Print_Titles</vt:lpstr>
      <vt:lpstr>PPA_ued!Print_Titles</vt:lpstr>
      <vt:lpstr>TEL!Print_Titles</vt:lpstr>
      <vt:lpstr>TEL_emi!Print_Titles</vt:lpstr>
      <vt:lpstr>TEL_fec!Print_Titles</vt:lpstr>
      <vt:lpstr>TEL_ued!Print_Titles</vt:lpstr>
      <vt:lpstr>TRE!Print_Titles</vt:lpstr>
      <vt:lpstr>TRE_emi!Print_Titles</vt:lpstr>
      <vt:lpstr>TRE_fec!Print_Titles</vt:lpstr>
      <vt:lpstr>TRE_ued!Print_Titles</vt:lpstr>
      <vt:lpstr>WWP!Print_Titles</vt:lpstr>
      <vt:lpstr>WWP_emi!Print_Titles</vt:lpstr>
      <vt:lpstr>WWP_fec!Print_Titles</vt:lpstr>
      <vt:lpstr>WWP_ued!Print_Titles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2018-07-16T15:40:03Z</dcterms:created>
  <dcterms:modified xsi:type="dcterms:W3CDTF">2018-07-16T15:40:03Z</dcterms:modified>
</cp:coreProperties>
</file>